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defaultThemeVersion="166925"/>
  <mc:AlternateContent xmlns:mc="http://schemas.openxmlformats.org/markup-compatibility/2006">
    <mc:Choice Requires="x15">
      <x15ac:absPath xmlns:x15ac="http://schemas.microsoft.com/office/spreadsheetml/2010/11/ac" url="https://mtegovbr.sharepoint.com/sites/CGAAT/Documentos Compartilhados/General/03 - Normas e Modelos de contratação/3. Modelos de Contratações/Mapas Salariais - Atualizações - Portarias Desenvolvimento e Infraestrutura/2025/planilhas/"/>
    </mc:Choice>
  </mc:AlternateContent>
  <xr:revisionPtr revIDLastSave="448" documentId="8_{237454FB-2294-409E-A9A6-945F8587E724}" xr6:coauthVersionLast="47" xr6:coauthVersionMax="47" xr10:uidLastSave="{1F67B643-CFEE-4477-8FF2-CE01F6E0F0E7}"/>
  <bookViews>
    <workbookView xWindow="23775" yWindow="3540" windowWidth="35025" windowHeight="26730" xr2:uid="{00C8C09A-5EF8-4BBF-A7ED-CF3A0DDC773D}"/>
  </bookViews>
  <sheets>
    <sheet name="Perfis Final 2025" sheetId="18" r:id="rId1"/>
    <sheet name="Consolidação (sem outliers)" sheetId="19" r:id="rId2"/>
    <sheet name="Consolidação (com outliers)" sheetId="10" r:id="rId3"/>
    <sheet name="CAGED" sheetId="12" r:id="rId4"/>
    <sheet name="PNAD" sheetId="11" r:id="rId5"/>
    <sheet name="Contratações Governo" sheetId="8" r:id="rId6"/>
    <sheet name="Guias Salariais" sheetId="1" r:id="rId7"/>
    <sheet name="ListaPerfisInfra" sheetId="7" r:id="rId8"/>
  </sheets>
  <definedNames>
    <definedName name="_xlnm._FilterDatabase" localSheetId="5" hidden="1">'Contratações Governo'!$A$1:$L$1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 i="18" l="1"/>
  <c r="BS69" i="19"/>
  <c r="BQ69" i="19"/>
  <c r="BO69" i="19"/>
  <c r="BM69" i="19"/>
  <c r="BK69" i="19"/>
  <c r="BI69" i="19"/>
  <c r="BG69" i="19"/>
  <c r="BE69" i="19"/>
  <c r="BC69" i="19"/>
  <c r="BA69" i="19"/>
  <c r="AY69" i="19"/>
  <c r="AW69" i="19"/>
  <c r="AU69" i="19"/>
  <c r="AS69" i="19"/>
  <c r="AQ69" i="19"/>
  <c r="AO69" i="19"/>
  <c r="AM69" i="19"/>
  <c r="AK69" i="19"/>
  <c r="AI69" i="19"/>
  <c r="AG69" i="19"/>
  <c r="AE69" i="19"/>
  <c r="AC69" i="19"/>
  <c r="AA69" i="19"/>
  <c r="Y69" i="19"/>
  <c r="W69" i="19"/>
  <c r="U69" i="19"/>
  <c r="S69" i="19"/>
  <c r="Q69" i="19"/>
  <c r="O69" i="19"/>
  <c r="BS68" i="19"/>
  <c r="BQ68" i="19"/>
  <c r="BO68" i="19"/>
  <c r="BM68" i="19"/>
  <c r="BK68" i="19"/>
  <c r="BI68" i="19"/>
  <c r="BG68" i="19"/>
  <c r="BE68" i="19"/>
  <c r="BC68" i="19"/>
  <c r="AZ68" i="19"/>
  <c r="AX68" i="19"/>
  <c r="AV68" i="19"/>
  <c r="AT68" i="19"/>
  <c r="AR68" i="19"/>
  <c r="AP68" i="19"/>
  <c r="AN68" i="19"/>
  <c r="AI68" i="19"/>
  <c r="AG68" i="19"/>
  <c r="AE68" i="19"/>
  <c r="AC68" i="19"/>
  <c r="AA68" i="19"/>
  <c r="Y68" i="19"/>
  <c r="V68" i="19"/>
  <c r="U68" i="19"/>
  <c r="S68" i="19"/>
  <c r="Q68" i="19"/>
  <c r="N68" i="19"/>
  <c r="F68" i="19"/>
  <c r="D68" i="19"/>
  <c r="B68" i="19"/>
  <c r="BR67" i="19"/>
  <c r="BP67" i="19"/>
  <c r="BN67" i="19"/>
  <c r="BL67" i="19"/>
  <c r="BJ67" i="19"/>
  <c r="BH67" i="19"/>
  <c r="BF67" i="19"/>
  <c r="BD67" i="19"/>
  <c r="BB67" i="19"/>
  <c r="AZ67" i="19"/>
  <c r="AX67" i="19"/>
  <c r="AV67" i="19"/>
  <c r="AT67" i="19"/>
  <c r="AR67" i="19"/>
  <c r="AP67" i="19"/>
  <c r="AN67" i="19"/>
  <c r="AH67" i="19"/>
  <c r="AF67" i="19"/>
  <c r="AD67" i="19"/>
  <c r="AB67" i="19"/>
  <c r="Z67" i="19"/>
  <c r="X67" i="19"/>
  <c r="V67" i="19"/>
  <c r="T67" i="19"/>
  <c r="R67" i="19"/>
  <c r="P67" i="19"/>
  <c r="N67" i="19"/>
  <c r="L67" i="19"/>
  <c r="J67" i="19"/>
  <c r="H67" i="19"/>
  <c r="F67" i="19"/>
  <c r="D67" i="19"/>
  <c r="B67" i="19"/>
  <c r="BS66" i="19"/>
  <c r="BQ66" i="19"/>
  <c r="BO66" i="19"/>
  <c r="BM66" i="19"/>
  <c r="BK66" i="19"/>
  <c r="BI66" i="19"/>
  <c r="BG66" i="19"/>
  <c r="BE66" i="19"/>
  <c r="BC66" i="19"/>
  <c r="BA66" i="19"/>
  <c r="AY66" i="19"/>
  <c r="AW66" i="19"/>
  <c r="AU66" i="19"/>
  <c r="AS66" i="19"/>
  <c r="AQ66" i="19"/>
  <c r="AO66" i="19"/>
  <c r="AM66" i="19"/>
  <c r="AK66" i="19"/>
  <c r="AI66" i="19"/>
  <c r="AG66" i="19"/>
  <c r="AE66" i="19"/>
  <c r="AC66" i="19"/>
  <c r="AA66" i="19"/>
  <c r="Y66" i="19"/>
  <c r="W66" i="19"/>
  <c r="U66" i="19"/>
  <c r="S66" i="19"/>
  <c r="Q66" i="19"/>
  <c r="O66" i="19"/>
  <c r="M66" i="19"/>
  <c r="K66" i="19"/>
  <c r="I66" i="19"/>
  <c r="G66" i="19"/>
  <c r="E66" i="19"/>
  <c r="C66" i="19"/>
  <c r="BS65" i="19"/>
  <c r="BQ65" i="19"/>
  <c r="BO65" i="19"/>
  <c r="BM65" i="19"/>
  <c r="BK65" i="19"/>
  <c r="BI65" i="19"/>
  <c r="BG65" i="19"/>
  <c r="BE65" i="19"/>
  <c r="BC65" i="19"/>
  <c r="BA65" i="19"/>
  <c r="AY65" i="19"/>
  <c r="AW65" i="19"/>
  <c r="AO65" i="19"/>
  <c r="AM65" i="19"/>
  <c r="AK65" i="19"/>
  <c r="AI65" i="19"/>
  <c r="AG65" i="19"/>
  <c r="AE65" i="19"/>
  <c r="AC65" i="19"/>
  <c r="AA65" i="19"/>
  <c r="Y65" i="19"/>
  <c r="W65" i="19"/>
  <c r="U65" i="19"/>
  <c r="S65" i="19"/>
  <c r="Q65" i="19"/>
  <c r="O65" i="19"/>
  <c r="L65" i="19"/>
  <c r="J65" i="19"/>
  <c r="H65" i="19"/>
  <c r="F65" i="19"/>
  <c r="D65" i="19"/>
  <c r="B65" i="19"/>
  <c r="BS64" i="19"/>
  <c r="BQ64" i="19"/>
  <c r="BO64" i="19"/>
  <c r="BM64" i="19"/>
  <c r="BK64" i="19"/>
  <c r="BI64" i="19"/>
  <c r="BG64" i="19"/>
  <c r="BE64" i="19"/>
  <c r="BC64" i="19"/>
  <c r="AZ64" i="19"/>
  <c r="AT64" i="19"/>
  <c r="AR64" i="19"/>
  <c r="AP64" i="19"/>
  <c r="AO64" i="19"/>
  <c r="AM64" i="19"/>
  <c r="AK64" i="19"/>
  <c r="AH64" i="19"/>
  <c r="AF64" i="19"/>
  <c r="AD64" i="19"/>
  <c r="AC64" i="19"/>
  <c r="AA64" i="19"/>
  <c r="Y64" i="19"/>
  <c r="W64" i="19"/>
  <c r="U64" i="19"/>
  <c r="S64" i="19"/>
  <c r="Q64" i="19"/>
  <c r="O64" i="19"/>
  <c r="L64" i="19"/>
  <c r="J64" i="19"/>
  <c r="H64" i="19"/>
  <c r="F64" i="19"/>
  <c r="D64" i="19"/>
  <c r="B64" i="19"/>
  <c r="BS63" i="19"/>
  <c r="BQ63" i="19"/>
  <c r="BO63" i="19"/>
  <c r="BM63" i="19"/>
  <c r="BK63" i="19"/>
  <c r="BI63" i="19"/>
  <c r="BG63" i="19"/>
  <c r="BE63" i="19"/>
  <c r="BC63" i="19"/>
  <c r="AZ63" i="19"/>
  <c r="AV63" i="19"/>
  <c r="AT63" i="19"/>
  <c r="AR63" i="19"/>
  <c r="AP63" i="19"/>
  <c r="AO63" i="19"/>
  <c r="AM63" i="19"/>
  <c r="AK63" i="19"/>
  <c r="AH63" i="19"/>
  <c r="AF63" i="19"/>
  <c r="AD63" i="19"/>
  <c r="AB63" i="19"/>
  <c r="Z63" i="19"/>
  <c r="X63" i="19"/>
  <c r="W63" i="19"/>
  <c r="U63" i="19"/>
  <c r="S63" i="19"/>
  <c r="Q63" i="19"/>
  <c r="O63" i="19"/>
  <c r="L63" i="19"/>
  <c r="J63" i="19"/>
  <c r="H63" i="19"/>
  <c r="F63" i="19"/>
  <c r="D63" i="19"/>
  <c r="B63" i="19"/>
  <c r="BS62" i="19"/>
  <c r="BQ62" i="19"/>
  <c r="BO62" i="19"/>
  <c r="BM62" i="19"/>
  <c r="BK62" i="19"/>
  <c r="BI62" i="19"/>
  <c r="BF62" i="19"/>
  <c r="BD62" i="19"/>
  <c r="BB62" i="19"/>
  <c r="AZ62" i="19"/>
  <c r="AX62" i="19"/>
  <c r="AV62" i="19"/>
  <c r="AT62" i="19"/>
  <c r="AR62" i="19"/>
  <c r="AP62" i="19"/>
  <c r="AN62" i="19"/>
  <c r="AL62" i="19"/>
  <c r="AH62" i="19"/>
  <c r="AF62" i="19"/>
  <c r="AD62" i="19"/>
  <c r="AB62" i="19"/>
  <c r="Z62" i="19"/>
  <c r="X62" i="19"/>
  <c r="W62" i="19"/>
  <c r="T62" i="19"/>
  <c r="R62" i="19"/>
  <c r="P62" i="19"/>
  <c r="O62" i="19"/>
  <c r="L62" i="19"/>
  <c r="J62" i="19"/>
  <c r="H62" i="19"/>
  <c r="F62" i="19"/>
  <c r="D62" i="19"/>
  <c r="B62" i="19"/>
  <c r="BR61" i="19" a="1"/>
  <c r="BR61" i="19" s="1"/>
  <c r="BS61" i="19" s="1"/>
  <c r="BP61" i="19" a="1"/>
  <c r="BP61" i="19" s="1"/>
  <c r="BQ61" i="19" s="1"/>
  <c r="BN61" i="19" a="1"/>
  <c r="BN61" i="19" s="1"/>
  <c r="BO61" i="19" s="1"/>
  <c r="BL61" i="19" a="1"/>
  <c r="BL61" i="19" s="1"/>
  <c r="BM61" i="19" s="1"/>
  <c r="BJ61" i="19" a="1"/>
  <c r="BJ61" i="19" s="1"/>
  <c r="BK61" i="19" s="1"/>
  <c r="BH61" i="19" a="1"/>
  <c r="BH61" i="19" s="1"/>
  <c r="BI61" i="19" s="1"/>
  <c r="BF61" i="19" a="1"/>
  <c r="BF61" i="19" s="1"/>
  <c r="BG61" i="19" s="1"/>
  <c r="BD61" i="19" a="1"/>
  <c r="BD61" i="19" s="1"/>
  <c r="BE61" i="19" s="1"/>
  <c r="BB61" i="19" a="1"/>
  <c r="BB61" i="19" s="1"/>
  <c r="BC61" i="19" s="1"/>
  <c r="AZ61" i="19" a="1"/>
  <c r="AZ61" i="19" s="1"/>
  <c r="BA61" i="19" s="1"/>
  <c r="AX61" i="19" a="1"/>
  <c r="AX61" i="19" s="1"/>
  <c r="AY61" i="19" s="1"/>
  <c r="AV61" i="19" a="1"/>
  <c r="AV61" i="19" s="1"/>
  <c r="AW61" i="19" s="1"/>
  <c r="AT61" i="19" a="1"/>
  <c r="AT61" i="19" s="1"/>
  <c r="AU61" i="19" s="1"/>
  <c r="AR61" i="19" a="1"/>
  <c r="AR61" i="19" s="1"/>
  <c r="AS61" i="19" s="1"/>
  <c r="AP61" i="19" a="1"/>
  <c r="AP61" i="19" s="1"/>
  <c r="AQ61" i="19" s="1"/>
  <c r="AN61" i="19" a="1"/>
  <c r="AN61" i="19" s="1"/>
  <c r="AO61" i="19" s="1"/>
  <c r="AL61" i="19" a="1"/>
  <c r="AL61" i="19" s="1"/>
  <c r="AM61" i="19" s="1"/>
  <c r="AJ61" i="19" a="1"/>
  <c r="AJ61" i="19" s="1"/>
  <c r="AK61" i="19" s="1"/>
  <c r="AH61" i="19" a="1"/>
  <c r="AH61" i="19" s="1"/>
  <c r="AI61" i="19" s="1"/>
  <c r="AF61" i="19" a="1"/>
  <c r="AF61" i="19" s="1"/>
  <c r="AG61" i="19" s="1"/>
  <c r="AD61" i="19" a="1"/>
  <c r="AD61" i="19" s="1"/>
  <c r="AE61" i="19" s="1"/>
  <c r="AB61" i="19" a="1"/>
  <c r="AB61" i="19" s="1"/>
  <c r="AC61" i="19" s="1"/>
  <c r="Z61" i="19" a="1"/>
  <c r="Z61" i="19" s="1"/>
  <c r="AA61" i="19" s="1"/>
  <c r="X61" i="19" a="1"/>
  <c r="X61" i="19" s="1"/>
  <c r="Y61" i="19" s="1"/>
  <c r="V61" i="19" a="1"/>
  <c r="V61" i="19" s="1"/>
  <c r="W61" i="19" s="1"/>
  <c r="T61" i="19" a="1"/>
  <c r="T61" i="19" s="1"/>
  <c r="U61" i="19" s="1"/>
  <c r="R61" i="19" a="1"/>
  <c r="R61" i="19" s="1"/>
  <c r="S61" i="19" s="1"/>
  <c r="P61" i="19" a="1"/>
  <c r="P61" i="19" s="1"/>
  <c r="Q61" i="19" s="1"/>
  <c r="N61" i="19" a="1"/>
  <c r="N61" i="19" s="1"/>
  <c r="O61" i="19" s="1"/>
  <c r="L61" i="19" a="1"/>
  <c r="L61" i="19" s="1"/>
  <c r="M61" i="19" s="1"/>
  <c r="J61" i="19" a="1"/>
  <c r="J61" i="19" s="1"/>
  <c r="K61" i="19" s="1"/>
  <c r="H61" i="19" a="1"/>
  <c r="H61" i="19" s="1"/>
  <c r="I61" i="19" s="1"/>
  <c r="F61" i="19" a="1"/>
  <c r="F61" i="19" s="1"/>
  <c r="G61" i="19" s="1"/>
  <c r="D61" i="19" a="1"/>
  <c r="D61" i="19" s="1"/>
  <c r="E61" i="19" s="1"/>
  <c r="B61" i="19" a="1"/>
  <c r="B61" i="19" s="1"/>
  <c r="C61" i="19" s="1"/>
  <c r="BR60" i="19" a="1"/>
  <c r="BR60" i="19" s="1"/>
  <c r="BS60" i="19" s="1"/>
  <c r="BP60" i="19" a="1"/>
  <c r="BP60" i="19" s="1"/>
  <c r="BQ60" i="19" s="1"/>
  <c r="BN60" i="19" a="1"/>
  <c r="BN60" i="19" s="1"/>
  <c r="BO60" i="19" s="1"/>
  <c r="BL60" i="19" a="1"/>
  <c r="BL60" i="19" s="1"/>
  <c r="BM60" i="19" s="1"/>
  <c r="BJ60" i="19" a="1"/>
  <c r="BJ60" i="19" s="1"/>
  <c r="BK60" i="19" s="1"/>
  <c r="BH60" i="19" a="1"/>
  <c r="BH60" i="19" s="1"/>
  <c r="BI60" i="19" s="1"/>
  <c r="BF60" i="19" a="1"/>
  <c r="BF60" i="19" s="1"/>
  <c r="BG60" i="19" s="1"/>
  <c r="BD60" i="19" a="1"/>
  <c r="BD60" i="19" s="1"/>
  <c r="BE60" i="19" s="1"/>
  <c r="BB60" i="19" a="1"/>
  <c r="BB60" i="19" s="1"/>
  <c r="BC60" i="19" s="1"/>
  <c r="AZ60" i="19" a="1"/>
  <c r="AZ60" i="19" s="1"/>
  <c r="BA60" i="19" s="1"/>
  <c r="AX60" i="19" a="1"/>
  <c r="AX60" i="19" s="1"/>
  <c r="AY60" i="19" s="1"/>
  <c r="AV60" i="19" a="1"/>
  <c r="AV60" i="19" s="1"/>
  <c r="AW60" i="19" s="1"/>
  <c r="AT60" i="19" a="1"/>
  <c r="AT60" i="19" s="1"/>
  <c r="AU60" i="19" s="1"/>
  <c r="AR60" i="19" a="1"/>
  <c r="AR60" i="19" s="1"/>
  <c r="AS60" i="19" s="1"/>
  <c r="AP60" i="19" a="1"/>
  <c r="AP60" i="19" s="1"/>
  <c r="AQ60" i="19" s="1"/>
  <c r="AN60" i="19" a="1"/>
  <c r="AN60" i="19" s="1"/>
  <c r="AO60" i="19" s="1"/>
  <c r="AL60" i="19" a="1"/>
  <c r="AL60" i="19" s="1"/>
  <c r="AM60" i="19" s="1"/>
  <c r="AJ60" i="19" a="1"/>
  <c r="AJ60" i="19" s="1"/>
  <c r="AK60" i="19" s="1"/>
  <c r="AH60" i="19" a="1"/>
  <c r="AH60" i="19" s="1"/>
  <c r="AI60" i="19" s="1"/>
  <c r="AF60" i="19" a="1"/>
  <c r="AF60" i="19" s="1"/>
  <c r="AG60" i="19" s="1"/>
  <c r="AD60" i="19" a="1"/>
  <c r="AD60" i="19" s="1"/>
  <c r="AE60" i="19" s="1"/>
  <c r="AB60" i="19" a="1"/>
  <c r="AB60" i="19" s="1"/>
  <c r="AC60" i="19" s="1"/>
  <c r="Z60" i="19" a="1"/>
  <c r="Z60" i="19" s="1"/>
  <c r="AA60" i="19" s="1"/>
  <c r="X60" i="19" a="1"/>
  <c r="X60" i="19" s="1"/>
  <c r="Y60" i="19" s="1"/>
  <c r="V60" i="19" a="1"/>
  <c r="V60" i="19" s="1"/>
  <c r="W60" i="19" s="1"/>
  <c r="T60" i="19" a="1"/>
  <c r="T60" i="19" s="1"/>
  <c r="U60" i="19" s="1"/>
  <c r="R60" i="19" a="1"/>
  <c r="R60" i="19" s="1"/>
  <c r="S60" i="19" s="1"/>
  <c r="P60" i="19" a="1"/>
  <c r="P60" i="19" s="1"/>
  <c r="Q60" i="19" s="1"/>
  <c r="N60" i="19" a="1"/>
  <c r="N60" i="19" s="1"/>
  <c r="O60" i="19" s="1"/>
  <c r="L60" i="19" a="1"/>
  <c r="L60" i="19" s="1"/>
  <c r="M60" i="19" s="1"/>
  <c r="J60" i="19" a="1"/>
  <c r="J60" i="19" s="1"/>
  <c r="K60" i="19" s="1"/>
  <c r="H60" i="19" a="1"/>
  <c r="H60" i="19" s="1"/>
  <c r="I60" i="19" s="1"/>
  <c r="F60" i="19" a="1"/>
  <c r="F60" i="19" s="1"/>
  <c r="G60" i="19" s="1"/>
  <c r="D60" i="19" a="1"/>
  <c r="D60" i="19" s="1"/>
  <c r="E60" i="19" s="1"/>
  <c r="B60" i="19" a="1"/>
  <c r="B60" i="19" s="1"/>
  <c r="C60" i="19" s="1"/>
  <c r="BR59" i="19" a="1"/>
  <c r="BR59" i="19" s="1"/>
  <c r="BS59" i="19" s="1"/>
  <c r="BP59" i="19" a="1"/>
  <c r="BP59" i="19" s="1"/>
  <c r="BQ59" i="19" s="1"/>
  <c r="BN59" i="19" a="1"/>
  <c r="BN59" i="19" s="1"/>
  <c r="BO59" i="19" s="1"/>
  <c r="BL59" i="19" a="1"/>
  <c r="BL59" i="19" s="1"/>
  <c r="BM59" i="19" s="1"/>
  <c r="BJ59" i="19" a="1"/>
  <c r="BJ59" i="19" s="1"/>
  <c r="BK59" i="19" s="1"/>
  <c r="BH59" i="19" a="1"/>
  <c r="BH59" i="19" s="1"/>
  <c r="BI59" i="19" s="1"/>
  <c r="BF59" i="19" a="1"/>
  <c r="BF59" i="19" s="1"/>
  <c r="BG59" i="19" s="1"/>
  <c r="BD59" i="19" a="1"/>
  <c r="BD59" i="19" s="1"/>
  <c r="BE59" i="19" s="1"/>
  <c r="BB59" i="19" a="1"/>
  <c r="BB59" i="19" s="1"/>
  <c r="BC59" i="19" s="1"/>
  <c r="AZ59" i="19" a="1"/>
  <c r="AZ59" i="19" s="1"/>
  <c r="BA59" i="19" s="1"/>
  <c r="AX59" i="19" a="1"/>
  <c r="AX59" i="19" s="1"/>
  <c r="AY59" i="19" s="1"/>
  <c r="AV59" i="19" a="1"/>
  <c r="AV59" i="19" s="1"/>
  <c r="AW59" i="19" s="1"/>
  <c r="AT59" i="19" a="1"/>
  <c r="AT59" i="19" s="1"/>
  <c r="AU59" i="19" s="1"/>
  <c r="AR59" i="19" a="1"/>
  <c r="AR59" i="19" s="1"/>
  <c r="AS59" i="19" s="1"/>
  <c r="AP59" i="19" a="1"/>
  <c r="AP59" i="19" s="1"/>
  <c r="AQ59" i="19" s="1"/>
  <c r="AN59" i="19" a="1"/>
  <c r="AN59" i="19" s="1"/>
  <c r="AO59" i="19" s="1"/>
  <c r="AL59" i="19" a="1"/>
  <c r="AL59" i="19" s="1"/>
  <c r="AM59" i="19" s="1"/>
  <c r="AJ59" i="19" a="1"/>
  <c r="AJ59" i="19" s="1"/>
  <c r="AK59" i="19" s="1"/>
  <c r="AH59" i="19" a="1"/>
  <c r="AH59" i="19" s="1"/>
  <c r="AI59" i="19" s="1"/>
  <c r="AF59" i="19" a="1"/>
  <c r="AF59" i="19" s="1"/>
  <c r="AG59" i="19" s="1"/>
  <c r="AD59" i="19" a="1"/>
  <c r="AD59" i="19" s="1"/>
  <c r="AE59" i="19" s="1"/>
  <c r="AB59" i="19" a="1"/>
  <c r="AB59" i="19" s="1"/>
  <c r="AC59" i="19" s="1"/>
  <c r="Z59" i="19" a="1"/>
  <c r="Z59" i="19" s="1"/>
  <c r="AA59" i="19" s="1"/>
  <c r="X59" i="19" a="1"/>
  <c r="X59" i="19" s="1"/>
  <c r="Y59" i="19" s="1"/>
  <c r="V59" i="19" a="1"/>
  <c r="V59" i="19" s="1"/>
  <c r="W59" i="19" s="1"/>
  <c r="T59" i="19" a="1"/>
  <c r="T59" i="19" s="1"/>
  <c r="U59" i="19" s="1"/>
  <c r="R59" i="19" a="1"/>
  <c r="R59" i="19" s="1"/>
  <c r="S59" i="19" s="1"/>
  <c r="P59" i="19" a="1"/>
  <c r="P59" i="19" s="1"/>
  <c r="Q59" i="19" s="1"/>
  <c r="N59" i="19" a="1"/>
  <c r="N59" i="19" s="1"/>
  <c r="O59" i="19" s="1"/>
  <c r="L59" i="19" a="1"/>
  <c r="L59" i="19" s="1"/>
  <c r="M59" i="19" s="1"/>
  <c r="J59" i="19" a="1"/>
  <c r="J59" i="19" s="1"/>
  <c r="K59" i="19" s="1"/>
  <c r="H59" i="19" a="1"/>
  <c r="H59" i="19" s="1"/>
  <c r="I59" i="19" s="1"/>
  <c r="F59" i="19" a="1"/>
  <c r="F59" i="19" s="1"/>
  <c r="G59" i="19" s="1"/>
  <c r="D59" i="19" a="1"/>
  <c r="D59" i="19" s="1"/>
  <c r="E59" i="19" s="1"/>
  <c r="B59" i="19" a="1"/>
  <c r="B59" i="19" s="1"/>
  <c r="C59" i="19" s="1"/>
  <c r="BR58" i="19" a="1"/>
  <c r="BR58" i="19" s="1"/>
  <c r="BS58" i="19" s="1"/>
  <c r="BP58" i="19" a="1"/>
  <c r="BP58" i="19" s="1"/>
  <c r="BQ58" i="19" s="1"/>
  <c r="BN58" i="19" a="1"/>
  <c r="BN58" i="19" s="1"/>
  <c r="BO58" i="19" s="1"/>
  <c r="BL58" i="19" a="1"/>
  <c r="BL58" i="19" s="1"/>
  <c r="BM58" i="19" s="1"/>
  <c r="BJ58" i="19" a="1"/>
  <c r="BJ58" i="19" s="1"/>
  <c r="BK58" i="19" s="1"/>
  <c r="BH58" i="19" a="1"/>
  <c r="BH58" i="19" s="1"/>
  <c r="BI58" i="19" s="1"/>
  <c r="BF58" i="19" a="1"/>
  <c r="BF58" i="19" s="1"/>
  <c r="BG58" i="19" s="1"/>
  <c r="BD58" i="19" a="1"/>
  <c r="BD58" i="19" s="1"/>
  <c r="BE58" i="19" s="1"/>
  <c r="BB58" i="19" a="1"/>
  <c r="BB58" i="19" s="1"/>
  <c r="BC58" i="19" s="1"/>
  <c r="AZ58" i="19" a="1"/>
  <c r="AZ58" i="19" s="1"/>
  <c r="BA58" i="19" s="1"/>
  <c r="AX58" i="19" a="1"/>
  <c r="AX58" i="19" s="1"/>
  <c r="AY58" i="19" s="1"/>
  <c r="AV58" i="19" a="1"/>
  <c r="AV58" i="19" s="1"/>
  <c r="AW58" i="19" s="1"/>
  <c r="AT58" i="19" a="1"/>
  <c r="AT58" i="19" s="1"/>
  <c r="AU58" i="19" s="1"/>
  <c r="AR58" i="19" a="1"/>
  <c r="AR58" i="19" s="1"/>
  <c r="AS58" i="19" s="1"/>
  <c r="AP58" i="19" a="1"/>
  <c r="AP58" i="19" s="1"/>
  <c r="AQ58" i="19" s="1"/>
  <c r="AN58" i="19" a="1"/>
  <c r="AN58" i="19" s="1"/>
  <c r="AO58" i="19" s="1"/>
  <c r="AL58" i="19" a="1"/>
  <c r="AL58" i="19" s="1"/>
  <c r="AM58" i="19" s="1"/>
  <c r="AJ58" i="19" a="1"/>
  <c r="AJ58" i="19" s="1"/>
  <c r="AK58" i="19" s="1"/>
  <c r="AH58" i="19" a="1"/>
  <c r="AH58" i="19" s="1"/>
  <c r="AI58" i="19" s="1"/>
  <c r="AF58" i="19" a="1"/>
  <c r="AF58" i="19" s="1"/>
  <c r="AG58" i="19" s="1"/>
  <c r="AD58" i="19" a="1"/>
  <c r="AD58" i="19" s="1"/>
  <c r="AE58" i="19" s="1"/>
  <c r="AB58" i="19" a="1"/>
  <c r="AB58" i="19" s="1"/>
  <c r="AC58" i="19" s="1"/>
  <c r="Z58" i="19" a="1"/>
  <c r="Z58" i="19" s="1"/>
  <c r="AA58" i="19" s="1"/>
  <c r="X58" i="19" a="1"/>
  <c r="X58" i="19" s="1"/>
  <c r="Y58" i="19" s="1"/>
  <c r="V58" i="19" a="1"/>
  <c r="V58" i="19" s="1"/>
  <c r="W58" i="19" s="1"/>
  <c r="T58" i="19" a="1"/>
  <c r="T58" i="19" s="1"/>
  <c r="U58" i="19" s="1"/>
  <c r="R58" i="19" a="1"/>
  <c r="R58" i="19" s="1"/>
  <c r="S58" i="19" s="1"/>
  <c r="P58" i="19" a="1"/>
  <c r="P58" i="19" s="1"/>
  <c r="Q58" i="19" s="1"/>
  <c r="N58" i="19" a="1"/>
  <c r="N58" i="19" s="1"/>
  <c r="O58" i="19" s="1"/>
  <c r="L58" i="19" a="1"/>
  <c r="L58" i="19" s="1"/>
  <c r="M58" i="19" s="1"/>
  <c r="J58" i="19" a="1"/>
  <c r="J58" i="19" s="1"/>
  <c r="K58" i="19" s="1"/>
  <c r="H58" i="19" a="1"/>
  <c r="H58" i="19" s="1"/>
  <c r="I58" i="19" s="1"/>
  <c r="F58" i="19" a="1"/>
  <c r="F58" i="19" s="1"/>
  <c r="G58" i="19" s="1"/>
  <c r="D58" i="19" a="1"/>
  <c r="D58" i="19" s="1"/>
  <c r="E58" i="19" s="1"/>
  <c r="B58" i="19" a="1"/>
  <c r="B58" i="19" s="1"/>
  <c r="C58" i="19" s="1"/>
  <c r="BR57" i="19" a="1"/>
  <c r="BR57" i="19" s="1"/>
  <c r="BS57" i="19" s="1"/>
  <c r="BP57" i="19" a="1"/>
  <c r="BP57" i="19" s="1"/>
  <c r="BQ57" i="19" s="1"/>
  <c r="BN57" i="19" a="1"/>
  <c r="BN57" i="19" s="1"/>
  <c r="BO57" i="19" s="1"/>
  <c r="BL57" i="19" a="1"/>
  <c r="BL57" i="19" s="1"/>
  <c r="BM57" i="19" s="1"/>
  <c r="BJ57" i="19" a="1"/>
  <c r="BJ57" i="19" s="1"/>
  <c r="BK57" i="19" s="1"/>
  <c r="BH57" i="19" a="1"/>
  <c r="BH57" i="19" s="1"/>
  <c r="BI57" i="19" s="1"/>
  <c r="BF57" i="19" a="1"/>
  <c r="BF57" i="19" s="1"/>
  <c r="BG57" i="19" s="1"/>
  <c r="BD57" i="19" a="1"/>
  <c r="BD57" i="19" s="1"/>
  <c r="BE57" i="19" s="1"/>
  <c r="BB57" i="19" a="1"/>
  <c r="BB57" i="19" s="1"/>
  <c r="BC57" i="19" s="1"/>
  <c r="AZ57" i="19" a="1"/>
  <c r="AZ57" i="19" s="1"/>
  <c r="BA57" i="19" s="1"/>
  <c r="AX57" i="19" a="1"/>
  <c r="AX57" i="19" s="1"/>
  <c r="AY57" i="19" s="1"/>
  <c r="AV57" i="19" a="1"/>
  <c r="AV57" i="19" s="1"/>
  <c r="AW57" i="19" s="1"/>
  <c r="AT57" i="19" a="1"/>
  <c r="AT57" i="19" s="1"/>
  <c r="AU57" i="19" s="1"/>
  <c r="AR57" i="19" a="1"/>
  <c r="AR57" i="19" s="1"/>
  <c r="AS57" i="19" s="1"/>
  <c r="AP57" i="19" a="1"/>
  <c r="AP57" i="19" s="1"/>
  <c r="AQ57" i="19" s="1"/>
  <c r="AN57" i="19" a="1"/>
  <c r="AN57" i="19" s="1"/>
  <c r="AO57" i="19" s="1"/>
  <c r="AL57" i="19" a="1"/>
  <c r="AL57" i="19" s="1"/>
  <c r="AM57" i="19" s="1"/>
  <c r="AJ57" i="19" a="1"/>
  <c r="AJ57" i="19" s="1"/>
  <c r="AK57" i="19" s="1"/>
  <c r="AH57" i="19" a="1"/>
  <c r="AH57" i="19" s="1"/>
  <c r="AI57" i="19" s="1"/>
  <c r="AF57" i="19" a="1"/>
  <c r="AF57" i="19" s="1"/>
  <c r="AG57" i="19" s="1"/>
  <c r="AD57" i="19" a="1"/>
  <c r="AD57" i="19" s="1"/>
  <c r="AE57" i="19" s="1"/>
  <c r="AB57" i="19" a="1"/>
  <c r="AB57" i="19" s="1"/>
  <c r="AC57" i="19" s="1"/>
  <c r="Z57" i="19" a="1"/>
  <c r="Z57" i="19" s="1"/>
  <c r="AA57" i="19" s="1"/>
  <c r="X57" i="19" a="1"/>
  <c r="X57" i="19" s="1"/>
  <c r="Y57" i="19" s="1"/>
  <c r="V57" i="19" a="1"/>
  <c r="V57" i="19" s="1"/>
  <c r="W57" i="19" s="1"/>
  <c r="T57" i="19" a="1"/>
  <c r="T57" i="19" s="1"/>
  <c r="U57" i="19" s="1"/>
  <c r="R57" i="19" a="1"/>
  <c r="R57" i="19" s="1"/>
  <c r="S57" i="19" s="1"/>
  <c r="P57" i="19" a="1"/>
  <c r="P57" i="19" s="1"/>
  <c r="Q57" i="19" s="1"/>
  <c r="N57" i="19" a="1"/>
  <c r="N57" i="19" s="1"/>
  <c r="O57" i="19" s="1"/>
  <c r="L57" i="19" a="1"/>
  <c r="L57" i="19" s="1"/>
  <c r="M57" i="19" s="1"/>
  <c r="J57" i="19" a="1"/>
  <c r="J57" i="19" s="1"/>
  <c r="K57" i="19" s="1"/>
  <c r="H57" i="19" a="1"/>
  <c r="H57" i="19" s="1"/>
  <c r="I57" i="19" s="1"/>
  <c r="F57" i="19" a="1"/>
  <c r="F57" i="19" s="1"/>
  <c r="G57" i="19" s="1"/>
  <c r="D57" i="19" a="1"/>
  <c r="D57" i="19" s="1"/>
  <c r="E57" i="19" s="1"/>
  <c r="B57" i="19" a="1"/>
  <c r="B57" i="19" s="1"/>
  <c r="C57" i="19" s="1"/>
  <c r="BR56" i="19" a="1"/>
  <c r="BR56" i="19" s="1"/>
  <c r="BS56" i="19" s="1"/>
  <c r="BP56" i="19" a="1"/>
  <c r="BP56" i="19" s="1"/>
  <c r="BQ56" i="19" s="1"/>
  <c r="BN56" i="19" a="1"/>
  <c r="BN56" i="19" s="1"/>
  <c r="BO56" i="19" s="1"/>
  <c r="BL56" i="19" a="1"/>
  <c r="BL56" i="19" s="1"/>
  <c r="BM56" i="19" s="1"/>
  <c r="BJ56" i="19" a="1"/>
  <c r="BJ56" i="19" s="1"/>
  <c r="BK56" i="19" s="1"/>
  <c r="BH56" i="19" a="1"/>
  <c r="BH56" i="19" s="1"/>
  <c r="BI56" i="19" s="1"/>
  <c r="BF56" i="19" a="1"/>
  <c r="BF56" i="19" s="1"/>
  <c r="BG56" i="19" s="1"/>
  <c r="BD56" i="19" a="1"/>
  <c r="BD56" i="19" s="1"/>
  <c r="BE56" i="19" s="1"/>
  <c r="BB56" i="19" a="1"/>
  <c r="BB56" i="19" s="1"/>
  <c r="BC56" i="19" s="1"/>
  <c r="AZ56" i="19" a="1"/>
  <c r="AZ56" i="19" s="1"/>
  <c r="BA56" i="19" s="1"/>
  <c r="AX56" i="19" a="1"/>
  <c r="AX56" i="19" s="1"/>
  <c r="AY56" i="19" s="1"/>
  <c r="AV56" i="19" a="1"/>
  <c r="AV56" i="19" s="1"/>
  <c r="AW56" i="19" s="1"/>
  <c r="AT56" i="19" a="1"/>
  <c r="AT56" i="19" s="1"/>
  <c r="AU56" i="19" s="1"/>
  <c r="AR56" i="19" a="1"/>
  <c r="AR56" i="19" s="1"/>
  <c r="AS56" i="19" s="1"/>
  <c r="AP56" i="19" a="1"/>
  <c r="AP56" i="19" s="1"/>
  <c r="AQ56" i="19" s="1"/>
  <c r="AN56" i="19" a="1"/>
  <c r="AN56" i="19" s="1"/>
  <c r="AO56" i="19" s="1"/>
  <c r="AL56" i="19" a="1"/>
  <c r="AL56" i="19" s="1"/>
  <c r="AM56" i="19" s="1"/>
  <c r="AJ56" i="19" a="1"/>
  <c r="AJ56" i="19" s="1"/>
  <c r="AK56" i="19" s="1"/>
  <c r="AH56" i="19" a="1"/>
  <c r="AH56" i="19" s="1"/>
  <c r="AI56" i="19" s="1"/>
  <c r="AF56" i="19" a="1"/>
  <c r="AF56" i="19" s="1"/>
  <c r="AG56" i="19" s="1"/>
  <c r="AD56" i="19" a="1"/>
  <c r="AD56" i="19" s="1"/>
  <c r="AE56" i="19" s="1"/>
  <c r="AB56" i="19" a="1"/>
  <c r="AB56" i="19" s="1"/>
  <c r="AC56" i="19" s="1"/>
  <c r="Z56" i="19" a="1"/>
  <c r="Z56" i="19" s="1"/>
  <c r="AA56" i="19" s="1"/>
  <c r="X56" i="19" a="1"/>
  <c r="X56" i="19" s="1"/>
  <c r="Y56" i="19" s="1"/>
  <c r="V56" i="19" a="1"/>
  <c r="V56" i="19" s="1"/>
  <c r="W56" i="19" s="1"/>
  <c r="T56" i="19" a="1"/>
  <c r="T56" i="19" s="1"/>
  <c r="U56" i="19" s="1"/>
  <c r="R56" i="19" a="1"/>
  <c r="R56" i="19" s="1"/>
  <c r="S56" i="19" s="1"/>
  <c r="P56" i="19" a="1"/>
  <c r="P56" i="19" s="1"/>
  <c r="Q56" i="19" s="1"/>
  <c r="N56" i="19" a="1"/>
  <c r="N56" i="19" s="1"/>
  <c r="O56" i="19" s="1"/>
  <c r="L56" i="19" a="1"/>
  <c r="L56" i="19" s="1"/>
  <c r="M56" i="19" s="1"/>
  <c r="J56" i="19" a="1"/>
  <c r="J56" i="19" s="1"/>
  <c r="K56" i="19" s="1"/>
  <c r="H56" i="19" a="1"/>
  <c r="H56" i="19" s="1"/>
  <c r="I56" i="19" s="1"/>
  <c r="F56" i="19" a="1"/>
  <c r="F56" i="19" s="1"/>
  <c r="G56" i="19" s="1"/>
  <c r="D56" i="19" a="1"/>
  <c r="D56" i="19" s="1"/>
  <c r="E56" i="19" s="1"/>
  <c r="B56" i="19" a="1"/>
  <c r="B56" i="19" s="1"/>
  <c r="C56" i="19" s="1"/>
  <c r="BR55" i="19" a="1"/>
  <c r="BR55" i="19" s="1"/>
  <c r="BS55" i="19" s="1"/>
  <c r="BP55" i="19" a="1"/>
  <c r="BP55" i="19" s="1"/>
  <c r="BQ55" i="19" s="1"/>
  <c r="BN55" i="19" a="1"/>
  <c r="BN55" i="19" s="1"/>
  <c r="BO55" i="19" s="1"/>
  <c r="BL55" i="19" a="1"/>
  <c r="BL55" i="19" s="1"/>
  <c r="BM55" i="19" s="1"/>
  <c r="BJ55" i="19" a="1"/>
  <c r="BJ55" i="19" s="1"/>
  <c r="BK55" i="19" s="1"/>
  <c r="BH55" i="19" a="1"/>
  <c r="BH55" i="19" s="1"/>
  <c r="BI55" i="19" s="1"/>
  <c r="BF55" i="19" a="1"/>
  <c r="BF55" i="19" s="1"/>
  <c r="BG55" i="19" s="1"/>
  <c r="BD55" i="19" a="1"/>
  <c r="BD55" i="19" s="1"/>
  <c r="BE55" i="19" s="1"/>
  <c r="BB55" i="19" a="1"/>
  <c r="BB55" i="19" s="1"/>
  <c r="BC55" i="19" s="1"/>
  <c r="AZ55" i="19" a="1"/>
  <c r="AZ55" i="19" s="1"/>
  <c r="BA55" i="19" s="1"/>
  <c r="AX55" i="19" a="1"/>
  <c r="AX55" i="19" s="1"/>
  <c r="AY55" i="19" s="1"/>
  <c r="AV55" i="19" a="1"/>
  <c r="AV55" i="19" s="1"/>
  <c r="AW55" i="19" s="1"/>
  <c r="AT55" i="19" a="1"/>
  <c r="AT55" i="19" s="1"/>
  <c r="AU55" i="19" s="1"/>
  <c r="AR55" i="19" a="1"/>
  <c r="AR55" i="19" s="1"/>
  <c r="AS55" i="19" s="1"/>
  <c r="AP55" i="19" a="1"/>
  <c r="AP55" i="19" s="1"/>
  <c r="AQ55" i="19" s="1"/>
  <c r="AN55" i="19" a="1"/>
  <c r="AN55" i="19" s="1"/>
  <c r="AO55" i="19" s="1"/>
  <c r="AL55" i="19" a="1"/>
  <c r="AL55" i="19" s="1"/>
  <c r="AM55" i="19" s="1"/>
  <c r="AJ55" i="19" a="1"/>
  <c r="AJ55" i="19" s="1"/>
  <c r="AK55" i="19" s="1"/>
  <c r="AH55" i="19" a="1"/>
  <c r="AH55" i="19" s="1"/>
  <c r="AI55" i="19" s="1"/>
  <c r="AF55" i="19" a="1"/>
  <c r="AF55" i="19" s="1"/>
  <c r="AG55" i="19" s="1"/>
  <c r="AD55" i="19" a="1"/>
  <c r="AD55" i="19" s="1"/>
  <c r="AE55" i="19" s="1"/>
  <c r="AB55" i="19" a="1"/>
  <c r="AB55" i="19" s="1"/>
  <c r="AC55" i="19" s="1"/>
  <c r="Z55" i="19" a="1"/>
  <c r="Z55" i="19" s="1"/>
  <c r="AA55" i="19" s="1"/>
  <c r="X55" i="19" a="1"/>
  <c r="X55" i="19" s="1"/>
  <c r="Y55" i="19" s="1"/>
  <c r="V55" i="19" a="1"/>
  <c r="V55" i="19" s="1"/>
  <c r="W55" i="19" s="1"/>
  <c r="T55" i="19" a="1"/>
  <c r="T55" i="19" s="1"/>
  <c r="U55" i="19" s="1"/>
  <c r="R55" i="19" a="1"/>
  <c r="R55" i="19" s="1"/>
  <c r="S55" i="19" s="1"/>
  <c r="P55" i="19" a="1"/>
  <c r="P55" i="19" s="1"/>
  <c r="Q55" i="19" s="1"/>
  <c r="N55" i="19" a="1"/>
  <c r="N55" i="19" s="1"/>
  <c r="O55" i="19" s="1"/>
  <c r="L55" i="19" a="1"/>
  <c r="L55" i="19" s="1"/>
  <c r="M55" i="19" s="1"/>
  <c r="J55" i="19" a="1"/>
  <c r="J55" i="19" s="1"/>
  <c r="K55" i="19" s="1"/>
  <c r="H55" i="19" a="1"/>
  <c r="H55" i="19" s="1"/>
  <c r="I55" i="19" s="1"/>
  <c r="F55" i="19" a="1"/>
  <c r="F55" i="19" s="1"/>
  <c r="G55" i="19" s="1"/>
  <c r="D55" i="19" a="1"/>
  <c r="D55" i="19" s="1"/>
  <c r="E55" i="19" s="1"/>
  <c r="B55" i="19" a="1"/>
  <c r="B55" i="19" s="1"/>
  <c r="C55" i="19" s="1"/>
  <c r="BR54" i="19" a="1"/>
  <c r="BR54" i="19" s="1"/>
  <c r="BS54" i="19" s="1"/>
  <c r="BP54" i="19" a="1"/>
  <c r="BP54" i="19" s="1"/>
  <c r="BQ54" i="19" s="1"/>
  <c r="BN54" i="19" a="1"/>
  <c r="BN54" i="19" s="1"/>
  <c r="BO54" i="19" s="1"/>
  <c r="BL54" i="19" a="1"/>
  <c r="BL54" i="19" s="1"/>
  <c r="BM54" i="19" s="1"/>
  <c r="BJ54" i="19" a="1"/>
  <c r="BJ54" i="19" s="1"/>
  <c r="BK54" i="19" s="1"/>
  <c r="BH54" i="19" a="1"/>
  <c r="BH54" i="19" s="1"/>
  <c r="BI54" i="19" s="1"/>
  <c r="BF54" i="19" a="1"/>
  <c r="BF54" i="19" s="1"/>
  <c r="BG54" i="19" s="1"/>
  <c r="BD54" i="19" a="1"/>
  <c r="BD54" i="19" s="1"/>
  <c r="BE54" i="19" s="1"/>
  <c r="BB54" i="19" a="1"/>
  <c r="BB54" i="19" s="1"/>
  <c r="BC54" i="19" s="1"/>
  <c r="AZ54" i="19" a="1"/>
  <c r="AZ54" i="19" s="1"/>
  <c r="BA54" i="19" s="1"/>
  <c r="AX54" i="19" a="1"/>
  <c r="AX54" i="19" s="1"/>
  <c r="AY54" i="19" s="1"/>
  <c r="AV54" i="19" a="1"/>
  <c r="AV54" i="19" s="1"/>
  <c r="AW54" i="19" s="1"/>
  <c r="AT54" i="19" a="1"/>
  <c r="AT54" i="19" s="1"/>
  <c r="AU54" i="19" s="1"/>
  <c r="AR54" i="19" a="1"/>
  <c r="AR54" i="19" s="1"/>
  <c r="AS54" i="19" s="1"/>
  <c r="AP54" i="19" a="1"/>
  <c r="AP54" i="19" s="1"/>
  <c r="AQ54" i="19" s="1"/>
  <c r="AN54" i="19" a="1"/>
  <c r="AN54" i="19" s="1"/>
  <c r="AO54" i="19" s="1"/>
  <c r="AL54" i="19" a="1"/>
  <c r="AL54" i="19" s="1"/>
  <c r="AM54" i="19" s="1"/>
  <c r="AJ54" i="19" a="1"/>
  <c r="AJ54" i="19" s="1"/>
  <c r="AK54" i="19" s="1"/>
  <c r="AH54" i="19" a="1"/>
  <c r="AH54" i="19" s="1"/>
  <c r="AI54" i="19" s="1"/>
  <c r="AF54" i="19" a="1"/>
  <c r="AF54" i="19" s="1"/>
  <c r="AG54" i="19" s="1"/>
  <c r="AD54" i="19" a="1"/>
  <c r="AD54" i="19" s="1"/>
  <c r="AE54" i="19" s="1"/>
  <c r="AB54" i="19" a="1"/>
  <c r="AB54" i="19" s="1"/>
  <c r="AC54" i="19" s="1"/>
  <c r="Z54" i="19" a="1"/>
  <c r="Z54" i="19" s="1"/>
  <c r="AA54" i="19" s="1"/>
  <c r="X54" i="19" a="1"/>
  <c r="X54" i="19" s="1"/>
  <c r="Y54" i="19" s="1"/>
  <c r="V54" i="19" a="1"/>
  <c r="V54" i="19" s="1"/>
  <c r="W54" i="19" s="1"/>
  <c r="T54" i="19" a="1"/>
  <c r="T54" i="19" s="1"/>
  <c r="U54" i="19" s="1"/>
  <c r="R54" i="19" a="1"/>
  <c r="R54" i="19" s="1"/>
  <c r="S54" i="19" s="1"/>
  <c r="P54" i="19" a="1"/>
  <c r="P54" i="19" s="1"/>
  <c r="Q54" i="19" s="1"/>
  <c r="N54" i="19" a="1"/>
  <c r="N54" i="19" s="1"/>
  <c r="O54" i="19" s="1"/>
  <c r="L54" i="19" a="1"/>
  <c r="L54" i="19" s="1"/>
  <c r="M54" i="19" s="1"/>
  <c r="J54" i="19" a="1"/>
  <c r="J54" i="19" s="1"/>
  <c r="K54" i="19" s="1"/>
  <c r="H54" i="19" a="1"/>
  <c r="H54" i="19" s="1"/>
  <c r="I54" i="19" s="1"/>
  <c r="F54" i="19" a="1"/>
  <c r="F54" i="19" s="1"/>
  <c r="G54" i="19" s="1"/>
  <c r="D54" i="19" a="1"/>
  <c r="D54" i="19" s="1"/>
  <c r="E54" i="19" s="1"/>
  <c r="B54" i="19" a="1"/>
  <c r="B54" i="19" s="1"/>
  <c r="C54" i="19" s="1"/>
  <c r="BR53" i="19" a="1"/>
  <c r="BR53" i="19" s="1"/>
  <c r="BS53" i="19" s="1"/>
  <c r="BP53" i="19" a="1"/>
  <c r="BP53" i="19" s="1"/>
  <c r="BQ53" i="19" s="1"/>
  <c r="BN53" i="19" a="1"/>
  <c r="BN53" i="19" s="1"/>
  <c r="BO53" i="19" s="1"/>
  <c r="BL53" i="19" a="1"/>
  <c r="BL53" i="19" s="1"/>
  <c r="BM53" i="19" s="1"/>
  <c r="BJ53" i="19" a="1"/>
  <c r="BJ53" i="19" s="1"/>
  <c r="BK53" i="19" s="1"/>
  <c r="BH53" i="19" a="1"/>
  <c r="BH53" i="19" s="1"/>
  <c r="BI53" i="19" s="1"/>
  <c r="BF53" i="19" a="1"/>
  <c r="BF53" i="19" s="1"/>
  <c r="BG53" i="19" s="1"/>
  <c r="BD53" i="19" a="1"/>
  <c r="BD53" i="19" s="1"/>
  <c r="BE53" i="19" s="1"/>
  <c r="BB53" i="19" a="1"/>
  <c r="BB53" i="19" s="1"/>
  <c r="BC53" i="19" s="1"/>
  <c r="AZ53" i="19" a="1"/>
  <c r="AZ53" i="19" s="1"/>
  <c r="BA53" i="19" s="1"/>
  <c r="AX53" i="19" a="1"/>
  <c r="AX53" i="19" s="1"/>
  <c r="AY53" i="19" s="1"/>
  <c r="AV53" i="19" a="1"/>
  <c r="AV53" i="19" s="1"/>
  <c r="AW53" i="19" s="1"/>
  <c r="AT53" i="19" a="1"/>
  <c r="AT53" i="19" s="1"/>
  <c r="AU53" i="19" s="1"/>
  <c r="AR53" i="19" a="1"/>
  <c r="AR53" i="19" s="1"/>
  <c r="AS53" i="19" s="1"/>
  <c r="AP53" i="19" a="1"/>
  <c r="AP53" i="19" s="1"/>
  <c r="AQ53" i="19" s="1"/>
  <c r="AN53" i="19" a="1"/>
  <c r="AN53" i="19" s="1"/>
  <c r="AO53" i="19" s="1"/>
  <c r="AL53" i="19" a="1"/>
  <c r="AL53" i="19" s="1"/>
  <c r="AM53" i="19" s="1"/>
  <c r="AJ53" i="19" a="1"/>
  <c r="AJ53" i="19" s="1"/>
  <c r="AK53" i="19" s="1"/>
  <c r="AH53" i="19" a="1"/>
  <c r="AH53" i="19" s="1"/>
  <c r="AI53" i="19" s="1"/>
  <c r="AF53" i="19" a="1"/>
  <c r="AF53" i="19" s="1"/>
  <c r="AG53" i="19" s="1"/>
  <c r="AD53" i="19" a="1"/>
  <c r="AD53" i="19" s="1"/>
  <c r="AE53" i="19" s="1"/>
  <c r="AB53" i="19" a="1"/>
  <c r="AB53" i="19" s="1"/>
  <c r="AC53" i="19" s="1"/>
  <c r="Z53" i="19" a="1"/>
  <c r="Z53" i="19" s="1"/>
  <c r="AA53" i="19" s="1"/>
  <c r="X53" i="19" a="1"/>
  <c r="X53" i="19" s="1"/>
  <c r="Y53" i="19" s="1"/>
  <c r="V53" i="19" a="1"/>
  <c r="V53" i="19" s="1"/>
  <c r="W53" i="19" s="1"/>
  <c r="T53" i="19" a="1"/>
  <c r="T53" i="19" s="1"/>
  <c r="U53" i="19" s="1"/>
  <c r="R53" i="19" a="1"/>
  <c r="R53" i="19" s="1"/>
  <c r="S53" i="19" s="1"/>
  <c r="P53" i="19" a="1"/>
  <c r="P53" i="19" s="1"/>
  <c r="Q53" i="19" s="1"/>
  <c r="N53" i="19" a="1"/>
  <c r="N53" i="19" s="1"/>
  <c r="O53" i="19" s="1"/>
  <c r="L53" i="19" a="1"/>
  <c r="L53" i="19" s="1"/>
  <c r="M53" i="19" s="1"/>
  <c r="J53" i="19" a="1"/>
  <c r="J53" i="19" s="1"/>
  <c r="K53" i="19" s="1"/>
  <c r="H53" i="19" a="1"/>
  <c r="H53" i="19" s="1"/>
  <c r="I53" i="19" s="1"/>
  <c r="F53" i="19" a="1"/>
  <c r="F53" i="19" s="1"/>
  <c r="G53" i="19" s="1"/>
  <c r="D53" i="19" a="1"/>
  <c r="D53" i="19" s="1"/>
  <c r="E53" i="19" s="1"/>
  <c r="B53" i="19" a="1"/>
  <c r="B53" i="19" s="1"/>
  <c r="C53" i="19" s="1"/>
  <c r="BR52" i="19" a="1"/>
  <c r="BR52" i="19" s="1"/>
  <c r="BS52" i="19" s="1"/>
  <c r="BP52" i="19" a="1"/>
  <c r="BP52" i="19" s="1"/>
  <c r="BQ52" i="19" s="1"/>
  <c r="BN52" i="19" a="1"/>
  <c r="BN52" i="19" s="1"/>
  <c r="BO52" i="19" s="1"/>
  <c r="BL52" i="19" a="1"/>
  <c r="BL52" i="19" s="1"/>
  <c r="BM52" i="19" s="1"/>
  <c r="BJ52" i="19" a="1"/>
  <c r="BJ52" i="19" s="1"/>
  <c r="BK52" i="19" s="1"/>
  <c r="BH52" i="19" a="1"/>
  <c r="BH52" i="19" s="1"/>
  <c r="BI52" i="19" s="1"/>
  <c r="BF52" i="19" a="1"/>
  <c r="BF52" i="19" s="1"/>
  <c r="BG52" i="19" s="1"/>
  <c r="BD52" i="19" a="1"/>
  <c r="BD52" i="19" s="1"/>
  <c r="BE52" i="19" s="1"/>
  <c r="BB52" i="19" a="1"/>
  <c r="BB52" i="19" s="1"/>
  <c r="BC52" i="19" s="1"/>
  <c r="AZ52" i="19" a="1"/>
  <c r="AZ52" i="19" s="1"/>
  <c r="BA52" i="19" s="1"/>
  <c r="AX52" i="19" a="1"/>
  <c r="AX52" i="19" s="1"/>
  <c r="AY52" i="19" s="1"/>
  <c r="AV52" i="19" a="1"/>
  <c r="AV52" i="19" s="1"/>
  <c r="AW52" i="19" s="1"/>
  <c r="AT52" i="19" a="1"/>
  <c r="AT52" i="19" s="1"/>
  <c r="AU52" i="19" s="1"/>
  <c r="AR52" i="19" a="1"/>
  <c r="AR52" i="19" s="1"/>
  <c r="AS52" i="19" s="1"/>
  <c r="AP52" i="19" a="1"/>
  <c r="AP52" i="19" s="1"/>
  <c r="AQ52" i="19" s="1"/>
  <c r="AN52" i="19" a="1"/>
  <c r="AN52" i="19" s="1"/>
  <c r="AO52" i="19" s="1"/>
  <c r="AL52" i="19" a="1"/>
  <c r="AL52" i="19" s="1"/>
  <c r="AM52" i="19" s="1"/>
  <c r="AJ52" i="19" a="1"/>
  <c r="AJ52" i="19" s="1"/>
  <c r="AK52" i="19" s="1"/>
  <c r="AH52" i="19" a="1"/>
  <c r="AH52" i="19" s="1"/>
  <c r="AI52" i="19" s="1"/>
  <c r="AF52" i="19" a="1"/>
  <c r="AF52" i="19" s="1"/>
  <c r="AG52" i="19" s="1"/>
  <c r="AD52" i="19" a="1"/>
  <c r="AD52" i="19" s="1"/>
  <c r="AE52" i="19" s="1"/>
  <c r="AB52" i="19" a="1"/>
  <c r="AB52" i="19" s="1"/>
  <c r="AC52" i="19" s="1"/>
  <c r="Z52" i="19" a="1"/>
  <c r="Z52" i="19" s="1"/>
  <c r="AA52" i="19" s="1"/>
  <c r="X52" i="19" a="1"/>
  <c r="X52" i="19" s="1"/>
  <c r="Y52" i="19" s="1"/>
  <c r="V52" i="19" a="1"/>
  <c r="V52" i="19" s="1"/>
  <c r="W52" i="19" s="1"/>
  <c r="T52" i="19" a="1"/>
  <c r="T52" i="19" s="1"/>
  <c r="U52" i="19" s="1"/>
  <c r="R52" i="19" a="1"/>
  <c r="R52" i="19" s="1"/>
  <c r="S52" i="19" s="1"/>
  <c r="P52" i="19" a="1"/>
  <c r="P52" i="19" s="1"/>
  <c r="Q52" i="19" s="1"/>
  <c r="N52" i="19" a="1"/>
  <c r="N52" i="19" s="1"/>
  <c r="O52" i="19" s="1"/>
  <c r="L52" i="19" a="1"/>
  <c r="L52" i="19" s="1"/>
  <c r="M52" i="19" s="1"/>
  <c r="J52" i="19" a="1"/>
  <c r="J52" i="19" s="1"/>
  <c r="K52" i="19" s="1"/>
  <c r="H52" i="19" a="1"/>
  <c r="H52" i="19" s="1"/>
  <c r="I52" i="19" s="1"/>
  <c r="F52" i="19" a="1"/>
  <c r="F52" i="19" s="1"/>
  <c r="G52" i="19" s="1"/>
  <c r="D52" i="19" a="1"/>
  <c r="D52" i="19" s="1"/>
  <c r="E52" i="19" s="1"/>
  <c r="B52" i="19" a="1"/>
  <c r="B52" i="19" s="1"/>
  <c r="C52" i="19" s="1"/>
  <c r="BR51" i="19" a="1"/>
  <c r="BR51" i="19" s="1"/>
  <c r="BS51" i="19" s="1"/>
  <c r="BP51" i="19" a="1"/>
  <c r="BP51" i="19" s="1"/>
  <c r="BQ51" i="19" s="1"/>
  <c r="BN51" i="19" a="1"/>
  <c r="BN51" i="19" s="1"/>
  <c r="BO51" i="19" s="1"/>
  <c r="BL51" i="19" a="1"/>
  <c r="BL51" i="19" s="1"/>
  <c r="BM51" i="19" s="1"/>
  <c r="BJ51" i="19" a="1"/>
  <c r="BJ51" i="19" s="1"/>
  <c r="BK51" i="19" s="1"/>
  <c r="BH51" i="19" a="1"/>
  <c r="BH51" i="19" s="1"/>
  <c r="BI51" i="19" s="1"/>
  <c r="BF51" i="19" a="1"/>
  <c r="BF51" i="19" s="1"/>
  <c r="BG51" i="19" s="1"/>
  <c r="BD51" i="19" a="1"/>
  <c r="BD51" i="19" s="1"/>
  <c r="BE51" i="19" s="1"/>
  <c r="BB51" i="19" a="1"/>
  <c r="BB51" i="19" s="1"/>
  <c r="BC51" i="19" s="1"/>
  <c r="AZ51" i="19" a="1"/>
  <c r="AZ51" i="19" s="1"/>
  <c r="BA51" i="19" s="1"/>
  <c r="AX51" i="19" a="1"/>
  <c r="AX51" i="19" s="1"/>
  <c r="AY51" i="19" s="1"/>
  <c r="AV51" i="19" a="1"/>
  <c r="AV51" i="19" s="1"/>
  <c r="AW51" i="19" s="1"/>
  <c r="AT51" i="19" a="1"/>
  <c r="AT51" i="19" s="1"/>
  <c r="AU51" i="19" s="1"/>
  <c r="AR51" i="19" a="1"/>
  <c r="AR51" i="19" s="1"/>
  <c r="AS51" i="19" s="1"/>
  <c r="AP51" i="19" a="1"/>
  <c r="AP51" i="19" s="1"/>
  <c r="AQ51" i="19" s="1"/>
  <c r="AN51" i="19" a="1"/>
  <c r="AN51" i="19" s="1"/>
  <c r="AO51" i="19" s="1"/>
  <c r="AL51" i="19" a="1"/>
  <c r="AL51" i="19" s="1"/>
  <c r="AM51" i="19" s="1"/>
  <c r="AJ51" i="19" a="1"/>
  <c r="AJ51" i="19" s="1"/>
  <c r="AK51" i="19" s="1"/>
  <c r="AH51" i="19" a="1"/>
  <c r="AH51" i="19" s="1"/>
  <c r="AI51" i="19" s="1"/>
  <c r="AF51" i="19" a="1"/>
  <c r="AF51" i="19" s="1"/>
  <c r="AG51" i="19" s="1"/>
  <c r="AD51" i="19" a="1"/>
  <c r="AD51" i="19" s="1"/>
  <c r="AE51" i="19" s="1"/>
  <c r="AB51" i="19" a="1"/>
  <c r="AB51" i="19" s="1"/>
  <c r="AC51" i="19" s="1"/>
  <c r="Z51" i="19" a="1"/>
  <c r="Z51" i="19" s="1"/>
  <c r="AA51" i="19" s="1"/>
  <c r="X51" i="19" a="1"/>
  <c r="X51" i="19" s="1"/>
  <c r="Y51" i="19" s="1"/>
  <c r="V51" i="19" a="1"/>
  <c r="V51" i="19" s="1"/>
  <c r="W51" i="19" s="1"/>
  <c r="T51" i="19" a="1"/>
  <c r="T51" i="19" s="1"/>
  <c r="U51" i="19" s="1"/>
  <c r="R51" i="19" a="1"/>
  <c r="R51" i="19" s="1"/>
  <c r="S51" i="19" s="1"/>
  <c r="P51" i="19" a="1"/>
  <c r="P51" i="19" s="1"/>
  <c r="Q51" i="19" s="1"/>
  <c r="N51" i="19" a="1"/>
  <c r="N51" i="19" s="1"/>
  <c r="O51" i="19" s="1"/>
  <c r="L51" i="19" a="1"/>
  <c r="L51" i="19" s="1"/>
  <c r="M51" i="19" s="1"/>
  <c r="J51" i="19" a="1"/>
  <c r="J51" i="19" s="1"/>
  <c r="K51" i="19" s="1"/>
  <c r="H51" i="19" a="1"/>
  <c r="H51" i="19" s="1"/>
  <c r="I51" i="19" s="1"/>
  <c r="F51" i="19" a="1"/>
  <c r="F51" i="19" s="1"/>
  <c r="G51" i="19" s="1"/>
  <c r="D51" i="19" a="1"/>
  <c r="D51" i="19" s="1"/>
  <c r="E51" i="19" s="1"/>
  <c r="B51" i="19" a="1"/>
  <c r="B51" i="19" s="1"/>
  <c r="C51" i="19" s="1"/>
  <c r="BR50" i="19" a="1"/>
  <c r="BR50" i="19" s="1"/>
  <c r="BS50" i="19" s="1"/>
  <c r="BP50" i="19" a="1"/>
  <c r="BP50" i="19" s="1"/>
  <c r="BQ50" i="19" s="1"/>
  <c r="BN50" i="19" a="1"/>
  <c r="BN50" i="19" s="1"/>
  <c r="BO50" i="19" s="1"/>
  <c r="BL50" i="19" a="1"/>
  <c r="BL50" i="19" s="1"/>
  <c r="BM50" i="19" s="1"/>
  <c r="BJ50" i="19" a="1"/>
  <c r="BJ50" i="19" s="1"/>
  <c r="BK50" i="19" s="1"/>
  <c r="BH50" i="19" a="1"/>
  <c r="BH50" i="19" s="1"/>
  <c r="BI50" i="19" s="1"/>
  <c r="BF50" i="19" a="1"/>
  <c r="BF50" i="19" s="1"/>
  <c r="BG50" i="19" s="1"/>
  <c r="BD50" i="19" a="1"/>
  <c r="BD50" i="19" s="1"/>
  <c r="BE50" i="19" s="1"/>
  <c r="BB50" i="19" a="1"/>
  <c r="BB50" i="19" s="1"/>
  <c r="BC50" i="19" s="1"/>
  <c r="AZ50" i="19" a="1"/>
  <c r="AZ50" i="19" s="1"/>
  <c r="BA50" i="19" s="1"/>
  <c r="AX50" i="19" a="1"/>
  <c r="AX50" i="19" s="1"/>
  <c r="AY50" i="19" s="1"/>
  <c r="AV50" i="19" a="1"/>
  <c r="AV50" i="19" s="1"/>
  <c r="AW50" i="19" s="1"/>
  <c r="AT50" i="19" a="1"/>
  <c r="AT50" i="19" s="1"/>
  <c r="AU50" i="19" s="1"/>
  <c r="AR50" i="19" a="1"/>
  <c r="AR50" i="19" s="1"/>
  <c r="AS50" i="19" s="1"/>
  <c r="AP50" i="19" a="1"/>
  <c r="AP50" i="19" s="1"/>
  <c r="AQ50" i="19" s="1"/>
  <c r="AN50" i="19" a="1"/>
  <c r="AN50" i="19" s="1"/>
  <c r="AO50" i="19" s="1"/>
  <c r="AL50" i="19" a="1"/>
  <c r="AL50" i="19" s="1"/>
  <c r="AM50" i="19" s="1"/>
  <c r="AJ50" i="19" a="1"/>
  <c r="AJ50" i="19" s="1"/>
  <c r="AK50" i="19" s="1"/>
  <c r="AH50" i="19" a="1"/>
  <c r="AH50" i="19" s="1"/>
  <c r="AI50" i="19" s="1"/>
  <c r="AF50" i="19" a="1"/>
  <c r="AF50" i="19" s="1"/>
  <c r="AG50" i="19" s="1"/>
  <c r="AD50" i="19" a="1"/>
  <c r="AD50" i="19" s="1"/>
  <c r="AE50" i="19" s="1"/>
  <c r="AB50" i="19" a="1"/>
  <c r="AB50" i="19" s="1"/>
  <c r="AC50" i="19" s="1"/>
  <c r="Z50" i="19" a="1"/>
  <c r="Z50" i="19" s="1"/>
  <c r="AA50" i="19" s="1"/>
  <c r="X50" i="19" a="1"/>
  <c r="X50" i="19" s="1"/>
  <c r="Y50" i="19" s="1"/>
  <c r="V50" i="19" a="1"/>
  <c r="V50" i="19" s="1"/>
  <c r="W50" i="19" s="1"/>
  <c r="T50" i="19" a="1"/>
  <c r="T50" i="19" s="1"/>
  <c r="U50" i="19" s="1"/>
  <c r="R50" i="19" a="1"/>
  <c r="R50" i="19" s="1"/>
  <c r="S50" i="19" s="1"/>
  <c r="P50" i="19" a="1"/>
  <c r="P50" i="19" s="1"/>
  <c r="Q50" i="19" s="1"/>
  <c r="N50" i="19" a="1"/>
  <c r="N50" i="19" s="1"/>
  <c r="O50" i="19" s="1"/>
  <c r="L50" i="19" a="1"/>
  <c r="L50" i="19" s="1"/>
  <c r="M50" i="19" s="1"/>
  <c r="J50" i="19" a="1"/>
  <c r="J50" i="19" s="1"/>
  <c r="K50" i="19" s="1"/>
  <c r="H50" i="19" a="1"/>
  <c r="H50" i="19" s="1"/>
  <c r="I50" i="19" s="1"/>
  <c r="F50" i="19" a="1"/>
  <c r="F50" i="19" s="1"/>
  <c r="G50" i="19" s="1"/>
  <c r="D50" i="19" a="1"/>
  <c r="D50" i="19" s="1"/>
  <c r="E50" i="19" s="1"/>
  <c r="B50" i="19" a="1"/>
  <c r="B50" i="19" s="1"/>
  <c r="C50" i="19" s="1"/>
  <c r="BR49" i="19" a="1"/>
  <c r="BR49" i="19" s="1"/>
  <c r="BS49" i="19" s="1"/>
  <c r="BP49" i="19" a="1"/>
  <c r="BP49" i="19" s="1"/>
  <c r="BQ49" i="19" s="1"/>
  <c r="BN49" i="19" a="1"/>
  <c r="BN49" i="19" s="1"/>
  <c r="BO49" i="19" s="1"/>
  <c r="BL49" i="19" a="1"/>
  <c r="BL49" i="19" s="1"/>
  <c r="BM49" i="19" s="1"/>
  <c r="BJ49" i="19" a="1"/>
  <c r="BJ49" i="19" s="1"/>
  <c r="BK49" i="19" s="1"/>
  <c r="BH49" i="19" a="1"/>
  <c r="BH49" i="19" s="1"/>
  <c r="BI49" i="19" s="1"/>
  <c r="BF49" i="19" a="1"/>
  <c r="BF49" i="19" s="1"/>
  <c r="BG49" i="19" s="1"/>
  <c r="BD49" i="19" a="1"/>
  <c r="BD49" i="19" s="1"/>
  <c r="BE49" i="19" s="1"/>
  <c r="BB49" i="19" a="1"/>
  <c r="BB49" i="19" s="1"/>
  <c r="BC49" i="19" s="1"/>
  <c r="AZ49" i="19" a="1"/>
  <c r="AZ49" i="19" s="1"/>
  <c r="BA49" i="19" s="1"/>
  <c r="AX49" i="19" a="1"/>
  <c r="AX49" i="19" s="1"/>
  <c r="AY49" i="19" s="1"/>
  <c r="AV49" i="19" a="1"/>
  <c r="AV49" i="19" s="1"/>
  <c r="AW49" i="19" s="1"/>
  <c r="AT49" i="19" a="1"/>
  <c r="AT49" i="19" s="1"/>
  <c r="AU49" i="19" s="1"/>
  <c r="AR49" i="19" a="1"/>
  <c r="AR49" i="19" s="1"/>
  <c r="AS49" i="19" s="1"/>
  <c r="AP49" i="19" a="1"/>
  <c r="AP49" i="19" s="1"/>
  <c r="AQ49" i="19" s="1"/>
  <c r="AN49" i="19" a="1"/>
  <c r="AN49" i="19" s="1"/>
  <c r="AO49" i="19" s="1"/>
  <c r="AL49" i="19" a="1"/>
  <c r="AL49" i="19" s="1"/>
  <c r="AM49" i="19" s="1"/>
  <c r="AJ49" i="19" a="1"/>
  <c r="AJ49" i="19" s="1"/>
  <c r="AK49" i="19" s="1"/>
  <c r="AH49" i="19" a="1"/>
  <c r="AH49" i="19" s="1"/>
  <c r="AI49" i="19" s="1"/>
  <c r="AF49" i="19" a="1"/>
  <c r="AF49" i="19" s="1"/>
  <c r="AG49" i="19" s="1"/>
  <c r="AD49" i="19" a="1"/>
  <c r="AD49" i="19" s="1"/>
  <c r="AE49" i="19" s="1"/>
  <c r="AB49" i="19" a="1"/>
  <c r="AB49" i="19" s="1"/>
  <c r="AC49" i="19" s="1"/>
  <c r="Z49" i="19" a="1"/>
  <c r="Z49" i="19" s="1"/>
  <c r="AA49" i="19" s="1"/>
  <c r="X49" i="19" a="1"/>
  <c r="X49" i="19" s="1"/>
  <c r="Y49" i="19" s="1"/>
  <c r="V49" i="19" a="1"/>
  <c r="V49" i="19" s="1"/>
  <c r="W49" i="19" s="1"/>
  <c r="T49" i="19" a="1"/>
  <c r="T49" i="19" s="1"/>
  <c r="U49" i="19" s="1"/>
  <c r="R49" i="19" a="1"/>
  <c r="R49" i="19" s="1"/>
  <c r="S49" i="19" s="1"/>
  <c r="P49" i="19" a="1"/>
  <c r="P49" i="19" s="1"/>
  <c r="Q49" i="19" s="1"/>
  <c r="N49" i="19" a="1"/>
  <c r="N49" i="19" s="1"/>
  <c r="O49" i="19" s="1"/>
  <c r="L49" i="19" a="1"/>
  <c r="L49" i="19" s="1"/>
  <c r="M49" i="19" s="1"/>
  <c r="J49" i="19" a="1"/>
  <c r="J49" i="19" s="1"/>
  <c r="K49" i="19" s="1"/>
  <c r="H49" i="19" a="1"/>
  <c r="H49" i="19" s="1"/>
  <c r="I49" i="19" s="1"/>
  <c r="F49" i="19" a="1"/>
  <c r="F49" i="19" s="1"/>
  <c r="G49" i="19" s="1"/>
  <c r="D49" i="19" a="1"/>
  <c r="D49" i="19" s="1"/>
  <c r="E49" i="19" s="1"/>
  <c r="B49" i="19" a="1"/>
  <c r="B49" i="19" s="1"/>
  <c r="C49" i="19" s="1"/>
  <c r="BR48" i="19" a="1"/>
  <c r="BR48" i="19" s="1"/>
  <c r="BS48" i="19" s="1"/>
  <c r="BP48" i="19" a="1"/>
  <c r="BP48" i="19" s="1"/>
  <c r="BQ48" i="19" s="1"/>
  <c r="BN48" i="19" a="1"/>
  <c r="BN48" i="19" s="1"/>
  <c r="BO48" i="19" s="1"/>
  <c r="BL48" i="19" a="1"/>
  <c r="BL48" i="19" s="1"/>
  <c r="BM48" i="19" s="1"/>
  <c r="BJ48" i="19" a="1"/>
  <c r="BJ48" i="19" s="1"/>
  <c r="BK48" i="19" s="1"/>
  <c r="BH48" i="19" a="1"/>
  <c r="BH48" i="19" s="1"/>
  <c r="BI48" i="19" s="1"/>
  <c r="BF48" i="19" a="1"/>
  <c r="BF48" i="19" s="1"/>
  <c r="BG48" i="19" s="1"/>
  <c r="BD48" i="19" a="1"/>
  <c r="BD48" i="19" s="1"/>
  <c r="BE48" i="19" s="1"/>
  <c r="BB48" i="19" a="1"/>
  <c r="BB48" i="19" s="1"/>
  <c r="BC48" i="19" s="1"/>
  <c r="AZ48" i="19" a="1"/>
  <c r="AZ48" i="19" s="1"/>
  <c r="BA48" i="19" s="1"/>
  <c r="AX48" i="19" a="1"/>
  <c r="AX48" i="19" s="1"/>
  <c r="AY48" i="19" s="1"/>
  <c r="AV48" i="19" a="1"/>
  <c r="AV48" i="19" s="1"/>
  <c r="AW48" i="19" s="1"/>
  <c r="AT48" i="19" a="1"/>
  <c r="AT48" i="19" s="1"/>
  <c r="AU48" i="19" s="1"/>
  <c r="AR48" i="19" a="1"/>
  <c r="AR48" i="19" s="1"/>
  <c r="AS48" i="19" s="1"/>
  <c r="AP48" i="19" a="1"/>
  <c r="AP48" i="19" s="1"/>
  <c r="AQ48" i="19" s="1"/>
  <c r="AN48" i="19" a="1"/>
  <c r="AN48" i="19" s="1"/>
  <c r="AO48" i="19" s="1"/>
  <c r="AL48" i="19" a="1"/>
  <c r="AL48" i="19" s="1"/>
  <c r="AM48" i="19" s="1"/>
  <c r="AJ48" i="19" a="1"/>
  <c r="AJ48" i="19" s="1"/>
  <c r="AK48" i="19" s="1"/>
  <c r="AH48" i="19" a="1"/>
  <c r="AH48" i="19" s="1"/>
  <c r="AI48" i="19" s="1"/>
  <c r="AF48" i="19" a="1"/>
  <c r="AF48" i="19" s="1"/>
  <c r="AG48" i="19" s="1"/>
  <c r="AD48" i="19" a="1"/>
  <c r="AD48" i="19" s="1"/>
  <c r="AE48" i="19" s="1"/>
  <c r="AB48" i="19" a="1"/>
  <c r="AB48" i="19" s="1"/>
  <c r="AC48" i="19" s="1"/>
  <c r="Z48" i="19" a="1"/>
  <c r="Z48" i="19" s="1"/>
  <c r="AA48" i="19" s="1"/>
  <c r="X48" i="19" a="1"/>
  <c r="X48" i="19" s="1"/>
  <c r="Y48" i="19" s="1"/>
  <c r="V48" i="19" a="1"/>
  <c r="V48" i="19" s="1"/>
  <c r="W48" i="19" s="1"/>
  <c r="T48" i="19" a="1"/>
  <c r="T48" i="19" s="1"/>
  <c r="U48" i="19" s="1"/>
  <c r="R48" i="19" a="1"/>
  <c r="R48" i="19" s="1"/>
  <c r="S48" i="19" s="1"/>
  <c r="P48" i="19" a="1"/>
  <c r="P48" i="19" s="1"/>
  <c r="Q48" i="19" s="1"/>
  <c r="N48" i="19" a="1"/>
  <c r="N48" i="19" s="1"/>
  <c r="O48" i="19" s="1"/>
  <c r="L48" i="19" a="1"/>
  <c r="L48" i="19" s="1"/>
  <c r="M48" i="19" s="1"/>
  <c r="J48" i="19" a="1"/>
  <c r="J48" i="19" s="1"/>
  <c r="K48" i="19" s="1"/>
  <c r="H48" i="19" a="1"/>
  <c r="H48" i="19" s="1"/>
  <c r="I48" i="19" s="1"/>
  <c r="F48" i="19" a="1"/>
  <c r="F48" i="19" s="1"/>
  <c r="G48" i="19" s="1"/>
  <c r="D48" i="19" a="1"/>
  <c r="D48" i="19" s="1"/>
  <c r="E48" i="19" s="1"/>
  <c r="B48" i="19" a="1"/>
  <c r="B48" i="19" s="1"/>
  <c r="C48" i="19" s="1"/>
  <c r="BR47" i="19" a="1"/>
  <c r="BR47" i="19" s="1"/>
  <c r="BS47" i="19" s="1"/>
  <c r="BP47" i="19" a="1"/>
  <c r="BP47" i="19" s="1"/>
  <c r="BQ47" i="19" s="1"/>
  <c r="BN47" i="19" a="1"/>
  <c r="BN47" i="19" s="1"/>
  <c r="BO47" i="19" s="1"/>
  <c r="BL47" i="19" a="1"/>
  <c r="BL47" i="19" s="1"/>
  <c r="BM47" i="19" s="1"/>
  <c r="BJ47" i="19" a="1"/>
  <c r="BJ47" i="19" s="1"/>
  <c r="BK47" i="19" s="1"/>
  <c r="BH47" i="19" a="1"/>
  <c r="BH47" i="19" s="1"/>
  <c r="BI47" i="19" s="1"/>
  <c r="BF47" i="19" a="1"/>
  <c r="BF47" i="19" s="1"/>
  <c r="BG47" i="19" s="1"/>
  <c r="BD47" i="19" a="1"/>
  <c r="BD47" i="19" s="1"/>
  <c r="BE47" i="19" s="1"/>
  <c r="BB47" i="19" a="1"/>
  <c r="BB47" i="19" s="1"/>
  <c r="BC47" i="19" s="1"/>
  <c r="AZ47" i="19" a="1"/>
  <c r="AZ47" i="19" s="1"/>
  <c r="BA47" i="19" s="1"/>
  <c r="AX47" i="19" a="1"/>
  <c r="AX47" i="19" s="1"/>
  <c r="AY47" i="19" s="1"/>
  <c r="AV47" i="19" a="1"/>
  <c r="AV47" i="19" s="1"/>
  <c r="AW47" i="19" s="1"/>
  <c r="AT47" i="19" a="1"/>
  <c r="AT47" i="19" s="1"/>
  <c r="AU47" i="19" s="1"/>
  <c r="AR47" i="19" a="1"/>
  <c r="AR47" i="19" s="1"/>
  <c r="AS47" i="19" s="1"/>
  <c r="AP47" i="19" a="1"/>
  <c r="AP47" i="19" s="1"/>
  <c r="AQ47" i="19" s="1"/>
  <c r="AN47" i="19" a="1"/>
  <c r="AN47" i="19" s="1"/>
  <c r="AO47" i="19" s="1"/>
  <c r="AL47" i="19" a="1"/>
  <c r="AL47" i="19" s="1"/>
  <c r="AM47" i="19" s="1"/>
  <c r="AJ47" i="19" a="1"/>
  <c r="AJ47" i="19" s="1"/>
  <c r="AK47" i="19" s="1"/>
  <c r="AH47" i="19" a="1"/>
  <c r="AH47" i="19" s="1"/>
  <c r="AI47" i="19" s="1"/>
  <c r="AF47" i="19" a="1"/>
  <c r="AF47" i="19" s="1"/>
  <c r="AG47" i="19" s="1"/>
  <c r="AD47" i="19" a="1"/>
  <c r="AD47" i="19" s="1"/>
  <c r="AE47" i="19" s="1"/>
  <c r="AB47" i="19" a="1"/>
  <c r="AB47" i="19" s="1"/>
  <c r="AC47" i="19" s="1"/>
  <c r="Z47" i="19" a="1"/>
  <c r="Z47" i="19" s="1"/>
  <c r="AA47" i="19" s="1"/>
  <c r="X47" i="19" a="1"/>
  <c r="X47" i="19" s="1"/>
  <c r="Y47" i="19" s="1"/>
  <c r="V47" i="19" a="1"/>
  <c r="V47" i="19" s="1"/>
  <c r="W47" i="19" s="1"/>
  <c r="T47" i="19" a="1"/>
  <c r="T47" i="19" s="1"/>
  <c r="U47" i="19" s="1"/>
  <c r="R47" i="19" a="1"/>
  <c r="R47" i="19" s="1"/>
  <c r="S47" i="19" s="1"/>
  <c r="P47" i="19" a="1"/>
  <c r="P47" i="19" s="1"/>
  <c r="Q47" i="19" s="1"/>
  <c r="N47" i="19" a="1"/>
  <c r="N47" i="19" s="1"/>
  <c r="O47" i="19" s="1"/>
  <c r="L47" i="19" a="1"/>
  <c r="L47" i="19" s="1"/>
  <c r="M47" i="19" s="1"/>
  <c r="J47" i="19" a="1"/>
  <c r="J47" i="19" s="1"/>
  <c r="K47" i="19" s="1"/>
  <c r="H47" i="19" a="1"/>
  <c r="H47" i="19" s="1"/>
  <c r="I47" i="19" s="1"/>
  <c r="F47" i="19" a="1"/>
  <c r="F47" i="19" s="1"/>
  <c r="G47" i="19" s="1"/>
  <c r="D47" i="19" a="1"/>
  <c r="D47" i="19" s="1"/>
  <c r="E47" i="19" s="1"/>
  <c r="B47" i="19" a="1"/>
  <c r="B47" i="19" s="1"/>
  <c r="C47" i="19" s="1"/>
  <c r="BR46" i="19" a="1"/>
  <c r="BR46" i="19" s="1"/>
  <c r="BS46" i="19" s="1"/>
  <c r="BP46" i="19" a="1"/>
  <c r="BP46" i="19" s="1"/>
  <c r="BQ46" i="19" s="1"/>
  <c r="BN46" i="19" a="1"/>
  <c r="BN46" i="19" s="1"/>
  <c r="BO46" i="19" s="1"/>
  <c r="BL46" i="19" a="1"/>
  <c r="BL46" i="19" s="1"/>
  <c r="BM46" i="19" s="1"/>
  <c r="BJ46" i="19" a="1"/>
  <c r="BJ46" i="19" s="1"/>
  <c r="BK46" i="19" s="1"/>
  <c r="BH46" i="19" a="1"/>
  <c r="BH46" i="19" s="1"/>
  <c r="BI46" i="19" s="1"/>
  <c r="BF46" i="19" a="1"/>
  <c r="BF46" i="19" s="1"/>
  <c r="BG46" i="19" s="1"/>
  <c r="BD46" i="19" a="1"/>
  <c r="BD46" i="19" s="1"/>
  <c r="BE46" i="19" s="1"/>
  <c r="BB46" i="19" a="1"/>
  <c r="BB46" i="19" s="1"/>
  <c r="BC46" i="19" s="1"/>
  <c r="AZ46" i="19" a="1"/>
  <c r="AZ46" i="19" s="1"/>
  <c r="BA46" i="19" s="1"/>
  <c r="AX46" i="19" a="1"/>
  <c r="AX46" i="19" s="1"/>
  <c r="AY46" i="19" s="1"/>
  <c r="AV46" i="19" a="1"/>
  <c r="AV46" i="19" s="1"/>
  <c r="AW46" i="19" s="1"/>
  <c r="AT46" i="19" a="1"/>
  <c r="AT46" i="19" s="1"/>
  <c r="AU46" i="19" s="1"/>
  <c r="AR46" i="19" a="1"/>
  <c r="AR46" i="19" s="1"/>
  <c r="AS46" i="19" s="1"/>
  <c r="AP46" i="19" a="1"/>
  <c r="AP46" i="19" s="1"/>
  <c r="AQ46" i="19" s="1"/>
  <c r="AN46" i="19" a="1"/>
  <c r="AN46" i="19" s="1"/>
  <c r="AO46" i="19" s="1"/>
  <c r="AL46" i="19" a="1"/>
  <c r="AL46" i="19" s="1"/>
  <c r="AM46" i="19" s="1"/>
  <c r="AJ46" i="19" a="1"/>
  <c r="AJ46" i="19" s="1"/>
  <c r="AK46" i="19" s="1"/>
  <c r="AH46" i="19" a="1"/>
  <c r="AH46" i="19" s="1"/>
  <c r="AI46" i="19" s="1"/>
  <c r="AF46" i="19" a="1"/>
  <c r="AF46" i="19" s="1"/>
  <c r="AG46" i="19" s="1"/>
  <c r="AD46" i="19" a="1"/>
  <c r="AD46" i="19" s="1"/>
  <c r="AE46" i="19" s="1"/>
  <c r="AB46" i="19" a="1"/>
  <c r="AB46" i="19" s="1"/>
  <c r="AC46" i="19" s="1"/>
  <c r="Z46" i="19" a="1"/>
  <c r="Z46" i="19" s="1"/>
  <c r="AA46" i="19" s="1"/>
  <c r="X46" i="19" a="1"/>
  <c r="X46" i="19" s="1"/>
  <c r="Y46" i="19" s="1"/>
  <c r="V46" i="19" a="1"/>
  <c r="V46" i="19" s="1"/>
  <c r="W46" i="19" s="1"/>
  <c r="T46" i="19" a="1"/>
  <c r="T46" i="19" s="1"/>
  <c r="U46" i="19" s="1"/>
  <c r="R46" i="19" a="1"/>
  <c r="R46" i="19" s="1"/>
  <c r="S46" i="19" s="1"/>
  <c r="P46" i="19" a="1"/>
  <c r="P46" i="19" s="1"/>
  <c r="Q46" i="19" s="1"/>
  <c r="N46" i="19" a="1"/>
  <c r="N46" i="19" s="1"/>
  <c r="O46" i="19" s="1"/>
  <c r="L46" i="19" a="1"/>
  <c r="L46" i="19" s="1"/>
  <c r="M46" i="19" s="1"/>
  <c r="J46" i="19" a="1"/>
  <c r="J46" i="19" s="1"/>
  <c r="K46" i="19" s="1"/>
  <c r="H46" i="19" a="1"/>
  <c r="H46" i="19" s="1"/>
  <c r="I46" i="19" s="1"/>
  <c r="F46" i="19" a="1"/>
  <c r="F46" i="19" s="1"/>
  <c r="G46" i="19" s="1"/>
  <c r="D46" i="19" a="1"/>
  <c r="D46" i="19" s="1"/>
  <c r="E46" i="19" s="1"/>
  <c r="B46" i="19" a="1"/>
  <c r="B46" i="19" s="1"/>
  <c r="C46" i="19" s="1"/>
  <c r="BR45" i="19" a="1"/>
  <c r="BR45" i="19" s="1"/>
  <c r="BS45" i="19" s="1"/>
  <c r="BP45" i="19" a="1"/>
  <c r="BP45" i="19" s="1"/>
  <c r="BQ45" i="19" s="1"/>
  <c r="BN45" i="19" a="1"/>
  <c r="BN45" i="19" s="1"/>
  <c r="BO45" i="19" s="1"/>
  <c r="BL45" i="19" a="1"/>
  <c r="BL45" i="19" s="1"/>
  <c r="BM45" i="19" s="1"/>
  <c r="BJ45" i="19" a="1"/>
  <c r="BJ45" i="19" s="1"/>
  <c r="BK45" i="19" s="1"/>
  <c r="BH45" i="19" a="1"/>
  <c r="BH45" i="19" s="1"/>
  <c r="BI45" i="19" s="1"/>
  <c r="BF45" i="19" a="1"/>
  <c r="BF45" i="19" s="1"/>
  <c r="BG45" i="19" s="1"/>
  <c r="BD45" i="19" a="1"/>
  <c r="BD45" i="19" s="1"/>
  <c r="BE45" i="19" s="1"/>
  <c r="BB45" i="19" a="1"/>
  <c r="BB45" i="19" s="1"/>
  <c r="BC45" i="19" s="1"/>
  <c r="AZ45" i="19" a="1"/>
  <c r="AZ45" i="19" s="1"/>
  <c r="BA45" i="19" s="1"/>
  <c r="AX45" i="19" a="1"/>
  <c r="AX45" i="19" s="1"/>
  <c r="AY45" i="19" s="1"/>
  <c r="AV45" i="19" a="1"/>
  <c r="AV45" i="19" s="1"/>
  <c r="AW45" i="19" s="1"/>
  <c r="AT45" i="19" a="1"/>
  <c r="AT45" i="19" s="1"/>
  <c r="AU45" i="19" s="1"/>
  <c r="AR45" i="19" a="1"/>
  <c r="AR45" i="19" s="1"/>
  <c r="AS45" i="19" s="1"/>
  <c r="AP45" i="19" a="1"/>
  <c r="AP45" i="19" s="1"/>
  <c r="AQ45" i="19" s="1"/>
  <c r="AN45" i="19" a="1"/>
  <c r="AN45" i="19" s="1"/>
  <c r="AO45" i="19" s="1"/>
  <c r="AL45" i="19" a="1"/>
  <c r="AL45" i="19" s="1"/>
  <c r="AM45" i="19" s="1"/>
  <c r="AJ45" i="19" a="1"/>
  <c r="AJ45" i="19" s="1"/>
  <c r="AK45" i="19" s="1"/>
  <c r="AH45" i="19" a="1"/>
  <c r="AH45" i="19" s="1"/>
  <c r="AI45" i="19" s="1"/>
  <c r="AF45" i="19" a="1"/>
  <c r="AF45" i="19" s="1"/>
  <c r="AG45" i="19" s="1"/>
  <c r="AD45" i="19" a="1"/>
  <c r="AD45" i="19" s="1"/>
  <c r="AE45" i="19" s="1"/>
  <c r="AB45" i="19" a="1"/>
  <c r="AB45" i="19" s="1"/>
  <c r="AC45" i="19" s="1"/>
  <c r="Z45" i="19" a="1"/>
  <c r="Z45" i="19" s="1"/>
  <c r="AA45" i="19" s="1"/>
  <c r="X45" i="19" a="1"/>
  <c r="X45" i="19" s="1"/>
  <c r="Y45" i="19" s="1"/>
  <c r="V45" i="19" a="1"/>
  <c r="V45" i="19" s="1"/>
  <c r="W45" i="19" s="1"/>
  <c r="T45" i="19" a="1"/>
  <c r="T45" i="19" s="1"/>
  <c r="U45" i="19" s="1"/>
  <c r="R45" i="19" a="1"/>
  <c r="R45" i="19" s="1"/>
  <c r="S45" i="19" s="1"/>
  <c r="P45" i="19" a="1"/>
  <c r="P45" i="19" s="1"/>
  <c r="Q45" i="19" s="1"/>
  <c r="N45" i="19" a="1"/>
  <c r="N45" i="19" s="1"/>
  <c r="O45" i="19" s="1"/>
  <c r="L45" i="19" a="1"/>
  <c r="L45" i="19" s="1"/>
  <c r="M45" i="19" s="1"/>
  <c r="J45" i="19" a="1"/>
  <c r="J45" i="19" s="1"/>
  <c r="K45" i="19" s="1"/>
  <c r="H45" i="19" a="1"/>
  <c r="H45" i="19" s="1"/>
  <c r="I45" i="19" s="1"/>
  <c r="F45" i="19" a="1"/>
  <c r="F45" i="19" s="1"/>
  <c r="G45" i="19" s="1"/>
  <c r="D45" i="19" a="1"/>
  <c r="D45" i="19" s="1"/>
  <c r="E45" i="19" s="1"/>
  <c r="B45" i="19" a="1"/>
  <c r="B45" i="19" s="1"/>
  <c r="C45" i="19" s="1"/>
  <c r="BR44" i="19" a="1"/>
  <c r="BR44" i="19" s="1"/>
  <c r="BS44" i="19" s="1"/>
  <c r="BP44" i="19" a="1"/>
  <c r="BP44" i="19" s="1"/>
  <c r="BQ44" i="19" s="1"/>
  <c r="BN44" i="19" a="1"/>
  <c r="BN44" i="19" s="1"/>
  <c r="BO44" i="19" s="1"/>
  <c r="BL44" i="19" a="1"/>
  <c r="BL44" i="19" s="1"/>
  <c r="BM44" i="19" s="1"/>
  <c r="BJ44" i="19" a="1"/>
  <c r="BJ44" i="19" s="1"/>
  <c r="BK44" i="19" s="1"/>
  <c r="BH44" i="19" a="1"/>
  <c r="BH44" i="19" s="1"/>
  <c r="BI44" i="19" s="1"/>
  <c r="BF44" i="19" a="1"/>
  <c r="BF44" i="19" s="1"/>
  <c r="BG44" i="19" s="1"/>
  <c r="BD44" i="19" a="1"/>
  <c r="BD44" i="19" s="1"/>
  <c r="BE44" i="19" s="1"/>
  <c r="BB44" i="19" a="1"/>
  <c r="BB44" i="19" s="1"/>
  <c r="BC44" i="19" s="1"/>
  <c r="AZ44" i="19" a="1"/>
  <c r="AZ44" i="19" s="1"/>
  <c r="BA44" i="19" s="1"/>
  <c r="AX44" i="19" a="1"/>
  <c r="AX44" i="19" s="1"/>
  <c r="AY44" i="19" s="1"/>
  <c r="AV44" i="19" a="1"/>
  <c r="AV44" i="19" s="1"/>
  <c r="AW44" i="19" s="1"/>
  <c r="AT44" i="19" a="1"/>
  <c r="AT44" i="19" s="1"/>
  <c r="AU44" i="19" s="1"/>
  <c r="AR44" i="19" a="1"/>
  <c r="AR44" i="19" s="1"/>
  <c r="AS44" i="19" s="1"/>
  <c r="AP44" i="19" a="1"/>
  <c r="AP44" i="19" s="1"/>
  <c r="AQ44" i="19" s="1"/>
  <c r="AN44" i="19" a="1"/>
  <c r="AN44" i="19" s="1"/>
  <c r="AO44" i="19" s="1"/>
  <c r="AL44" i="19" a="1"/>
  <c r="AL44" i="19" s="1"/>
  <c r="AM44" i="19" s="1"/>
  <c r="AJ44" i="19" a="1"/>
  <c r="AJ44" i="19" s="1"/>
  <c r="AK44" i="19" s="1"/>
  <c r="AH44" i="19" a="1"/>
  <c r="AH44" i="19" s="1"/>
  <c r="AI44" i="19" s="1"/>
  <c r="AF44" i="19" a="1"/>
  <c r="AF44" i="19" s="1"/>
  <c r="AG44" i="19" s="1"/>
  <c r="AD44" i="19" a="1"/>
  <c r="AD44" i="19" s="1"/>
  <c r="AE44" i="19" s="1"/>
  <c r="AB44" i="19" a="1"/>
  <c r="AB44" i="19" s="1"/>
  <c r="AC44" i="19" s="1"/>
  <c r="Z44" i="19" a="1"/>
  <c r="Z44" i="19" s="1"/>
  <c r="AA44" i="19" s="1"/>
  <c r="X44" i="19" a="1"/>
  <c r="X44" i="19" s="1"/>
  <c r="Y44" i="19" s="1"/>
  <c r="V44" i="19" a="1"/>
  <c r="V44" i="19" s="1"/>
  <c r="W44" i="19" s="1"/>
  <c r="T44" i="19" a="1"/>
  <c r="T44" i="19" s="1"/>
  <c r="U44" i="19" s="1"/>
  <c r="R44" i="19" a="1"/>
  <c r="R44" i="19" s="1"/>
  <c r="S44" i="19" s="1"/>
  <c r="P44" i="19" a="1"/>
  <c r="P44" i="19" s="1"/>
  <c r="Q44" i="19" s="1"/>
  <c r="N44" i="19" a="1"/>
  <c r="N44" i="19" s="1"/>
  <c r="O44" i="19" s="1"/>
  <c r="L44" i="19" a="1"/>
  <c r="L44" i="19" s="1"/>
  <c r="M44" i="19" s="1"/>
  <c r="J44" i="19" a="1"/>
  <c r="J44" i="19" s="1"/>
  <c r="K44" i="19" s="1"/>
  <c r="H44" i="19" a="1"/>
  <c r="H44" i="19" s="1"/>
  <c r="I44" i="19" s="1"/>
  <c r="F44" i="19" a="1"/>
  <c r="F44" i="19" s="1"/>
  <c r="G44" i="19" s="1"/>
  <c r="D44" i="19" a="1"/>
  <c r="D44" i="19" s="1"/>
  <c r="E44" i="19" s="1"/>
  <c r="B44" i="19" a="1"/>
  <c r="B44" i="19" s="1"/>
  <c r="C44" i="19" s="1"/>
  <c r="BR43" i="19" a="1"/>
  <c r="BR43" i="19" s="1"/>
  <c r="BS43" i="19" s="1"/>
  <c r="BP43" i="19" a="1"/>
  <c r="BP43" i="19" s="1"/>
  <c r="BQ43" i="19" s="1"/>
  <c r="BN43" i="19" a="1"/>
  <c r="BN43" i="19" s="1"/>
  <c r="BO43" i="19" s="1"/>
  <c r="BL43" i="19" a="1"/>
  <c r="BL43" i="19" s="1"/>
  <c r="BM43" i="19" s="1"/>
  <c r="BJ43" i="19" a="1"/>
  <c r="BJ43" i="19" s="1"/>
  <c r="BK43" i="19" s="1"/>
  <c r="BH43" i="19" a="1"/>
  <c r="BH43" i="19" s="1"/>
  <c r="BI43" i="19" s="1"/>
  <c r="BF43" i="19" a="1"/>
  <c r="BF43" i="19" s="1"/>
  <c r="BG43" i="19" s="1"/>
  <c r="BD43" i="19" a="1"/>
  <c r="BD43" i="19" s="1"/>
  <c r="BE43" i="19" s="1"/>
  <c r="BB43" i="19" a="1"/>
  <c r="BB43" i="19" s="1"/>
  <c r="BC43" i="19" s="1"/>
  <c r="AZ43" i="19" a="1"/>
  <c r="AZ43" i="19" s="1"/>
  <c r="BA43" i="19" s="1"/>
  <c r="AX43" i="19" a="1"/>
  <c r="AX43" i="19" s="1"/>
  <c r="AY43" i="19" s="1"/>
  <c r="AV43" i="19" a="1"/>
  <c r="AV43" i="19" s="1"/>
  <c r="AW43" i="19" s="1"/>
  <c r="AT43" i="19" a="1"/>
  <c r="AT43" i="19" s="1"/>
  <c r="AU43" i="19" s="1"/>
  <c r="AR43" i="19" a="1"/>
  <c r="AR43" i="19" s="1"/>
  <c r="AS43" i="19" s="1"/>
  <c r="AP43" i="19" a="1"/>
  <c r="AP43" i="19" s="1"/>
  <c r="AQ43" i="19" s="1"/>
  <c r="AN43" i="19" a="1"/>
  <c r="AN43" i="19" s="1"/>
  <c r="AO43" i="19" s="1"/>
  <c r="AL43" i="19" a="1"/>
  <c r="AL43" i="19" s="1"/>
  <c r="AM43" i="19" s="1"/>
  <c r="AJ43" i="19" a="1"/>
  <c r="AJ43" i="19" s="1"/>
  <c r="AK43" i="19" s="1"/>
  <c r="AH43" i="19" a="1"/>
  <c r="AH43" i="19" s="1"/>
  <c r="AF43" i="19" a="1"/>
  <c r="AF43" i="19" s="1"/>
  <c r="AD43" i="19" a="1"/>
  <c r="AD43" i="19" s="1"/>
  <c r="AE43" i="19" s="1"/>
  <c r="AB43" i="19" a="1"/>
  <c r="AB43" i="19" s="1"/>
  <c r="AC43" i="19" s="1"/>
  <c r="Z43" i="19" a="1"/>
  <c r="Z43" i="19" s="1"/>
  <c r="AA43" i="19" s="1"/>
  <c r="X43" i="19" a="1"/>
  <c r="X43" i="19" s="1"/>
  <c r="Y43" i="19" s="1"/>
  <c r="V43" i="19" a="1"/>
  <c r="V43" i="19" s="1"/>
  <c r="W43" i="19" s="1"/>
  <c r="T43" i="19" a="1"/>
  <c r="T43" i="19" s="1"/>
  <c r="U43" i="19" s="1"/>
  <c r="R43" i="19" a="1"/>
  <c r="R43" i="19" s="1"/>
  <c r="S43" i="19" s="1"/>
  <c r="P43" i="19" a="1"/>
  <c r="P43" i="19" s="1"/>
  <c r="Q43" i="19" s="1"/>
  <c r="N43" i="19" a="1"/>
  <c r="N43" i="19" s="1"/>
  <c r="O43" i="19" s="1"/>
  <c r="L43" i="19" a="1"/>
  <c r="L43" i="19" s="1"/>
  <c r="M43" i="19" s="1"/>
  <c r="J43" i="19" a="1"/>
  <c r="J43" i="19" s="1"/>
  <c r="K43" i="19" s="1"/>
  <c r="H43" i="19" a="1"/>
  <c r="H43" i="19" s="1"/>
  <c r="I43" i="19" s="1"/>
  <c r="F43" i="19" a="1"/>
  <c r="F43" i="19" s="1"/>
  <c r="G43" i="19" s="1"/>
  <c r="D43" i="19" a="1"/>
  <c r="D43" i="19" s="1"/>
  <c r="E43" i="19" s="1"/>
  <c r="B43" i="19" a="1"/>
  <c r="B43" i="19" s="1"/>
  <c r="C43" i="19" s="1"/>
  <c r="BR42" i="19" a="1"/>
  <c r="BR42" i="19" s="1"/>
  <c r="BS42" i="19" s="1"/>
  <c r="BP42" i="19" a="1"/>
  <c r="BP42" i="19" s="1"/>
  <c r="BQ42" i="19" s="1"/>
  <c r="BN42" i="19" a="1"/>
  <c r="BN42" i="19" s="1"/>
  <c r="BO42" i="19" s="1"/>
  <c r="BL42" i="19" a="1"/>
  <c r="BL42" i="19" s="1"/>
  <c r="BM42" i="19" s="1"/>
  <c r="BJ42" i="19" a="1"/>
  <c r="BJ42" i="19" s="1"/>
  <c r="BK42" i="19" s="1"/>
  <c r="BH42" i="19" a="1"/>
  <c r="BH42" i="19" s="1"/>
  <c r="BI42" i="19" s="1"/>
  <c r="BF42" i="19" a="1"/>
  <c r="BF42" i="19" s="1"/>
  <c r="BG42" i="19" s="1"/>
  <c r="BD42" i="19" a="1"/>
  <c r="BD42" i="19" s="1"/>
  <c r="BE42" i="19" s="1"/>
  <c r="BB42" i="19" a="1"/>
  <c r="BB42" i="19" s="1"/>
  <c r="BC42" i="19" s="1"/>
  <c r="AZ42" i="19" a="1"/>
  <c r="AZ42" i="19" s="1"/>
  <c r="BA42" i="19" s="1"/>
  <c r="AX42" i="19" a="1"/>
  <c r="AX42" i="19" s="1"/>
  <c r="AY42" i="19" s="1"/>
  <c r="AV42" i="19" a="1"/>
  <c r="AV42" i="19" s="1"/>
  <c r="AW42" i="19" s="1"/>
  <c r="AT42" i="19" a="1"/>
  <c r="AT42" i="19" s="1"/>
  <c r="AU42" i="19" s="1"/>
  <c r="AR42" i="19" a="1"/>
  <c r="AR42" i="19" s="1"/>
  <c r="AS42" i="19" s="1"/>
  <c r="AP42" i="19" a="1"/>
  <c r="AP42" i="19" s="1"/>
  <c r="AQ42" i="19" s="1"/>
  <c r="AN42" i="19" a="1"/>
  <c r="AN42" i="19" s="1"/>
  <c r="AO42" i="19" s="1"/>
  <c r="AL42" i="19" a="1"/>
  <c r="AL42" i="19" s="1"/>
  <c r="AM42" i="19" s="1"/>
  <c r="AJ42" i="19" a="1"/>
  <c r="AJ42" i="19" s="1"/>
  <c r="AK42" i="19" s="1"/>
  <c r="AH42" i="19" a="1"/>
  <c r="AH42" i="19" s="1"/>
  <c r="AF42" i="19" a="1"/>
  <c r="AF42" i="19" s="1"/>
  <c r="AD42" i="19" a="1"/>
  <c r="AD42" i="19" s="1"/>
  <c r="AE42" i="19" s="1"/>
  <c r="AB42" i="19" a="1"/>
  <c r="AB42" i="19" s="1"/>
  <c r="AC42" i="19" s="1"/>
  <c r="Z42" i="19" a="1"/>
  <c r="Z42" i="19" s="1"/>
  <c r="AA42" i="19" s="1"/>
  <c r="X42" i="19" a="1"/>
  <c r="X42" i="19" s="1"/>
  <c r="Y42" i="19" s="1"/>
  <c r="V42" i="19" a="1"/>
  <c r="V42" i="19" s="1"/>
  <c r="W42" i="19" s="1"/>
  <c r="T42" i="19" a="1"/>
  <c r="T42" i="19" s="1"/>
  <c r="U42" i="19" s="1"/>
  <c r="R42" i="19" a="1"/>
  <c r="R42" i="19" s="1"/>
  <c r="S42" i="19" s="1"/>
  <c r="P42" i="19" a="1"/>
  <c r="P42" i="19" s="1"/>
  <c r="Q42" i="19" s="1"/>
  <c r="N42" i="19" a="1"/>
  <c r="N42" i="19" s="1"/>
  <c r="O42" i="19" s="1"/>
  <c r="L42" i="19" a="1"/>
  <c r="L42" i="19" s="1"/>
  <c r="M42" i="19" s="1"/>
  <c r="J42" i="19" a="1"/>
  <c r="J42" i="19" s="1"/>
  <c r="K42" i="19" s="1"/>
  <c r="H42" i="19" a="1"/>
  <c r="H42" i="19" s="1"/>
  <c r="I42" i="19" s="1"/>
  <c r="F42" i="19" a="1"/>
  <c r="F42" i="19" s="1"/>
  <c r="G42" i="19" s="1"/>
  <c r="D42" i="19" a="1"/>
  <c r="D42" i="19" s="1"/>
  <c r="B42" i="19" a="1"/>
  <c r="B42" i="19" s="1"/>
  <c r="C42" i="19" s="1"/>
  <c r="BR41" i="19" a="1"/>
  <c r="BR41" i="19" s="1"/>
  <c r="BS41" i="19" s="1"/>
  <c r="BP41" i="19" a="1"/>
  <c r="BP41" i="19" s="1"/>
  <c r="BQ41" i="19" s="1"/>
  <c r="BN41" i="19" a="1"/>
  <c r="BN41" i="19" s="1"/>
  <c r="BO41" i="19" s="1"/>
  <c r="BL41" i="19" a="1"/>
  <c r="BL41" i="19" s="1"/>
  <c r="BM41" i="19" s="1"/>
  <c r="BJ41" i="19" a="1"/>
  <c r="BJ41" i="19" s="1"/>
  <c r="BK41" i="19" s="1"/>
  <c r="BH41" i="19" a="1"/>
  <c r="BH41" i="19" s="1"/>
  <c r="BI41" i="19" s="1"/>
  <c r="BF41" i="19" a="1"/>
  <c r="BF41" i="19" s="1"/>
  <c r="BG41" i="19" s="1"/>
  <c r="BD41" i="19" a="1"/>
  <c r="BD41" i="19" s="1"/>
  <c r="BE41" i="19" s="1"/>
  <c r="BB41" i="19" a="1"/>
  <c r="BB41" i="19" s="1"/>
  <c r="BC41" i="19" s="1"/>
  <c r="AZ41" i="19" a="1"/>
  <c r="AZ41" i="19" s="1"/>
  <c r="BA41" i="19" s="1"/>
  <c r="AX41" i="19" a="1"/>
  <c r="AX41" i="19" s="1"/>
  <c r="AY41" i="19" s="1"/>
  <c r="AV41" i="19" a="1"/>
  <c r="AV41" i="19" s="1"/>
  <c r="AW41" i="19" s="1"/>
  <c r="AT41" i="19" a="1"/>
  <c r="AT41" i="19" s="1"/>
  <c r="AU41" i="19" s="1"/>
  <c r="AR41" i="19" a="1"/>
  <c r="AR41" i="19" s="1"/>
  <c r="AS41" i="19" s="1"/>
  <c r="AP41" i="19" a="1"/>
  <c r="AP41" i="19" s="1"/>
  <c r="AQ41" i="19" s="1"/>
  <c r="AN41" i="19" a="1"/>
  <c r="AN41" i="19" s="1"/>
  <c r="AO41" i="19" s="1"/>
  <c r="AL41" i="19" a="1"/>
  <c r="AL41" i="19" s="1"/>
  <c r="AM41" i="19" s="1"/>
  <c r="AJ41" i="19" a="1"/>
  <c r="AJ41" i="19" s="1"/>
  <c r="AK41" i="19" s="1"/>
  <c r="AH41" i="19" a="1"/>
  <c r="AH41" i="19" s="1"/>
  <c r="AF41" i="19" a="1"/>
  <c r="AF41" i="19" s="1"/>
  <c r="AD41" i="19" a="1"/>
  <c r="AD41" i="19" s="1"/>
  <c r="AE41" i="19" s="1"/>
  <c r="AB41" i="19" a="1"/>
  <c r="AB41" i="19" s="1"/>
  <c r="AC41" i="19" s="1"/>
  <c r="Z41" i="19" a="1"/>
  <c r="Z41" i="19" s="1"/>
  <c r="AA41" i="19" s="1"/>
  <c r="X41" i="19" a="1"/>
  <c r="X41" i="19" s="1"/>
  <c r="Y41" i="19" s="1"/>
  <c r="V41" i="19" a="1"/>
  <c r="V41" i="19" s="1"/>
  <c r="W41" i="19" s="1"/>
  <c r="T41" i="19" a="1"/>
  <c r="T41" i="19" s="1"/>
  <c r="U41" i="19" s="1"/>
  <c r="R41" i="19" a="1"/>
  <c r="R41" i="19" s="1"/>
  <c r="S41" i="19" s="1"/>
  <c r="P41" i="19" a="1"/>
  <c r="P41" i="19" s="1"/>
  <c r="Q41" i="19" s="1"/>
  <c r="N41" i="19" a="1"/>
  <c r="N41" i="19" s="1"/>
  <c r="O41" i="19" s="1"/>
  <c r="L41" i="19" a="1"/>
  <c r="L41" i="19" s="1"/>
  <c r="M41" i="19" s="1"/>
  <c r="J41" i="19" a="1"/>
  <c r="J41" i="19" s="1"/>
  <c r="K41" i="19" s="1"/>
  <c r="H41" i="19" a="1"/>
  <c r="H41" i="19" s="1"/>
  <c r="I41" i="19" s="1"/>
  <c r="F41" i="19" a="1"/>
  <c r="F41" i="19" s="1"/>
  <c r="G41" i="19" s="1"/>
  <c r="D41" i="19" a="1"/>
  <c r="D41" i="19" s="1"/>
  <c r="B41" i="19" a="1"/>
  <c r="B41" i="19" s="1"/>
  <c r="C41" i="19" s="1"/>
  <c r="BR40" i="19" a="1"/>
  <c r="BR40" i="19" s="1"/>
  <c r="BS40" i="19" s="1"/>
  <c r="BP40" i="19" a="1"/>
  <c r="BP40" i="19" s="1"/>
  <c r="BQ40" i="19" s="1"/>
  <c r="BN40" i="19" a="1"/>
  <c r="BN40" i="19" s="1"/>
  <c r="BO40" i="19" s="1"/>
  <c r="BL40" i="19" a="1"/>
  <c r="BL40" i="19" s="1"/>
  <c r="BM40" i="19" s="1"/>
  <c r="BJ40" i="19" a="1"/>
  <c r="BJ40" i="19" s="1"/>
  <c r="BK40" i="19" s="1"/>
  <c r="BH40" i="19" a="1"/>
  <c r="BH40" i="19" s="1"/>
  <c r="BI40" i="19" s="1"/>
  <c r="BF40" i="19" a="1"/>
  <c r="BF40" i="19" s="1"/>
  <c r="BG40" i="19" s="1"/>
  <c r="BD40" i="19" a="1"/>
  <c r="BD40" i="19" s="1"/>
  <c r="BE40" i="19" s="1"/>
  <c r="BB40" i="19" a="1"/>
  <c r="BB40" i="19" s="1"/>
  <c r="BC40" i="19" s="1"/>
  <c r="AZ40" i="19" a="1"/>
  <c r="AZ40" i="19" s="1"/>
  <c r="BA40" i="19" s="1"/>
  <c r="AX40" i="19" a="1"/>
  <c r="AX40" i="19" s="1"/>
  <c r="AY40" i="19" s="1"/>
  <c r="AV40" i="19" a="1"/>
  <c r="AV40" i="19" s="1"/>
  <c r="AW40" i="19" s="1"/>
  <c r="AT40" i="19" a="1"/>
  <c r="AT40" i="19" s="1"/>
  <c r="AU40" i="19" s="1"/>
  <c r="AR40" i="19" a="1"/>
  <c r="AR40" i="19" s="1"/>
  <c r="AS40" i="19" s="1"/>
  <c r="AP40" i="19" a="1"/>
  <c r="AP40" i="19" s="1"/>
  <c r="AQ40" i="19" s="1"/>
  <c r="AN40" i="19" a="1"/>
  <c r="AN40" i="19" s="1"/>
  <c r="AO40" i="19" s="1"/>
  <c r="AL40" i="19" a="1"/>
  <c r="AL40" i="19" s="1"/>
  <c r="AM40" i="19" s="1"/>
  <c r="AJ40" i="19" a="1"/>
  <c r="AJ40" i="19" s="1"/>
  <c r="AK40" i="19" s="1"/>
  <c r="AH40" i="19" a="1"/>
  <c r="AH40" i="19" s="1"/>
  <c r="AF40" i="19" a="1"/>
  <c r="AF40" i="19" s="1"/>
  <c r="AD40" i="19" a="1"/>
  <c r="AD40" i="19" s="1"/>
  <c r="AE40" i="19" s="1"/>
  <c r="AB40" i="19" a="1"/>
  <c r="AB40" i="19" s="1"/>
  <c r="AC40" i="19" s="1"/>
  <c r="Z40" i="19" a="1"/>
  <c r="Z40" i="19" s="1"/>
  <c r="AA40" i="19" s="1"/>
  <c r="X40" i="19" a="1"/>
  <c r="X40" i="19" s="1"/>
  <c r="Y40" i="19" s="1"/>
  <c r="V40" i="19" a="1"/>
  <c r="V40" i="19" s="1"/>
  <c r="W40" i="19" s="1"/>
  <c r="T40" i="19" a="1"/>
  <c r="T40" i="19" s="1"/>
  <c r="U40" i="19" s="1"/>
  <c r="R40" i="19" a="1"/>
  <c r="R40" i="19" s="1"/>
  <c r="S40" i="19" s="1"/>
  <c r="P40" i="19" a="1"/>
  <c r="P40" i="19" s="1"/>
  <c r="Q40" i="19" s="1"/>
  <c r="N40" i="19" a="1"/>
  <c r="N40" i="19" s="1"/>
  <c r="O40" i="19" s="1"/>
  <c r="L40" i="19" a="1"/>
  <c r="L40" i="19" s="1"/>
  <c r="M40" i="19" s="1"/>
  <c r="J40" i="19" a="1"/>
  <c r="J40" i="19" s="1"/>
  <c r="K40" i="19" s="1"/>
  <c r="H40" i="19" a="1"/>
  <c r="H40" i="19" s="1"/>
  <c r="I40" i="19" s="1"/>
  <c r="F40" i="19" a="1"/>
  <c r="F40" i="19" s="1"/>
  <c r="G40" i="19" s="1"/>
  <c r="D40" i="19" a="1"/>
  <c r="D40" i="19" s="1"/>
  <c r="B40" i="19" a="1"/>
  <c r="B40" i="19" s="1"/>
  <c r="BR39" i="19" a="1"/>
  <c r="BR39" i="19" s="1"/>
  <c r="BS39" i="19" s="1"/>
  <c r="BP39" i="19" a="1"/>
  <c r="BP39" i="19" s="1"/>
  <c r="BQ39" i="19" s="1"/>
  <c r="BN39" i="19" a="1"/>
  <c r="BN39" i="19" s="1"/>
  <c r="BO39" i="19" s="1"/>
  <c r="BL39" i="19" a="1"/>
  <c r="BL39" i="19" s="1"/>
  <c r="BM39" i="19" s="1"/>
  <c r="BJ39" i="19" a="1"/>
  <c r="BJ39" i="19" s="1"/>
  <c r="BK39" i="19" s="1"/>
  <c r="BH39" i="19" a="1"/>
  <c r="BH39" i="19" s="1"/>
  <c r="BI39" i="19" s="1"/>
  <c r="BF39" i="19" a="1"/>
  <c r="BF39" i="19" s="1"/>
  <c r="BG39" i="19" s="1"/>
  <c r="BD39" i="19" a="1"/>
  <c r="BD39" i="19" s="1"/>
  <c r="BE39" i="19" s="1"/>
  <c r="BB39" i="19" a="1"/>
  <c r="BB39" i="19" s="1"/>
  <c r="BC39" i="19" s="1"/>
  <c r="AZ39" i="19" a="1"/>
  <c r="AZ39" i="19" s="1"/>
  <c r="BA39" i="19" s="1"/>
  <c r="AX39" i="19" a="1"/>
  <c r="AX39" i="19" s="1"/>
  <c r="AY39" i="19" s="1"/>
  <c r="AV39" i="19" a="1"/>
  <c r="AV39" i="19" s="1"/>
  <c r="AW39" i="19" s="1"/>
  <c r="AT39" i="19" a="1"/>
  <c r="AT39" i="19" s="1"/>
  <c r="AU39" i="19" s="1"/>
  <c r="AR39" i="19" a="1"/>
  <c r="AR39" i="19" s="1"/>
  <c r="AS39" i="19" s="1"/>
  <c r="AP39" i="19" a="1"/>
  <c r="AP39" i="19" s="1"/>
  <c r="AQ39" i="19" s="1"/>
  <c r="AN39" i="19" a="1"/>
  <c r="AN39" i="19" s="1"/>
  <c r="AO39" i="19" s="1"/>
  <c r="AL39" i="19" a="1"/>
  <c r="AL39" i="19" s="1"/>
  <c r="AM39" i="19" s="1"/>
  <c r="AJ39" i="19" a="1"/>
  <c r="AJ39" i="19" s="1"/>
  <c r="AK39" i="19" s="1"/>
  <c r="AH39" i="19" a="1"/>
  <c r="AH39" i="19" s="1"/>
  <c r="AF39" i="19" a="1"/>
  <c r="AF39" i="19" s="1"/>
  <c r="AD39" i="19" a="1"/>
  <c r="AD39" i="19" s="1"/>
  <c r="AE39" i="19" s="1"/>
  <c r="AB39" i="19" a="1"/>
  <c r="AB39" i="19" s="1"/>
  <c r="AC39" i="19" s="1"/>
  <c r="Z39" i="19" a="1"/>
  <c r="Z39" i="19" s="1"/>
  <c r="AA39" i="19" s="1"/>
  <c r="X39" i="19" a="1"/>
  <c r="X39" i="19" s="1"/>
  <c r="Y39" i="19" s="1"/>
  <c r="V39" i="19" a="1"/>
  <c r="V39" i="19" s="1"/>
  <c r="W39" i="19" s="1"/>
  <c r="T39" i="19" a="1"/>
  <c r="T39" i="19" s="1"/>
  <c r="U39" i="19" s="1"/>
  <c r="R39" i="19" a="1"/>
  <c r="R39" i="19" s="1"/>
  <c r="S39" i="19" s="1"/>
  <c r="P39" i="19" a="1"/>
  <c r="P39" i="19" s="1"/>
  <c r="Q39" i="19" s="1"/>
  <c r="N39" i="19" a="1"/>
  <c r="N39" i="19" s="1"/>
  <c r="O39" i="19" s="1"/>
  <c r="L39" i="19" a="1"/>
  <c r="L39" i="19" s="1"/>
  <c r="M39" i="19" s="1"/>
  <c r="J39" i="19" a="1"/>
  <c r="J39" i="19" s="1"/>
  <c r="K39" i="19" s="1"/>
  <c r="H39" i="19" a="1"/>
  <c r="H39" i="19" s="1"/>
  <c r="I39" i="19" s="1"/>
  <c r="F39" i="19" a="1"/>
  <c r="F39" i="19" s="1"/>
  <c r="G39" i="19" s="1"/>
  <c r="D39" i="19" a="1"/>
  <c r="D39" i="19" s="1"/>
  <c r="B39" i="19" a="1"/>
  <c r="B39" i="19" s="1"/>
  <c r="BR38" i="19" a="1"/>
  <c r="BR38" i="19" s="1"/>
  <c r="BS38" i="19" s="1"/>
  <c r="BP38" i="19" a="1"/>
  <c r="BP38" i="19" s="1"/>
  <c r="BQ38" i="19" s="1"/>
  <c r="BN38" i="19" a="1"/>
  <c r="BN38" i="19" s="1"/>
  <c r="BO38" i="19" s="1"/>
  <c r="BL38" i="19" a="1"/>
  <c r="BL38" i="19" s="1"/>
  <c r="BM38" i="19" s="1"/>
  <c r="BJ38" i="19" a="1"/>
  <c r="BJ38" i="19" s="1"/>
  <c r="BK38" i="19" s="1"/>
  <c r="BH38" i="19" a="1"/>
  <c r="BH38" i="19" s="1"/>
  <c r="BI38" i="19" s="1"/>
  <c r="BF38" i="19" a="1"/>
  <c r="BF38" i="19" s="1"/>
  <c r="BG38" i="19" s="1"/>
  <c r="BD38" i="19" a="1"/>
  <c r="BD38" i="19" s="1"/>
  <c r="BE38" i="19" s="1"/>
  <c r="BB38" i="19" a="1"/>
  <c r="BB38" i="19" s="1"/>
  <c r="BC38" i="19" s="1"/>
  <c r="AZ38" i="19" a="1"/>
  <c r="AZ38" i="19" s="1"/>
  <c r="BA38" i="19" s="1"/>
  <c r="AX38" i="19" a="1"/>
  <c r="AX38" i="19" s="1"/>
  <c r="AY38" i="19" s="1"/>
  <c r="AV38" i="19" a="1"/>
  <c r="AV38" i="19" s="1"/>
  <c r="AW38" i="19" s="1"/>
  <c r="AT38" i="19" a="1"/>
  <c r="AT38" i="19" s="1"/>
  <c r="AU38" i="19" s="1"/>
  <c r="AR38" i="19" a="1"/>
  <c r="AR38" i="19" s="1"/>
  <c r="AS38" i="19" s="1"/>
  <c r="AP38" i="19" a="1"/>
  <c r="AP38" i="19" s="1"/>
  <c r="AQ38" i="19" s="1"/>
  <c r="AN38" i="19" a="1"/>
  <c r="AN38" i="19" s="1"/>
  <c r="AO38" i="19" s="1"/>
  <c r="AL38" i="19" a="1"/>
  <c r="AL38" i="19" s="1"/>
  <c r="AM38" i="19" s="1"/>
  <c r="AJ38" i="19" a="1"/>
  <c r="AJ38" i="19" s="1"/>
  <c r="AK38" i="19" s="1"/>
  <c r="AH38" i="19" a="1"/>
  <c r="AH38" i="19" s="1"/>
  <c r="AF38" i="19" a="1"/>
  <c r="AF38" i="19" s="1"/>
  <c r="AD38" i="19" a="1"/>
  <c r="AD38" i="19" s="1"/>
  <c r="AE38" i="19" s="1"/>
  <c r="AB38" i="19" a="1"/>
  <c r="AB38" i="19" s="1"/>
  <c r="Z38" i="19" a="1"/>
  <c r="Z38" i="19" s="1"/>
  <c r="AA38" i="19" s="1"/>
  <c r="X38" i="19" a="1"/>
  <c r="X38" i="19" s="1"/>
  <c r="Y38" i="19" s="1"/>
  <c r="V38" i="19" a="1"/>
  <c r="V38" i="19" s="1"/>
  <c r="W38" i="19" s="1"/>
  <c r="T38" i="19" a="1"/>
  <c r="T38" i="19" s="1"/>
  <c r="U38" i="19" s="1"/>
  <c r="R38" i="19" a="1"/>
  <c r="R38" i="19" s="1"/>
  <c r="S38" i="19" s="1"/>
  <c r="P38" i="19" a="1"/>
  <c r="P38" i="19" s="1"/>
  <c r="Q38" i="19" s="1"/>
  <c r="N38" i="19" a="1"/>
  <c r="N38" i="19" s="1"/>
  <c r="O38" i="19" s="1"/>
  <c r="L38" i="19" a="1"/>
  <c r="L38" i="19" s="1"/>
  <c r="M38" i="19" s="1"/>
  <c r="J38" i="19" a="1"/>
  <c r="J38" i="19" s="1"/>
  <c r="K38" i="19" s="1"/>
  <c r="H38" i="19" a="1"/>
  <c r="H38" i="19" s="1"/>
  <c r="I38" i="19" s="1"/>
  <c r="F38" i="19" a="1"/>
  <c r="F38" i="19" s="1"/>
  <c r="G38" i="19" s="1"/>
  <c r="D38" i="19" a="1"/>
  <c r="D38" i="19" s="1"/>
  <c r="B38" i="19" a="1"/>
  <c r="B38" i="19" s="1"/>
  <c r="BR37" i="19" a="1"/>
  <c r="BR37" i="19" s="1"/>
  <c r="BS37" i="19" s="1"/>
  <c r="BP37" i="19" a="1"/>
  <c r="BP37" i="19" s="1"/>
  <c r="BQ37" i="19" s="1"/>
  <c r="BN37" i="19" a="1"/>
  <c r="BN37" i="19" s="1"/>
  <c r="BO37" i="19" s="1"/>
  <c r="BL37" i="19" a="1"/>
  <c r="BL37" i="19" s="1"/>
  <c r="BM37" i="19" s="1"/>
  <c r="BJ37" i="19" a="1"/>
  <c r="BJ37" i="19" s="1"/>
  <c r="BK37" i="19" s="1"/>
  <c r="BH37" i="19" a="1"/>
  <c r="BH37" i="19" s="1"/>
  <c r="BI37" i="19" s="1"/>
  <c r="BF37" i="19" a="1"/>
  <c r="BF37" i="19" s="1"/>
  <c r="BG37" i="19" s="1"/>
  <c r="BD37" i="19" a="1"/>
  <c r="BD37" i="19" s="1"/>
  <c r="BE37" i="19" s="1"/>
  <c r="BB37" i="19" a="1"/>
  <c r="BB37" i="19" s="1"/>
  <c r="BC37" i="19" s="1"/>
  <c r="AZ37" i="19" a="1"/>
  <c r="AZ37" i="19" s="1"/>
  <c r="BA37" i="19" s="1"/>
  <c r="AX37" i="19" a="1"/>
  <c r="AX37" i="19" s="1"/>
  <c r="AY37" i="19" s="1"/>
  <c r="AV37" i="19" a="1"/>
  <c r="AV37" i="19" s="1"/>
  <c r="AW37" i="19" s="1"/>
  <c r="AT37" i="19" a="1"/>
  <c r="AT37" i="19" s="1"/>
  <c r="AU37" i="19" s="1"/>
  <c r="AR37" i="19" a="1"/>
  <c r="AR37" i="19" s="1"/>
  <c r="AS37" i="19" s="1"/>
  <c r="AP37" i="19" a="1"/>
  <c r="AP37" i="19" s="1"/>
  <c r="AQ37" i="19" s="1"/>
  <c r="AN37" i="19" a="1"/>
  <c r="AN37" i="19" s="1"/>
  <c r="AO37" i="19" s="1"/>
  <c r="AL37" i="19" a="1"/>
  <c r="AL37" i="19" s="1"/>
  <c r="AM37" i="19" s="1"/>
  <c r="AJ37" i="19" a="1"/>
  <c r="AJ37" i="19" s="1"/>
  <c r="AK37" i="19" s="1"/>
  <c r="AH37" i="19" a="1"/>
  <c r="AH37" i="19" s="1"/>
  <c r="AF37" i="19" a="1"/>
  <c r="AF37" i="19" s="1"/>
  <c r="AD37" i="19" a="1"/>
  <c r="AD37" i="19" s="1"/>
  <c r="AE37" i="19" s="1"/>
  <c r="AB37" i="19" a="1"/>
  <c r="AB37" i="19" s="1"/>
  <c r="Z37" i="19" a="1"/>
  <c r="Z37" i="19" s="1"/>
  <c r="X37" i="19" a="1"/>
  <c r="X37" i="19" s="1"/>
  <c r="Y37" i="19" s="1"/>
  <c r="V37" i="19" a="1"/>
  <c r="V37" i="19" s="1"/>
  <c r="W37" i="19" s="1"/>
  <c r="T37" i="19" a="1"/>
  <c r="T37" i="19" s="1"/>
  <c r="U37" i="19" s="1"/>
  <c r="R37" i="19" a="1"/>
  <c r="R37" i="19" s="1"/>
  <c r="S37" i="19" s="1"/>
  <c r="P37" i="19" a="1"/>
  <c r="P37" i="19" s="1"/>
  <c r="Q37" i="19" s="1"/>
  <c r="N37" i="19" a="1"/>
  <c r="N37" i="19" s="1"/>
  <c r="O37" i="19" s="1"/>
  <c r="L37" i="19" a="1"/>
  <c r="L37" i="19" s="1"/>
  <c r="M37" i="19" s="1"/>
  <c r="J37" i="19" a="1"/>
  <c r="J37" i="19" s="1"/>
  <c r="K37" i="19" s="1"/>
  <c r="H37" i="19" a="1"/>
  <c r="H37" i="19" s="1"/>
  <c r="I37" i="19" s="1"/>
  <c r="F37" i="19" a="1"/>
  <c r="F37" i="19" s="1"/>
  <c r="G37" i="19" s="1"/>
  <c r="D37" i="19" a="1"/>
  <c r="D37" i="19" s="1"/>
  <c r="B37" i="19" a="1"/>
  <c r="B37" i="19" s="1"/>
  <c r="BR36" i="19" a="1"/>
  <c r="BR36" i="19" s="1"/>
  <c r="BS36" i="19" s="1"/>
  <c r="BP36" i="19" a="1"/>
  <c r="BP36" i="19" s="1"/>
  <c r="BQ36" i="19" s="1"/>
  <c r="BN36" i="19" a="1"/>
  <c r="BN36" i="19" s="1"/>
  <c r="BO36" i="19" s="1"/>
  <c r="BL36" i="19" a="1"/>
  <c r="BL36" i="19" s="1"/>
  <c r="BM36" i="19" s="1"/>
  <c r="BJ36" i="19" a="1"/>
  <c r="BJ36" i="19" s="1"/>
  <c r="BK36" i="19" s="1"/>
  <c r="BH36" i="19" a="1"/>
  <c r="BH36" i="19" s="1"/>
  <c r="BI36" i="19" s="1"/>
  <c r="BF36" i="19" a="1"/>
  <c r="BF36" i="19" s="1"/>
  <c r="BG36" i="19" s="1"/>
  <c r="BD36" i="19" a="1"/>
  <c r="BD36" i="19" s="1"/>
  <c r="BE36" i="19" s="1"/>
  <c r="BB36" i="19" a="1"/>
  <c r="BB36" i="19" s="1"/>
  <c r="BC36" i="19" s="1"/>
  <c r="AZ36" i="19" a="1"/>
  <c r="AZ36" i="19" s="1"/>
  <c r="BA36" i="19" s="1"/>
  <c r="AX36" i="19"/>
  <c r="AY36" i="19" s="1"/>
  <c r="AX36" i="19" a="1"/>
  <c r="AV36" i="19" a="1"/>
  <c r="AV36" i="19" s="1"/>
  <c r="AW36" i="19" s="1"/>
  <c r="AT36" i="19" a="1"/>
  <c r="AT36" i="19" s="1"/>
  <c r="AU36" i="19" s="1"/>
  <c r="AR36" i="19" a="1"/>
  <c r="AR36" i="19" s="1"/>
  <c r="AS36" i="19" s="1"/>
  <c r="AP36" i="19" a="1"/>
  <c r="AP36" i="19" s="1"/>
  <c r="AQ36" i="19" s="1"/>
  <c r="AN36" i="19" a="1"/>
  <c r="AN36" i="19" s="1"/>
  <c r="AO36" i="19" s="1"/>
  <c r="AL36" i="19" a="1"/>
  <c r="AL36" i="19" s="1"/>
  <c r="AM36" i="19" s="1"/>
  <c r="AJ36" i="19" a="1"/>
  <c r="AJ36" i="19" s="1"/>
  <c r="AK36" i="19" s="1"/>
  <c r="AH36" i="19" a="1"/>
  <c r="AH36" i="19" s="1"/>
  <c r="AF36" i="19" a="1"/>
  <c r="AF36" i="19" s="1"/>
  <c r="AD36" i="19" a="1"/>
  <c r="AD36" i="19" s="1"/>
  <c r="AE36" i="19" s="1"/>
  <c r="AB36" i="19" a="1"/>
  <c r="AB36" i="19" s="1"/>
  <c r="Z36" i="19" a="1"/>
  <c r="Z36" i="19" s="1"/>
  <c r="X36" i="19" a="1"/>
  <c r="X36" i="19" s="1"/>
  <c r="Y36" i="19" s="1"/>
  <c r="V36" i="19" a="1"/>
  <c r="V36" i="19" s="1"/>
  <c r="W36" i="19" s="1"/>
  <c r="T36" i="19" a="1"/>
  <c r="T36" i="19" s="1"/>
  <c r="R36" i="19" a="1"/>
  <c r="R36" i="19" s="1"/>
  <c r="P36" i="19" a="1"/>
  <c r="P36" i="19" s="1"/>
  <c r="Q36" i="19" s="1"/>
  <c r="N36" i="19" a="1"/>
  <c r="N36" i="19" s="1"/>
  <c r="O36" i="19" s="1"/>
  <c r="L36" i="19" a="1"/>
  <c r="L36" i="19" s="1"/>
  <c r="M36" i="19" s="1"/>
  <c r="J36" i="19" a="1"/>
  <c r="J36" i="19" s="1"/>
  <c r="K36" i="19" s="1"/>
  <c r="H36" i="19" a="1"/>
  <c r="H36" i="19" s="1"/>
  <c r="I36" i="19" s="1"/>
  <c r="F36" i="19" a="1"/>
  <c r="F36" i="19" s="1"/>
  <c r="G36" i="19" s="1"/>
  <c r="D36" i="19" a="1"/>
  <c r="D36" i="19" s="1"/>
  <c r="B36" i="19" a="1"/>
  <c r="B36" i="19" s="1"/>
  <c r="BR35" i="19" a="1"/>
  <c r="BR35" i="19" s="1"/>
  <c r="BS35" i="19" s="1"/>
  <c r="BP35" i="19" a="1"/>
  <c r="BP35" i="19" s="1"/>
  <c r="BQ35" i="19" s="1"/>
  <c r="BN35" i="19" a="1"/>
  <c r="BN35" i="19" s="1"/>
  <c r="BO35" i="19" s="1"/>
  <c r="BL35" i="19" a="1"/>
  <c r="BL35" i="19" s="1"/>
  <c r="BM35" i="19" s="1"/>
  <c r="BJ35" i="19" a="1"/>
  <c r="BJ35" i="19" s="1"/>
  <c r="BK35" i="19" s="1"/>
  <c r="BH35" i="19" a="1"/>
  <c r="BH35" i="19" s="1"/>
  <c r="BI35" i="19" s="1"/>
  <c r="BF35" i="19" a="1"/>
  <c r="BF35" i="19" s="1"/>
  <c r="BG35" i="19" s="1"/>
  <c r="BD35" i="19" a="1"/>
  <c r="BD35" i="19" s="1"/>
  <c r="BE35" i="19" s="1"/>
  <c r="BB35" i="19" a="1"/>
  <c r="BB35" i="19" s="1"/>
  <c r="BC35" i="19" s="1"/>
  <c r="AZ35" i="19" a="1"/>
  <c r="AZ35" i="19" s="1"/>
  <c r="BA35" i="19" s="1"/>
  <c r="AX35" i="19" a="1"/>
  <c r="AX35" i="19" s="1"/>
  <c r="AY35" i="19" s="1"/>
  <c r="AV35" i="19" a="1"/>
  <c r="AV35" i="19" s="1"/>
  <c r="AW35" i="19" s="1"/>
  <c r="AT35" i="19" a="1"/>
  <c r="AT35" i="19" s="1"/>
  <c r="AU35" i="19" s="1"/>
  <c r="AR35" i="19" a="1"/>
  <c r="AR35" i="19" s="1"/>
  <c r="AS35" i="19" s="1"/>
  <c r="AP35" i="19" a="1"/>
  <c r="AP35" i="19" s="1"/>
  <c r="AQ35" i="19" s="1"/>
  <c r="AN35" i="19" a="1"/>
  <c r="AN35" i="19" s="1"/>
  <c r="AO35" i="19" s="1"/>
  <c r="AL35" i="19" a="1"/>
  <c r="AL35" i="19" s="1"/>
  <c r="AJ35" i="19" a="1"/>
  <c r="AJ35" i="19" s="1"/>
  <c r="AK35" i="19" s="1"/>
  <c r="AH35" i="19" a="1"/>
  <c r="AH35" i="19" s="1"/>
  <c r="AF35" i="19" a="1"/>
  <c r="AF35" i="19" s="1"/>
  <c r="AD35" i="19" a="1"/>
  <c r="AD35" i="19" s="1"/>
  <c r="AE35" i="19" s="1"/>
  <c r="AB35" i="19" a="1"/>
  <c r="AB35" i="19" s="1"/>
  <c r="Z35" i="19" a="1"/>
  <c r="Z35" i="19" s="1"/>
  <c r="X35" i="19" a="1"/>
  <c r="X35" i="19" s="1"/>
  <c r="Y35" i="19" s="1"/>
  <c r="V35" i="19" a="1"/>
  <c r="V35" i="19" s="1"/>
  <c r="W35" i="19" s="1"/>
  <c r="T35" i="19" a="1"/>
  <c r="T35" i="19" s="1"/>
  <c r="R35" i="19" a="1"/>
  <c r="R35" i="19" s="1"/>
  <c r="P35" i="19" a="1"/>
  <c r="P35" i="19" s="1"/>
  <c r="N35" i="19" a="1"/>
  <c r="N35" i="19" s="1"/>
  <c r="O35" i="19" s="1"/>
  <c r="L35" i="19" a="1"/>
  <c r="L35" i="19" s="1"/>
  <c r="M35" i="19" s="1"/>
  <c r="J35" i="19" a="1"/>
  <c r="J35" i="19" s="1"/>
  <c r="K35" i="19" s="1"/>
  <c r="H35" i="19" a="1"/>
  <c r="H35" i="19" s="1"/>
  <c r="I35" i="19" s="1"/>
  <c r="F35" i="19" a="1"/>
  <c r="F35" i="19" s="1"/>
  <c r="G35" i="19" s="1"/>
  <c r="D35" i="19" a="1"/>
  <c r="D35" i="19" s="1"/>
  <c r="B35" i="19" a="1"/>
  <c r="B35" i="19" s="1"/>
  <c r="BR34" i="19" a="1"/>
  <c r="BR34" i="19" s="1"/>
  <c r="BS34" i="19" s="1"/>
  <c r="BP34" i="19" a="1"/>
  <c r="BP34" i="19" s="1"/>
  <c r="BQ34" i="19" s="1"/>
  <c r="BN34" i="19" a="1"/>
  <c r="BN34" i="19" s="1"/>
  <c r="BO34" i="19" s="1"/>
  <c r="BL34" i="19" a="1"/>
  <c r="BL34" i="19" s="1"/>
  <c r="BM34" i="19" s="1"/>
  <c r="BJ34" i="19" a="1"/>
  <c r="BJ34" i="19" s="1"/>
  <c r="BK34" i="19" s="1"/>
  <c r="BH34" i="19" a="1"/>
  <c r="BH34" i="19" s="1"/>
  <c r="BI34" i="19" s="1"/>
  <c r="BF34" i="19" a="1"/>
  <c r="BF34" i="19" s="1"/>
  <c r="BG34" i="19" s="1"/>
  <c r="BD34" i="19" a="1"/>
  <c r="BD34" i="19" s="1"/>
  <c r="BE34" i="19" s="1"/>
  <c r="BB34" i="19" a="1"/>
  <c r="BB34" i="19" s="1"/>
  <c r="BC34" i="19" s="1"/>
  <c r="AZ34" i="19" a="1"/>
  <c r="AZ34" i="19" s="1"/>
  <c r="BA34" i="19" s="1"/>
  <c r="AX34" i="19" a="1"/>
  <c r="AX34" i="19" s="1"/>
  <c r="AY34" i="19" s="1"/>
  <c r="AV34" i="19" a="1"/>
  <c r="AV34" i="19" s="1"/>
  <c r="AW34" i="19" s="1"/>
  <c r="AT34" i="19" a="1"/>
  <c r="AT34" i="19" s="1"/>
  <c r="AU34" i="19" s="1"/>
  <c r="AR34" i="19" a="1"/>
  <c r="AR34" i="19" s="1"/>
  <c r="AS34" i="19" s="1"/>
  <c r="AP34" i="19" a="1"/>
  <c r="AP34" i="19" s="1"/>
  <c r="AQ34" i="19" s="1"/>
  <c r="AN34" i="19" a="1"/>
  <c r="AN34" i="19" s="1"/>
  <c r="AL34" i="19" a="1"/>
  <c r="AL34" i="19" s="1"/>
  <c r="AJ34" i="19" a="1"/>
  <c r="AJ34" i="19" s="1"/>
  <c r="AK34" i="19" s="1"/>
  <c r="AH34" i="19" a="1"/>
  <c r="AH34" i="19" s="1"/>
  <c r="AF34" i="19" a="1"/>
  <c r="AF34" i="19" s="1"/>
  <c r="AD34" i="19" a="1"/>
  <c r="AD34" i="19" s="1"/>
  <c r="AE34" i="19" s="1"/>
  <c r="AB34" i="19" a="1"/>
  <c r="AB34" i="19" s="1"/>
  <c r="Z34" i="19" a="1"/>
  <c r="Z34" i="19" s="1"/>
  <c r="X34" i="19" a="1"/>
  <c r="X34" i="19" s="1"/>
  <c r="Y34" i="19" s="1"/>
  <c r="V34" i="19" a="1"/>
  <c r="V34" i="19" s="1"/>
  <c r="W34" i="19" s="1"/>
  <c r="T34" i="19" a="1"/>
  <c r="T34" i="19" s="1"/>
  <c r="R34" i="19" a="1"/>
  <c r="R34" i="19" s="1"/>
  <c r="P34" i="19" a="1"/>
  <c r="P34" i="19" s="1"/>
  <c r="N34" i="19" a="1"/>
  <c r="N34" i="19" s="1"/>
  <c r="O34" i="19" s="1"/>
  <c r="L34" i="19" a="1"/>
  <c r="L34" i="19" s="1"/>
  <c r="M34" i="19" s="1"/>
  <c r="J34" i="19" a="1"/>
  <c r="J34" i="19" s="1"/>
  <c r="K34" i="19" s="1"/>
  <c r="H34" i="19" a="1"/>
  <c r="H34" i="19" s="1"/>
  <c r="I34" i="19" s="1"/>
  <c r="F34" i="19" a="1"/>
  <c r="F34" i="19" s="1"/>
  <c r="D34" i="19" a="1"/>
  <c r="D34" i="19" s="1"/>
  <c r="B34" i="19" a="1"/>
  <c r="B34" i="19" s="1"/>
  <c r="BR33" i="19" a="1"/>
  <c r="BR33" i="19" s="1"/>
  <c r="BS33" i="19" s="1"/>
  <c r="BP33" i="19" a="1"/>
  <c r="BP33" i="19" s="1"/>
  <c r="BQ33" i="19" s="1"/>
  <c r="BN33" i="19" a="1"/>
  <c r="BN33" i="19" s="1"/>
  <c r="BO33" i="19" s="1"/>
  <c r="BL33" i="19" a="1"/>
  <c r="BL33" i="19" s="1"/>
  <c r="BM33" i="19" s="1"/>
  <c r="BJ33" i="19" a="1"/>
  <c r="BJ33" i="19" s="1"/>
  <c r="BH33" i="19" a="1"/>
  <c r="BH33" i="19" s="1"/>
  <c r="BI33" i="19" s="1"/>
  <c r="BF33" i="19" a="1"/>
  <c r="BF33" i="19" s="1"/>
  <c r="BD33" i="19" a="1"/>
  <c r="BD33" i="19" s="1"/>
  <c r="BE33" i="19" s="1"/>
  <c r="BB33" i="19" a="1"/>
  <c r="BB33" i="19" s="1"/>
  <c r="BC33" i="19" s="1"/>
  <c r="AZ33" i="19" a="1"/>
  <c r="AZ33" i="19" s="1"/>
  <c r="BA33" i="19" s="1"/>
  <c r="AX33" i="19" a="1"/>
  <c r="AX33" i="19" s="1"/>
  <c r="AY33" i="19" s="1"/>
  <c r="AV33" i="19" a="1"/>
  <c r="AV33" i="19" s="1"/>
  <c r="AW33" i="19" s="1"/>
  <c r="AT33" i="19" a="1"/>
  <c r="AT33" i="19" s="1"/>
  <c r="AU33" i="19" s="1"/>
  <c r="AR33" i="19" a="1"/>
  <c r="AR33" i="19" s="1"/>
  <c r="AS33" i="19" s="1"/>
  <c r="AP33" i="19" a="1"/>
  <c r="AP33" i="19" s="1"/>
  <c r="AQ33" i="19" s="1"/>
  <c r="AN33" i="19" a="1"/>
  <c r="AN33" i="19" s="1"/>
  <c r="AL33" i="19" a="1"/>
  <c r="AL33" i="19" s="1"/>
  <c r="AJ33" i="19" a="1"/>
  <c r="AJ33" i="19" s="1"/>
  <c r="AK33" i="19" s="1"/>
  <c r="AH33" i="19" a="1"/>
  <c r="AH33" i="19" s="1"/>
  <c r="AF33" i="19" a="1"/>
  <c r="AF33" i="19" s="1"/>
  <c r="AD33" i="19" a="1"/>
  <c r="AD33" i="19" s="1"/>
  <c r="AE33" i="19" s="1"/>
  <c r="AB33" i="19"/>
  <c r="AB33" i="19" a="1"/>
  <c r="Z33" i="19" a="1"/>
  <c r="Z33" i="19" s="1"/>
  <c r="X33" i="19" a="1"/>
  <c r="X33" i="19" s="1"/>
  <c r="Y33" i="19" s="1"/>
  <c r="V33" i="19" a="1"/>
  <c r="V33" i="19" s="1"/>
  <c r="W33" i="19" s="1"/>
  <c r="T33" i="19" a="1"/>
  <c r="T33" i="19" s="1"/>
  <c r="R33" i="19" a="1"/>
  <c r="R33" i="19" s="1"/>
  <c r="P33" i="19" a="1"/>
  <c r="P33" i="19" s="1"/>
  <c r="N33" i="19" a="1"/>
  <c r="N33" i="19" s="1"/>
  <c r="L33" i="19" a="1"/>
  <c r="L33" i="19" s="1"/>
  <c r="J33" i="19" a="1"/>
  <c r="J33" i="19" s="1"/>
  <c r="K33" i="19" s="1"/>
  <c r="H33" i="19" a="1"/>
  <c r="H33" i="19" s="1"/>
  <c r="I33" i="19" s="1"/>
  <c r="F33" i="19" a="1"/>
  <c r="F33" i="19" s="1"/>
  <c r="D33" i="19" a="1"/>
  <c r="D33" i="19" s="1"/>
  <c r="B33" i="19" a="1"/>
  <c r="B33" i="19" s="1"/>
  <c r="BR32" i="19" a="1"/>
  <c r="BR32" i="19" s="1"/>
  <c r="BP32" i="19" a="1"/>
  <c r="BP32" i="19" s="1"/>
  <c r="BQ32" i="19" s="1"/>
  <c r="BN32" i="19" a="1"/>
  <c r="BN32" i="19" s="1"/>
  <c r="BO32" i="19" s="1"/>
  <c r="BL32" i="19" a="1"/>
  <c r="BL32" i="19" s="1"/>
  <c r="BM32" i="19" s="1"/>
  <c r="BJ32" i="19" a="1"/>
  <c r="BJ32" i="19" s="1"/>
  <c r="BH32" i="19" a="1"/>
  <c r="BH32" i="19" s="1"/>
  <c r="BI32" i="19" s="1"/>
  <c r="BF32" i="19" a="1"/>
  <c r="BF32" i="19" s="1"/>
  <c r="BD32" i="19" a="1"/>
  <c r="BD32" i="19" s="1"/>
  <c r="BE32" i="19" s="1"/>
  <c r="BB32" i="19" a="1"/>
  <c r="BB32" i="19" s="1"/>
  <c r="BC32" i="19" s="1"/>
  <c r="AZ32" i="19" a="1"/>
  <c r="AZ32" i="19" s="1"/>
  <c r="BA32" i="19" s="1"/>
  <c r="AX32" i="19" a="1"/>
  <c r="AX32" i="19" s="1"/>
  <c r="AY32" i="19" s="1"/>
  <c r="AV32" i="19" a="1"/>
  <c r="AV32" i="19" s="1"/>
  <c r="AT32" i="19" a="1"/>
  <c r="AT32" i="19" s="1"/>
  <c r="AU32" i="19" s="1"/>
  <c r="AR32" i="19" a="1"/>
  <c r="AR32" i="19" s="1"/>
  <c r="AS32" i="19" s="1"/>
  <c r="AP32" i="19" a="1"/>
  <c r="AP32" i="19" s="1"/>
  <c r="AQ32" i="19" s="1"/>
  <c r="AN32" i="19" a="1"/>
  <c r="AN32" i="19" s="1"/>
  <c r="AL32" i="19" a="1"/>
  <c r="AL32" i="19" s="1"/>
  <c r="AJ32" i="19" a="1"/>
  <c r="AJ32" i="19" s="1"/>
  <c r="AK32" i="19" s="1"/>
  <c r="AH32" i="19" a="1"/>
  <c r="AH32" i="19" s="1"/>
  <c r="AF32" i="19" a="1"/>
  <c r="AF32" i="19" s="1"/>
  <c r="AD32" i="19" a="1"/>
  <c r="AD32" i="19" s="1"/>
  <c r="AE32" i="19" s="1"/>
  <c r="AB32" i="19" a="1"/>
  <c r="AB32" i="19" s="1"/>
  <c r="Z32" i="19" a="1"/>
  <c r="Z32" i="19" s="1"/>
  <c r="X32" i="19" a="1"/>
  <c r="X32" i="19" s="1"/>
  <c r="Y32" i="19" s="1"/>
  <c r="V32" i="19" a="1"/>
  <c r="V32" i="19" s="1"/>
  <c r="T32" i="19" a="1"/>
  <c r="T32" i="19" s="1"/>
  <c r="R32" i="19" a="1"/>
  <c r="R32" i="19" s="1"/>
  <c r="P32" i="19" a="1"/>
  <c r="P32" i="19" s="1"/>
  <c r="N32" i="19" a="1"/>
  <c r="N32" i="19" s="1"/>
  <c r="L32" i="19" a="1"/>
  <c r="L32" i="19" s="1"/>
  <c r="J32" i="19" a="1"/>
  <c r="J32" i="19" s="1"/>
  <c r="H32" i="19" a="1"/>
  <c r="H32" i="19" s="1"/>
  <c r="I32" i="19" s="1"/>
  <c r="F32" i="19" a="1"/>
  <c r="F32" i="19" s="1"/>
  <c r="D32" i="19" a="1"/>
  <c r="D32" i="19" s="1"/>
  <c r="B32" i="19" a="1"/>
  <c r="B32" i="19" s="1"/>
  <c r="BR31" i="19" a="1"/>
  <c r="BR31" i="19" s="1"/>
  <c r="BP31" i="19" a="1"/>
  <c r="BP31" i="19" s="1"/>
  <c r="BN31" i="19" a="1"/>
  <c r="BN31" i="19" s="1"/>
  <c r="BO31" i="19" s="1"/>
  <c r="BL31" i="19" a="1"/>
  <c r="BL31" i="19" s="1"/>
  <c r="BJ31" i="19" a="1"/>
  <c r="BJ31" i="19" s="1"/>
  <c r="BH31" i="19" a="1"/>
  <c r="BH31" i="19" s="1"/>
  <c r="BI31" i="19" s="1"/>
  <c r="BF31" i="19" a="1"/>
  <c r="BF31" i="19" s="1"/>
  <c r="BD31" i="19" a="1"/>
  <c r="BD31" i="19" s="1"/>
  <c r="BB31" i="19" a="1"/>
  <c r="BB31" i="19" s="1"/>
  <c r="BC31" i="19" s="1"/>
  <c r="AZ31" i="19" a="1"/>
  <c r="AZ31" i="19" s="1"/>
  <c r="BA31" i="19" s="1"/>
  <c r="AX31" i="19" a="1"/>
  <c r="AX31" i="19" s="1"/>
  <c r="AY31" i="19" s="1"/>
  <c r="AV31" i="19" a="1"/>
  <c r="AV31" i="19" s="1"/>
  <c r="AT31" i="19" a="1"/>
  <c r="AT31" i="19" s="1"/>
  <c r="AU31" i="19" s="1"/>
  <c r="AR31" i="19" a="1"/>
  <c r="AR31" i="19" s="1"/>
  <c r="AP31" i="19" a="1"/>
  <c r="AP31" i="19" s="1"/>
  <c r="AQ31" i="19" s="1"/>
  <c r="AN31" i="19" a="1"/>
  <c r="AN31" i="19" s="1"/>
  <c r="AL31" i="19" a="1"/>
  <c r="AL31" i="19" s="1"/>
  <c r="AJ31" i="19" a="1"/>
  <c r="AJ31" i="19" s="1"/>
  <c r="AK31" i="19" s="1"/>
  <c r="AH31" i="19" a="1"/>
  <c r="AH31" i="19" s="1"/>
  <c r="AF31" i="19" a="1"/>
  <c r="AF31" i="19" s="1"/>
  <c r="AD31" i="19" a="1"/>
  <c r="AD31" i="19" s="1"/>
  <c r="AE31" i="19" s="1"/>
  <c r="AB31" i="19" a="1"/>
  <c r="AB31" i="19" s="1"/>
  <c r="Z31" i="19" a="1"/>
  <c r="Z31" i="19" s="1"/>
  <c r="X31" i="19" a="1"/>
  <c r="X31" i="19" s="1"/>
  <c r="Y31" i="19" s="1"/>
  <c r="V31" i="19" a="1"/>
  <c r="V31" i="19" s="1"/>
  <c r="T31" i="19" a="1"/>
  <c r="T31" i="19" s="1"/>
  <c r="R31" i="19" a="1"/>
  <c r="R31" i="19" s="1"/>
  <c r="P31" i="19" a="1"/>
  <c r="P31" i="19" s="1"/>
  <c r="N31" i="19" a="1"/>
  <c r="N31" i="19" s="1"/>
  <c r="L31" i="19" a="1"/>
  <c r="L31" i="19" s="1"/>
  <c r="J31" i="19" a="1"/>
  <c r="J31" i="19" s="1"/>
  <c r="H31" i="19" a="1"/>
  <c r="H31" i="19" s="1"/>
  <c r="I31" i="19" s="1"/>
  <c r="F31" i="19" a="1"/>
  <c r="F31" i="19" s="1"/>
  <c r="D31" i="19" a="1"/>
  <c r="D31" i="19" s="1"/>
  <c r="B31" i="19" a="1"/>
  <c r="B31" i="19" s="1"/>
  <c r="BR30" i="19" a="1"/>
  <c r="BR30" i="19" s="1"/>
  <c r="BP30" i="19" a="1"/>
  <c r="BP30" i="19" s="1"/>
  <c r="BN30" i="19" a="1"/>
  <c r="BN30" i="19" s="1"/>
  <c r="BL30" i="19" a="1"/>
  <c r="BL30" i="19" s="1"/>
  <c r="BJ30" i="19" a="1"/>
  <c r="BJ30" i="19" s="1"/>
  <c r="BH30" i="19" a="1"/>
  <c r="BH30" i="19" s="1"/>
  <c r="BF30" i="19" a="1"/>
  <c r="BF30" i="19" s="1"/>
  <c r="BD30" i="19" a="1"/>
  <c r="BD30" i="19" s="1"/>
  <c r="BB30" i="19" a="1"/>
  <c r="BB30" i="19" s="1"/>
  <c r="BC30" i="19" s="1"/>
  <c r="AZ30" i="19" a="1"/>
  <c r="AZ30" i="19" s="1"/>
  <c r="BA30" i="19" s="1"/>
  <c r="AX30" i="19" a="1"/>
  <c r="AX30" i="19" s="1"/>
  <c r="AY30" i="19" s="1"/>
  <c r="AV30" i="19" a="1"/>
  <c r="AV30" i="19" s="1"/>
  <c r="AT30" i="19" a="1"/>
  <c r="AT30" i="19" s="1"/>
  <c r="AR30" i="19" a="1"/>
  <c r="AR30" i="19" s="1"/>
  <c r="AP30" i="19" a="1"/>
  <c r="AP30" i="19" s="1"/>
  <c r="AN30" i="19" a="1"/>
  <c r="AN30" i="19" s="1"/>
  <c r="AL30" i="19" a="1"/>
  <c r="AL30" i="19" s="1"/>
  <c r="AJ30" i="19" a="1"/>
  <c r="AJ30" i="19" s="1"/>
  <c r="AH30" i="19" a="1"/>
  <c r="AH30" i="19" s="1"/>
  <c r="AF30" i="19" a="1"/>
  <c r="AF30" i="19" s="1"/>
  <c r="AD30" i="19" a="1"/>
  <c r="AD30" i="19" s="1"/>
  <c r="AE30" i="19" s="1"/>
  <c r="AB30" i="19" a="1"/>
  <c r="AB30" i="19" s="1"/>
  <c r="Z30" i="19" a="1"/>
  <c r="Z30" i="19" s="1"/>
  <c r="X30" i="19" a="1"/>
  <c r="X30" i="19" s="1"/>
  <c r="V30" i="19" a="1"/>
  <c r="V30" i="19" s="1"/>
  <c r="T30" i="19" a="1"/>
  <c r="T30" i="19" s="1"/>
  <c r="R30" i="19" a="1"/>
  <c r="R30" i="19" s="1"/>
  <c r="P30" i="19" a="1"/>
  <c r="P30" i="19" s="1"/>
  <c r="N30" i="19" a="1"/>
  <c r="N30" i="19" s="1"/>
  <c r="L30" i="19" a="1"/>
  <c r="L30" i="19" s="1"/>
  <c r="J30" i="19" a="1"/>
  <c r="J30" i="19" s="1"/>
  <c r="H30" i="19" a="1"/>
  <c r="H30" i="19" s="1"/>
  <c r="F30" i="19" a="1"/>
  <c r="F30" i="19" s="1"/>
  <c r="D30" i="19" a="1"/>
  <c r="D30" i="19" s="1"/>
  <c r="B30" i="19" a="1"/>
  <c r="B30" i="19" s="1"/>
  <c r="BR29" i="19" a="1"/>
  <c r="BR29" i="19" s="1"/>
  <c r="BS29" i="19" s="1"/>
  <c r="BP29" i="19" a="1"/>
  <c r="BP29" i="19" s="1"/>
  <c r="BQ29" i="19" s="1"/>
  <c r="BN29" i="19" a="1"/>
  <c r="BN29" i="19" s="1"/>
  <c r="BO29" i="19" s="1"/>
  <c r="BL29" i="19" a="1"/>
  <c r="BL29" i="19" s="1"/>
  <c r="BM29" i="19" s="1"/>
  <c r="BJ29" i="19" a="1"/>
  <c r="BJ29" i="19" s="1"/>
  <c r="BK29" i="19" s="1"/>
  <c r="BH29" i="19" a="1"/>
  <c r="BH29" i="19" s="1"/>
  <c r="BI29" i="19" s="1"/>
  <c r="BF29" i="19" a="1"/>
  <c r="BF29" i="19" s="1"/>
  <c r="BG29" i="19" s="1"/>
  <c r="BD29" i="19" a="1"/>
  <c r="BD29" i="19" s="1"/>
  <c r="BE29" i="19" s="1"/>
  <c r="BB29" i="19" a="1"/>
  <c r="BB29" i="19" s="1"/>
  <c r="BC29" i="19" s="1"/>
  <c r="AZ29" i="19" a="1"/>
  <c r="AZ29" i="19" s="1"/>
  <c r="BA29" i="19" s="1"/>
  <c r="AX29" i="19" a="1"/>
  <c r="AX29" i="19" s="1"/>
  <c r="AY29" i="19" s="1"/>
  <c r="AV29" i="19" a="1"/>
  <c r="AV29" i="19" s="1"/>
  <c r="AW29" i="19" s="1"/>
  <c r="AT29" i="19" a="1"/>
  <c r="AT29" i="19" s="1"/>
  <c r="AU29" i="19" s="1"/>
  <c r="AR29" i="19" a="1"/>
  <c r="AR29" i="19" s="1"/>
  <c r="AS29" i="19" s="1"/>
  <c r="AP29" i="19" a="1"/>
  <c r="AP29" i="19" s="1"/>
  <c r="AQ29" i="19" s="1"/>
  <c r="AN29" i="19" a="1"/>
  <c r="AN29" i="19" s="1"/>
  <c r="AO29" i="19" s="1"/>
  <c r="AL29" i="19" a="1"/>
  <c r="AL29" i="19" s="1"/>
  <c r="AM29" i="19" s="1"/>
  <c r="AJ29" i="19" a="1"/>
  <c r="AJ29" i="19" s="1"/>
  <c r="AK29" i="19" s="1"/>
  <c r="AH29" i="19" a="1"/>
  <c r="AH29" i="19" s="1"/>
  <c r="AI29" i="19" s="1"/>
  <c r="AF29" i="19" a="1"/>
  <c r="AF29" i="19" s="1"/>
  <c r="AG29" i="19" s="1"/>
  <c r="AD29" i="19" a="1"/>
  <c r="AD29" i="19" s="1"/>
  <c r="AE29" i="19" s="1"/>
  <c r="AB29" i="19" a="1"/>
  <c r="AB29" i="19" s="1"/>
  <c r="AC29" i="19" s="1"/>
  <c r="Z29" i="19" a="1"/>
  <c r="Z29" i="19" s="1"/>
  <c r="AA29" i="19" s="1"/>
  <c r="X29" i="19" a="1"/>
  <c r="X29" i="19" s="1"/>
  <c r="Y29" i="19" s="1"/>
  <c r="V29" i="19" a="1"/>
  <c r="V29" i="19" s="1"/>
  <c r="W29" i="19" s="1"/>
  <c r="T29" i="19" a="1"/>
  <c r="T29" i="19" s="1"/>
  <c r="U29" i="19" s="1"/>
  <c r="R29" i="19" a="1"/>
  <c r="R29" i="19" s="1"/>
  <c r="S29" i="19" s="1"/>
  <c r="P29" i="19" a="1"/>
  <c r="P29" i="19" s="1"/>
  <c r="Q29" i="19" s="1"/>
  <c r="N29" i="19" a="1"/>
  <c r="N29" i="19" s="1"/>
  <c r="O29" i="19" s="1"/>
  <c r="L29" i="19" a="1"/>
  <c r="L29" i="19" s="1"/>
  <c r="M29" i="19" s="1"/>
  <c r="J29" i="19" a="1"/>
  <c r="J29" i="19" s="1"/>
  <c r="K29" i="19" s="1"/>
  <c r="H29" i="19" a="1"/>
  <c r="H29" i="19" s="1"/>
  <c r="I29" i="19" s="1"/>
  <c r="F29" i="19" a="1"/>
  <c r="F29" i="19" s="1"/>
  <c r="G29" i="19" s="1"/>
  <c r="D29" i="19" a="1"/>
  <c r="D29" i="19" s="1"/>
  <c r="E29" i="19" s="1"/>
  <c r="B29" i="19" a="1"/>
  <c r="B29" i="19" s="1"/>
  <c r="C29" i="19" s="1"/>
  <c r="BR28" i="19" a="1"/>
  <c r="BR28" i="19" s="1"/>
  <c r="BS28" i="19" s="1"/>
  <c r="BP28" i="19" a="1"/>
  <c r="BP28" i="19" s="1"/>
  <c r="BQ28" i="19" s="1"/>
  <c r="BN28" i="19" a="1"/>
  <c r="BN28" i="19" s="1"/>
  <c r="BO28" i="19" s="1"/>
  <c r="BL28" i="19" a="1"/>
  <c r="BL28" i="19" s="1"/>
  <c r="BM28" i="19" s="1"/>
  <c r="BJ28" i="19" a="1"/>
  <c r="BJ28" i="19" s="1"/>
  <c r="BK28" i="19" s="1"/>
  <c r="BH28" i="19" a="1"/>
  <c r="BH28" i="19" s="1"/>
  <c r="BI28" i="19" s="1"/>
  <c r="BF28" i="19" a="1"/>
  <c r="BF28" i="19" s="1"/>
  <c r="BG28" i="19" s="1"/>
  <c r="BD28" i="19" a="1"/>
  <c r="BD28" i="19" s="1"/>
  <c r="BE28" i="19" s="1"/>
  <c r="BB28" i="19" a="1"/>
  <c r="BB28" i="19" s="1"/>
  <c r="BC28" i="19" s="1"/>
  <c r="AZ28" i="19" a="1"/>
  <c r="AZ28" i="19" s="1"/>
  <c r="BA28" i="19" s="1"/>
  <c r="AX28" i="19" a="1"/>
  <c r="AX28" i="19" s="1"/>
  <c r="AY28" i="19" s="1"/>
  <c r="AV28" i="19" a="1"/>
  <c r="AV28" i="19" s="1"/>
  <c r="AW28" i="19" s="1"/>
  <c r="AT28" i="19" a="1"/>
  <c r="AT28" i="19" s="1"/>
  <c r="AU28" i="19" s="1"/>
  <c r="AR28" i="19" a="1"/>
  <c r="AR28" i="19" s="1"/>
  <c r="AS28" i="19" s="1"/>
  <c r="AP28" i="19" a="1"/>
  <c r="AP28" i="19" s="1"/>
  <c r="AQ28" i="19" s="1"/>
  <c r="AN28" i="19" a="1"/>
  <c r="AN28" i="19" s="1"/>
  <c r="AO28" i="19" s="1"/>
  <c r="AL28" i="19" a="1"/>
  <c r="AL28" i="19" s="1"/>
  <c r="AM28" i="19" s="1"/>
  <c r="AJ28" i="19" a="1"/>
  <c r="AJ28" i="19" s="1"/>
  <c r="AK28" i="19" s="1"/>
  <c r="AH28" i="19" a="1"/>
  <c r="AH28" i="19" s="1"/>
  <c r="AI28" i="19" s="1"/>
  <c r="AF28" i="19" a="1"/>
  <c r="AF28" i="19" s="1"/>
  <c r="AG28" i="19" s="1"/>
  <c r="AD28" i="19" a="1"/>
  <c r="AD28" i="19" s="1"/>
  <c r="AE28" i="19" s="1"/>
  <c r="AB28" i="19" a="1"/>
  <c r="AB28" i="19" s="1"/>
  <c r="AC28" i="19" s="1"/>
  <c r="Z28" i="19" a="1"/>
  <c r="Z28" i="19" s="1"/>
  <c r="AA28" i="19" s="1"/>
  <c r="X28" i="19" a="1"/>
  <c r="X28" i="19" s="1"/>
  <c r="Y28" i="19" s="1"/>
  <c r="V28" i="19" a="1"/>
  <c r="V28" i="19" s="1"/>
  <c r="W28" i="19" s="1"/>
  <c r="T28" i="19" a="1"/>
  <c r="T28" i="19" s="1"/>
  <c r="U28" i="19" s="1"/>
  <c r="R28" i="19" a="1"/>
  <c r="R28" i="19" s="1"/>
  <c r="S28" i="19" s="1"/>
  <c r="P28" i="19" a="1"/>
  <c r="P28" i="19" s="1"/>
  <c r="Q28" i="19" s="1"/>
  <c r="N28" i="19" a="1"/>
  <c r="N28" i="19" s="1"/>
  <c r="O28" i="19" s="1"/>
  <c r="L28" i="19" a="1"/>
  <c r="L28" i="19" s="1"/>
  <c r="M28" i="19" s="1"/>
  <c r="J28" i="19" a="1"/>
  <c r="J28" i="19" s="1"/>
  <c r="K28" i="19" s="1"/>
  <c r="H28" i="19" a="1"/>
  <c r="H28" i="19" s="1"/>
  <c r="I28" i="19" s="1"/>
  <c r="F28" i="19" a="1"/>
  <c r="F28" i="19" s="1"/>
  <c r="G28" i="19" s="1"/>
  <c r="D28" i="19" a="1"/>
  <c r="D28" i="19" s="1"/>
  <c r="E28" i="19" s="1"/>
  <c r="B28" i="19" a="1"/>
  <c r="B28" i="19" s="1"/>
  <c r="C28" i="19" s="1"/>
  <c r="BR27" i="19" a="1"/>
  <c r="BR27" i="19" s="1"/>
  <c r="BS27" i="19" s="1"/>
  <c r="BP27" i="19" a="1"/>
  <c r="BP27" i="19" s="1"/>
  <c r="BQ27" i="19" s="1"/>
  <c r="BN27" i="19" a="1"/>
  <c r="BN27" i="19" s="1"/>
  <c r="BO27" i="19" s="1"/>
  <c r="BL27" i="19" a="1"/>
  <c r="BL27" i="19" s="1"/>
  <c r="BM27" i="19" s="1"/>
  <c r="BJ27" i="19" a="1"/>
  <c r="BJ27" i="19" s="1"/>
  <c r="BK27" i="19" s="1"/>
  <c r="BH27" i="19" a="1"/>
  <c r="BH27" i="19" s="1"/>
  <c r="BI27" i="19" s="1"/>
  <c r="BF27" i="19" a="1"/>
  <c r="BF27" i="19" s="1"/>
  <c r="BG27" i="19" s="1"/>
  <c r="BD27" i="19" a="1"/>
  <c r="BD27" i="19" s="1"/>
  <c r="BE27" i="19" s="1"/>
  <c r="BB27" i="19" a="1"/>
  <c r="BB27" i="19" s="1"/>
  <c r="BC27" i="19" s="1"/>
  <c r="AZ27" i="19" a="1"/>
  <c r="AZ27" i="19" s="1"/>
  <c r="BA27" i="19" s="1"/>
  <c r="AX27" i="19" a="1"/>
  <c r="AX27" i="19" s="1"/>
  <c r="AY27" i="19" s="1"/>
  <c r="AV27" i="19" a="1"/>
  <c r="AV27" i="19" s="1"/>
  <c r="AW27" i="19" s="1"/>
  <c r="AT27" i="19" a="1"/>
  <c r="AT27" i="19" s="1"/>
  <c r="AU27" i="19" s="1"/>
  <c r="AR27" i="19" a="1"/>
  <c r="AR27" i="19" s="1"/>
  <c r="AS27" i="19" s="1"/>
  <c r="AP27" i="19" a="1"/>
  <c r="AP27" i="19" s="1"/>
  <c r="AQ27" i="19" s="1"/>
  <c r="AN27" i="19" a="1"/>
  <c r="AN27" i="19" s="1"/>
  <c r="AO27" i="19" s="1"/>
  <c r="AL27" i="19" a="1"/>
  <c r="AL27" i="19" s="1"/>
  <c r="AM27" i="19" s="1"/>
  <c r="AJ27" i="19" a="1"/>
  <c r="AJ27" i="19" s="1"/>
  <c r="AK27" i="19" s="1"/>
  <c r="AH27" i="19" a="1"/>
  <c r="AH27" i="19" s="1"/>
  <c r="AI27" i="19" s="1"/>
  <c r="AF27" i="19" a="1"/>
  <c r="AF27" i="19" s="1"/>
  <c r="AG27" i="19" s="1"/>
  <c r="AD27" i="19" a="1"/>
  <c r="AD27" i="19" s="1"/>
  <c r="AE27" i="19" s="1"/>
  <c r="AB27" i="19" a="1"/>
  <c r="AB27" i="19" s="1"/>
  <c r="AC27" i="19" s="1"/>
  <c r="Z27" i="19" a="1"/>
  <c r="Z27" i="19" s="1"/>
  <c r="AA27" i="19" s="1"/>
  <c r="X27" i="19" a="1"/>
  <c r="X27" i="19" s="1"/>
  <c r="Y27" i="19" s="1"/>
  <c r="V27" i="19" a="1"/>
  <c r="V27" i="19" s="1"/>
  <c r="W27" i="19" s="1"/>
  <c r="T27" i="19" a="1"/>
  <c r="T27" i="19" s="1"/>
  <c r="U27" i="19" s="1"/>
  <c r="R27" i="19" a="1"/>
  <c r="R27" i="19" s="1"/>
  <c r="S27" i="19" s="1"/>
  <c r="P27" i="19" a="1"/>
  <c r="P27" i="19" s="1"/>
  <c r="Q27" i="19" s="1"/>
  <c r="N27" i="19" a="1"/>
  <c r="N27" i="19" s="1"/>
  <c r="O27" i="19" s="1"/>
  <c r="L27" i="19" a="1"/>
  <c r="L27" i="19" s="1"/>
  <c r="M27" i="19" s="1"/>
  <c r="J27" i="19" a="1"/>
  <c r="J27" i="19" s="1"/>
  <c r="K27" i="19" s="1"/>
  <c r="H27" i="19" a="1"/>
  <c r="H27" i="19" s="1"/>
  <c r="I27" i="19" s="1"/>
  <c r="F27" i="19" a="1"/>
  <c r="F27" i="19" s="1"/>
  <c r="G27" i="19" s="1"/>
  <c r="D27" i="19" a="1"/>
  <c r="D27" i="19" s="1"/>
  <c r="E27" i="19" s="1"/>
  <c r="B27" i="19" a="1"/>
  <c r="B27" i="19" s="1"/>
  <c r="C27" i="19" s="1"/>
  <c r="BR26" i="19" a="1"/>
  <c r="BR26" i="19" s="1"/>
  <c r="BS26" i="19" s="1"/>
  <c r="BP26" i="19" a="1"/>
  <c r="BP26" i="19" s="1"/>
  <c r="BQ26" i="19" s="1"/>
  <c r="BN26" i="19" a="1"/>
  <c r="BN26" i="19" s="1"/>
  <c r="BO26" i="19" s="1"/>
  <c r="BL26" i="19" a="1"/>
  <c r="BL26" i="19" s="1"/>
  <c r="BM26" i="19" s="1"/>
  <c r="BJ26" i="19" a="1"/>
  <c r="BJ26" i="19" s="1"/>
  <c r="BK26" i="19" s="1"/>
  <c r="BH26" i="19" a="1"/>
  <c r="BH26" i="19" s="1"/>
  <c r="BI26" i="19" s="1"/>
  <c r="BF26" i="19" a="1"/>
  <c r="BF26" i="19" s="1"/>
  <c r="BG26" i="19" s="1"/>
  <c r="BD26" i="19" a="1"/>
  <c r="BD26" i="19" s="1"/>
  <c r="BE26" i="19" s="1"/>
  <c r="BB26" i="19" a="1"/>
  <c r="BB26" i="19" s="1"/>
  <c r="BC26" i="19" s="1"/>
  <c r="AZ26" i="19" a="1"/>
  <c r="AZ26" i="19" s="1"/>
  <c r="BA26" i="19" s="1"/>
  <c r="AX26" i="19" a="1"/>
  <c r="AX26" i="19" s="1"/>
  <c r="AY26" i="19" s="1"/>
  <c r="AV26" i="19" a="1"/>
  <c r="AV26" i="19" s="1"/>
  <c r="AW26" i="19" s="1"/>
  <c r="AT26" i="19" a="1"/>
  <c r="AT26" i="19" s="1"/>
  <c r="AU26" i="19" s="1"/>
  <c r="AR26" i="19" a="1"/>
  <c r="AR26" i="19" s="1"/>
  <c r="AS26" i="19" s="1"/>
  <c r="AP26" i="19" a="1"/>
  <c r="AP26" i="19" s="1"/>
  <c r="AQ26" i="19" s="1"/>
  <c r="AN26" i="19" a="1"/>
  <c r="AN26" i="19" s="1"/>
  <c r="AO26" i="19" s="1"/>
  <c r="AL26" i="19" a="1"/>
  <c r="AL26" i="19" s="1"/>
  <c r="AM26" i="19" s="1"/>
  <c r="AJ26" i="19" a="1"/>
  <c r="AJ26" i="19" s="1"/>
  <c r="AK26" i="19" s="1"/>
  <c r="AH26" i="19" a="1"/>
  <c r="AH26" i="19" s="1"/>
  <c r="AI26" i="19" s="1"/>
  <c r="AF26" i="19" a="1"/>
  <c r="AF26" i="19" s="1"/>
  <c r="AG26" i="19" s="1"/>
  <c r="AD26" i="19" a="1"/>
  <c r="AD26" i="19" s="1"/>
  <c r="AE26" i="19" s="1"/>
  <c r="AB26" i="19" a="1"/>
  <c r="AB26" i="19" s="1"/>
  <c r="AC26" i="19" s="1"/>
  <c r="Z26" i="19" a="1"/>
  <c r="Z26" i="19" s="1"/>
  <c r="AA26" i="19" s="1"/>
  <c r="X26" i="19" a="1"/>
  <c r="X26" i="19" s="1"/>
  <c r="Y26" i="19" s="1"/>
  <c r="V26" i="19" a="1"/>
  <c r="V26" i="19" s="1"/>
  <c r="W26" i="19" s="1"/>
  <c r="T26" i="19" a="1"/>
  <c r="T26" i="19" s="1"/>
  <c r="U26" i="19" s="1"/>
  <c r="R26" i="19" a="1"/>
  <c r="R26" i="19" s="1"/>
  <c r="S26" i="19" s="1"/>
  <c r="P26" i="19" a="1"/>
  <c r="P26" i="19" s="1"/>
  <c r="Q26" i="19" s="1"/>
  <c r="N26" i="19" a="1"/>
  <c r="N26" i="19" s="1"/>
  <c r="O26" i="19" s="1"/>
  <c r="L26" i="19" a="1"/>
  <c r="L26" i="19" s="1"/>
  <c r="M26" i="19" s="1"/>
  <c r="J26" i="19" a="1"/>
  <c r="J26" i="19" s="1"/>
  <c r="K26" i="19" s="1"/>
  <c r="H26" i="19" a="1"/>
  <c r="H26" i="19" s="1"/>
  <c r="I26" i="19" s="1"/>
  <c r="F26" i="19" a="1"/>
  <c r="F26" i="19" s="1"/>
  <c r="G26" i="19" s="1"/>
  <c r="D26" i="19" a="1"/>
  <c r="D26" i="19" s="1"/>
  <c r="E26" i="19" s="1"/>
  <c r="B26" i="19" a="1"/>
  <c r="B26" i="19" s="1"/>
  <c r="C26" i="19" s="1"/>
  <c r="BR25" i="19" a="1"/>
  <c r="BR25" i="19" s="1"/>
  <c r="BS25" i="19" s="1"/>
  <c r="BP25" i="19" a="1"/>
  <c r="BP25" i="19" s="1"/>
  <c r="BQ25" i="19" s="1"/>
  <c r="BN25" i="19" a="1"/>
  <c r="BN25" i="19" s="1"/>
  <c r="BO25" i="19" s="1"/>
  <c r="BL25" i="19" a="1"/>
  <c r="BL25" i="19" s="1"/>
  <c r="BM25" i="19" s="1"/>
  <c r="BJ25" i="19" a="1"/>
  <c r="BJ25" i="19" s="1"/>
  <c r="BK25" i="19" s="1"/>
  <c r="BH25" i="19" a="1"/>
  <c r="BH25" i="19" s="1"/>
  <c r="BI25" i="19" s="1"/>
  <c r="BF25" i="19" a="1"/>
  <c r="BF25" i="19" s="1"/>
  <c r="BG25" i="19" s="1"/>
  <c r="BD25" i="19" a="1"/>
  <c r="BD25" i="19" s="1"/>
  <c r="BE25" i="19" s="1"/>
  <c r="BB25" i="19" a="1"/>
  <c r="BB25" i="19" s="1"/>
  <c r="BC25" i="19" s="1"/>
  <c r="AZ25" i="19" a="1"/>
  <c r="AZ25" i="19" s="1"/>
  <c r="BA25" i="19" s="1"/>
  <c r="AX25" i="19" a="1"/>
  <c r="AX25" i="19" s="1"/>
  <c r="AY25" i="19" s="1"/>
  <c r="AV25" i="19" a="1"/>
  <c r="AV25" i="19" s="1"/>
  <c r="AW25" i="19" s="1"/>
  <c r="AT25" i="19" a="1"/>
  <c r="AT25" i="19" s="1"/>
  <c r="AU25" i="19" s="1"/>
  <c r="AR25" i="19" a="1"/>
  <c r="AR25" i="19" s="1"/>
  <c r="AS25" i="19" s="1"/>
  <c r="AP25" i="19" a="1"/>
  <c r="AP25" i="19" s="1"/>
  <c r="AQ25" i="19" s="1"/>
  <c r="AN25" i="19" a="1"/>
  <c r="AN25" i="19" s="1"/>
  <c r="AO25" i="19" s="1"/>
  <c r="AL25" i="19" a="1"/>
  <c r="AL25" i="19" s="1"/>
  <c r="AM25" i="19" s="1"/>
  <c r="AJ25" i="19" a="1"/>
  <c r="AJ25" i="19" s="1"/>
  <c r="AK25" i="19" s="1"/>
  <c r="AH25" i="19" a="1"/>
  <c r="AH25" i="19" s="1"/>
  <c r="AI25" i="19" s="1"/>
  <c r="AF25" i="19" a="1"/>
  <c r="AF25" i="19" s="1"/>
  <c r="AG25" i="19" s="1"/>
  <c r="AD25" i="19" a="1"/>
  <c r="AD25" i="19" s="1"/>
  <c r="AE25" i="19" s="1"/>
  <c r="AB25" i="19" a="1"/>
  <c r="AB25" i="19" s="1"/>
  <c r="AC25" i="19" s="1"/>
  <c r="Z25" i="19" a="1"/>
  <c r="Z25" i="19" s="1"/>
  <c r="AA25" i="19" s="1"/>
  <c r="X25" i="19" a="1"/>
  <c r="X25" i="19" s="1"/>
  <c r="Y25" i="19" s="1"/>
  <c r="V25" i="19" a="1"/>
  <c r="V25" i="19" s="1"/>
  <c r="W25" i="19" s="1"/>
  <c r="T25" i="19" a="1"/>
  <c r="T25" i="19" s="1"/>
  <c r="U25" i="19" s="1"/>
  <c r="R25" i="19" a="1"/>
  <c r="R25" i="19" s="1"/>
  <c r="S25" i="19" s="1"/>
  <c r="P25" i="19" a="1"/>
  <c r="P25" i="19" s="1"/>
  <c r="Q25" i="19" s="1"/>
  <c r="N25" i="19" a="1"/>
  <c r="N25" i="19" s="1"/>
  <c r="O25" i="19" s="1"/>
  <c r="L25" i="19" a="1"/>
  <c r="L25" i="19" s="1"/>
  <c r="M25" i="19" s="1"/>
  <c r="J25" i="19" a="1"/>
  <c r="J25" i="19" s="1"/>
  <c r="K25" i="19" s="1"/>
  <c r="H25" i="19" a="1"/>
  <c r="H25" i="19" s="1"/>
  <c r="I25" i="19" s="1"/>
  <c r="F25" i="19" a="1"/>
  <c r="F25" i="19" s="1"/>
  <c r="G25" i="19" s="1"/>
  <c r="D25" i="19" a="1"/>
  <c r="D25" i="19" s="1"/>
  <c r="E25" i="19" s="1"/>
  <c r="B25" i="19" a="1"/>
  <c r="B25" i="19" s="1"/>
  <c r="C25" i="19" s="1"/>
  <c r="BR24" i="19" a="1"/>
  <c r="BR24" i="19" s="1"/>
  <c r="BS24" i="19" s="1"/>
  <c r="BP24" i="19" a="1"/>
  <c r="BP24" i="19" s="1"/>
  <c r="BQ24" i="19" s="1"/>
  <c r="BN24" i="19" a="1"/>
  <c r="BN24" i="19" s="1"/>
  <c r="BO24" i="19" s="1"/>
  <c r="BL24" i="19" a="1"/>
  <c r="BL24" i="19" s="1"/>
  <c r="BM24" i="19" s="1"/>
  <c r="BJ24" i="19" a="1"/>
  <c r="BJ24" i="19" s="1"/>
  <c r="BK24" i="19" s="1"/>
  <c r="BH24" i="19" a="1"/>
  <c r="BH24" i="19" s="1"/>
  <c r="BI24" i="19" s="1"/>
  <c r="BF24" i="19" a="1"/>
  <c r="BF24" i="19" s="1"/>
  <c r="BG24" i="19" s="1"/>
  <c r="BD24" i="19" a="1"/>
  <c r="BD24" i="19" s="1"/>
  <c r="BE24" i="19" s="1"/>
  <c r="BB24" i="19" a="1"/>
  <c r="BB24" i="19" s="1"/>
  <c r="BC24" i="19" s="1"/>
  <c r="AZ24" i="19" a="1"/>
  <c r="AZ24" i="19" s="1"/>
  <c r="BA24" i="19" s="1"/>
  <c r="AX24" i="19" a="1"/>
  <c r="AX24" i="19" s="1"/>
  <c r="AY24" i="19" s="1"/>
  <c r="AV24" i="19" a="1"/>
  <c r="AV24" i="19" s="1"/>
  <c r="AW24" i="19" s="1"/>
  <c r="AT24" i="19" a="1"/>
  <c r="AT24" i="19" s="1"/>
  <c r="AU24" i="19" s="1"/>
  <c r="AR24" i="19" a="1"/>
  <c r="AR24" i="19" s="1"/>
  <c r="AS24" i="19" s="1"/>
  <c r="AP24" i="19" a="1"/>
  <c r="AP24" i="19" s="1"/>
  <c r="AQ24" i="19" s="1"/>
  <c r="AN24" i="19" a="1"/>
  <c r="AN24" i="19" s="1"/>
  <c r="AO24" i="19" s="1"/>
  <c r="AL24" i="19" a="1"/>
  <c r="AL24" i="19" s="1"/>
  <c r="AM24" i="19" s="1"/>
  <c r="AJ24" i="19" a="1"/>
  <c r="AJ24" i="19" s="1"/>
  <c r="AK24" i="19" s="1"/>
  <c r="AH24" i="19" a="1"/>
  <c r="AH24" i="19" s="1"/>
  <c r="AI24" i="19" s="1"/>
  <c r="AF24" i="19" a="1"/>
  <c r="AF24" i="19" s="1"/>
  <c r="AG24" i="19" s="1"/>
  <c r="AD24" i="19" a="1"/>
  <c r="AD24" i="19" s="1"/>
  <c r="AE24" i="19" s="1"/>
  <c r="AB24" i="19" a="1"/>
  <c r="AB24" i="19" s="1"/>
  <c r="AC24" i="19" s="1"/>
  <c r="Z24" i="19" a="1"/>
  <c r="Z24" i="19" s="1"/>
  <c r="AA24" i="19" s="1"/>
  <c r="X24" i="19" a="1"/>
  <c r="X24" i="19" s="1"/>
  <c r="Y24" i="19" s="1"/>
  <c r="V24" i="19" a="1"/>
  <c r="V24" i="19" s="1"/>
  <c r="W24" i="19" s="1"/>
  <c r="T24" i="19" a="1"/>
  <c r="T24" i="19" s="1"/>
  <c r="U24" i="19" s="1"/>
  <c r="R24" i="19" a="1"/>
  <c r="R24" i="19" s="1"/>
  <c r="S24" i="19" s="1"/>
  <c r="P24" i="19" a="1"/>
  <c r="P24" i="19" s="1"/>
  <c r="Q24" i="19" s="1"/>
  <c r="N24" i="19" a="1"/>
  <c r="N24" i="19" s="1"/>
  <c r="O24" i="19" s="1"/>
  <c r="L24" i="19" a="1"/>
  <c r="L24" i="19" s="1"/>
  <c r="M24" i="19" s="1"/>
  <c r="J24" i="19" a="1"/>
  <c r="J24" i="19" s="1"/>
  <c r="K24" i="19" s="1"/>
  <c r="H24" i="19" a="1"/>
  <c r="H24" i="19" s="1"/>
  <c r="I24" i="19" s="1"/>
  <c r="F24" i="19" a="1"/>
  <c r="F24" i="19" s="1"/>
  <c r="G24" i="19" s="1"/>
  <c r="D24" i="19" a="1"/>
  <c r="D24" i="19" s="1"/>
  <c r="E24" i="19" s="1"/>
  <c r="B24" i="19" a="1"/>
  <c r="B24" i="19" s="1"/>
  <c r="C24" i="19" s="1"/>
  <c r="BR23" i="19" a="1"/>
  <c r="BR23" i="19" s="1"/>
  <c r="BS23" i="19" s="1"/>
  <c r="BP23" i="19" a="1"/>
  <c r="BP23" i="19" s="1"/>
  <c r="BQ23" i="19" s="1"/>
  <c r="BN23" i="19" a="1"/>
  <c r="BN23" i="19" s="1"/>
  <c r="BO23" i="19" s="1"/>
  <c r="BL23" i="19" a="1"/>
  <c r="BL23" i="19" s="1"/>
  <c r="BM23" i="19" s="1"/>
  <c r="BJ23" i="19" a="1"/>
  <c r="BJ23" i="19" s="1"/>
  <c r="BK23" i="19" s="1"/>
  <c r="BH23" i="19" a="1"/>
  <c r="BH23" i="19" s="1"/>
  <c r="BI23" i="19" s="1"/>
  <c r="BF23" i="19" a="1"/>
  <c r="BF23" i="19" s="1"/>
  <c r="BG23" i="19" s="1"/>
  <c r="BD23" i="19" a="1"/>
  <c r="BD23" i="19" s="1"/>
  <c r="BE23" i="19" s="1"/>
  <c r="BB23" i="19" a="1"/>
  <c r="BB23" i="19" s="1"/>
  <c r="BC23" i="19" s="1"/>
  <c r="AZ23" i="19" a="1"/>
  <c r="AZ23" i="19" s="1"/>
  <c r="BA23" i="19" s="1"/>
  <c r="AX23" i="19" a="1"/>
  <c r="AX23" i="19" s="1"/>
  <c r="AY23" i="19" s="1"/>
  <c r="AV23" i="19" a="1"/>
  <c r="AV23" i="19" s="1"/>
  <c r="AW23" i="19" s="1"/>
  <c r="AT23" i="19" a="1"/>
  <c r="AT23" i="19" s="1"/>
  <c r="AU23" i="19" s="1"/>
  <c r="AR23" i="19" a="1"/>
  <c r="AR23" i="19" s="1"/>
  <c r="AS23" i="19" s="1"/>
  <c r="AP23" i="19" a="1"/>
  <c r="AP23" i="19" s="1"/>
  <c r="AQ23" i="19" s="1"/>
  <c r="AN23" i="19" a="1"/>
  <c r="AN23" i="19" s="1"/>
  <c r="AO23" i="19" s="1"/>
  <c r="AL23" i="19" a="1"/>
  <c r="AL23" i="19" s="1"/>
  <c r="AM23" i="19" s="1"/>
  <c r="AJ23" i="19" a="1"/>
  <c r="AJ23" i="19" s="1"/>
  <c r="AK23" i="19" s="1"/>
  <c r="AH23" i="19" a="1"/>
  <c r="AH23" i="19" s="1"/>
  <c r="AI23" i="19" s="1"/>
  <c r="AF23" i="19" a="1"/>
  <c r="AF23" i="19" s="1"/>
  <c r="AG23" i="19" s="1"/>
  <c r="AD23" i="19" a="1"/>
  <c r="AD23" i="19" s="1"/>
  <c r="AE23" i="19" s="1"/>
  <c r="AB23" i="19" a="1"/>
  <c r="AB23" i="19" s="1"/>
  <c r="AC23" i="19" s="1"/>
  <c r="Z23" i="19" a="1"/>
  <c r="Z23" i="19" s="1"/>
  <c r="AA23" i="19" s="1"/>
  <c r="X23" i="19" a="1"/>
  <c r="X23" i="19" s="1"/>
  <c r="Y23" i="19" s="1"/>
  <c r="V23" i="19" a="1"/>
  <c r="V23" i="19" s="1"/>
  <c r="W23" i="19" s="1"/>
  <c r="T23" i="19" a="1"/>
  <c r="T23" i="19" s="1"/>
  <c r="U23" i="19" s="1"/>
  <c r="R23" i="19" a="1"/>
  <c r="R23" i="19" s="1"/>
  <c r="S23" i="19" s="1"/>
  <c r="P23" i="19" a="1"/>
  <c r="P23" i="19" s="1"/>
  <c r="Q23" i="19" s="1"/>
  <c r="N23" i="19" a="1"/>
  <c r="N23" i="19" s="1"/>
  <c r="O23" i="19" s="1"/>
  <c r="L23" i="19" a="1"/>
  <c r="L23" i="19" s="1"/>
  <c r="M23" i="19" s="1"/>
  <c r="J23" i="19" a="1"/>
  <c r="J23" i="19" s="1"/>
  <c r="K23" i="19" s="1"/>
  <c r="H23" i="19" a="1"/>
  <c r="H23" i="19" s="1"/>
  <c r="I23" i="19" s="1"/>
  <c r="F23" i="19" a="1"/>
  <c r="F23" i="19" s="1"/>
  <c r="G23" i="19" s="1"/>
  <c r="D23" i="19" a="1"/>
  <c r="D23" i="19" s="1"/>
  <c r="E23" i="19" s="1"/>
  <c r="B23" i="19" a="1"/>
  <c r="B23" i="19" s="1"/>
  <c r="C23" i="19" s="1"/>
  <c r="BR22" i="19" a="1"/>
  <c r="BR22" i="19" s="1"/>
  <c r="BS22" i="19" s="1"/>
  <c r="BP22" i="19" a="1"/>
  <c r="BP22" i="19" s="1"/>
  <c r="BQ22" i="19" s="1"/>
  <c r="BN22" i="19" a="1"/>
  <c r="BN22" i="19" s="1"/>
  <c r="BO22" i="19" s="1"/>
  <c r="BL22" i="19" a="1"/>
  <c r="BL22" i="19" s="1"/>
  <c r="BM22" i="19" s="1"/>
  <c r="BJ22" i="19" a="1"/>
  <c r="BJ22" i="19" s="1"/>
  <c r="BK22" i="19" s="1"/>
  <c r="BH22" i="19" a="1"/>
  <c r="BH22" i="19" s="1"/>
  <c r="BI22" i="19" s="1"/>
  <c r="BF22" i="19" a="1"/>
  <c r="BF22" i="19" s="1"/>
  <c r="BG22" i="19" s="1"/>
  <c r="BD22" i="19" a="1"/>
  <c r="BD22" i="19" s="1"/>
  <c r="BE22" i="19" s="1"/>
  <c r="BB22" i="19" a="1"/>
  <c r="BB22" i="19" s="1"/>
  <c r="BC22" i="19" s="1"/>
  <c r="AZ22" i="19" a="1"/>
  <c r="AZ22" i="19" s="1"/>
  <c r="BA22" i="19" s="1"/>
  <c r="AX22" i="19" a="1"/>
  <c r="AX22" i="19" s="1"/>
  <c r="AY22" i="19" s="1"/>
  <c r="AV22" i="19" a="1"/>
  <c r="AV22" i="19" s="1"/>
  <c r="AW22" i="19" s="1"/>
  <c r="AT22" i="19" a="1"/>
  <c r="AT22" i="19" s="1"/>
  <c r="AU22" i="19" s="1"/>
  <c r="AR22" i="19" a="1"/>
  <c r="AR22" i="19" s="1"/>
  <c r="AS22" i="19" s="1"/>
  <c r="AP22" i="19" a="1"/>
  <c r="AP22" i="19" s="1"/>
  <c r="AQ22" i="19" s="1"/>
  <c r="AN22" i="19" a="1"/>
  <c r="AN22" i="19" s="1"/>
  <c r="AO22" i="19" s="1"/>
  <c r="AL22" i="19" a="1"/>
  <c r="AL22" i="19" s="1"/>
  <c r="AM22" i="19" s="1"/>
  <c r="AJ22" i="19" a="1"/>
  <c r="AJ22" i="19" s="1"/>
  <c r="AK22" i="19" s="1"/>
  <c r="AH22" i="19" a="1"/>
  <c r="AH22" i="19" s="1"/>
  <c r="AI22" i="19" s="1"/>
  <c r="AF22" i="19" a="1"/>
  <c r="AF22" i="19" s="1"/>
  <c r="AG22" i="19" s="1"/>
  <c r="AD22" i="19" a="1"/>
  <c r="AD22" i="19" s="1"/>
  <c r="AE22" i="19" s="1"/>
  <c r="AB22" i="19" a="1"/>
  <c r="AB22" i="19" s="1"/>
  <c r="AC22" i="19" s="1"/>
  <c r="Z22" i="19" a="1"/>
  <c r="Z22" i="19" s="1"/>
  <c r="AA22" i="19" s="1"/>
  <c r="X22" i="19" a="1"/>
  <c r="X22" i="19" s="1"/>
  <c r="Y22" i="19" s="1"/>
  <c r="V22" i="19" a="1"/>
  <c r="V22" i="19" s="1"/>
  <c r="W22" i="19" s="1"/>
  <c r="T22" i="19" a="1"/>
  <c r="T22" i="19" s="1"/>
  <c r="U22" i="19" s="1"/>
  <c r="R22" i="19" a="1"/>
  <c r="R22" i="19" s="1"/>
  <c r="S22" i="19" s="1"/>
  <c r="P22" i="19" a="1"/>
  <c r="P22" i="19" s="1"/>
  <c r="Q22" i="19" s="1"/>
  <c r="N22" i="19" a="1"/>
  <c r="N22" i="19" s="1"/>
  <c r="O22" i="19" s="1"/>
  <c r="L22" i="19" a="1"/>
  <c r="L22" i="19" s="1"/>
  <c r="M22" i="19" s="1"/>
  <c r="J22" i="19" a="1"/>
  <c r="J22" i="19" s="1"/>
  <c r="K22" i="19" s="1"/>
  <c r="H22" i="19" a="1"/>
  <c r="H22" i="19" s="1"/>
  <c r="I22" i="19" s="1"/>
  <c r="F22" i="19" a="1"/>
  <c r="F22" i="19" s="1"/>
  <c r="G22" i="19" s="1"/>
  <c r="D22" i="19" a="1"/>
  <c r="D22" i="19" s="1"/>
  <c r="E22" i="19" s="1"/>
  <c r="B22" i="19" a="1"/>
  <c r="B22" i="19" s="1"/>
  <c r="C22" i="19" s="1"/>
  <c r="BR21" i="19" a="1"/>
  <c r="BR21" i="19" s="1"/>
  <c r="BS21" i="19" s="1"/>
  <c r="BP21" i="19" a="1"/>
  <c r="BP21" i="19" s="1"/>
  <c r="BQ21" i="19" s="1"/>
  <c r="BN21" i="19" a="1"/>
  <c r="BN21" i="19" s="1"/>
  <c r="BO21" i="19" s="1"/>
  <c r="BL21" i="19" a="1"/>
  <c r="BL21" i="19" s="1"/>
  <c r="BM21" i="19" s="1"/>
  <c r="BJ21" i="19" a="1"/>
  <c r="BJ21" i="19" s="1"/>
  <c r="BK21" i="19" s="1"/>
  <c r="BH21" i="19" a="1"/>
  <c r="BH21" i="19" s="1"/>
  <c r="BI21" i="19" s="1"/>
  <c r="BF21" i="19" a="1"/>
  <c r="BF21" i="19" s="1"/>
  <c r="BG21" i="19" s="1"/>
  <c r="BD21" i="19" a="1"/>
  <c r="BD21" i="19" s="1"/>
  <c r="BE21" i="19" s="1"/>
  <c r="BB21" i="19" a="1"/>
  <c r="BB21" i="19" s="1"/>
  <c r="BC21" i="19" s="1"/>
  <c r="AZ21" i="19" a="1"/>
  <c r="AZ21" i="19" s="1"/>
  <c r="BA21" i="19" s="1"/>
  <c r="AX21" i="19" a="1"/>
  <c r="AX21" i="19" s="1"/>
  <c r="AY21" i="19" s="1"/>
  <c r="AV21" i="19" a="1"/>
  <c r="AV21" i="19" s="1"/>
  <c r="AW21" i="19" s="1"/>
  <c r="AT21" i="19" a="1"/>
  <c r="AT21" i="19" s="1"/>
  <c r="AU21" i="19" s="1"/>
  <c r="AR21" i="19" a="1"/>
  <c r="AR21" i="19" s="1"/>
  <c r="AS21" i="19" s="1"/>
  <c r="AP21" i="19" a="1"/>
  <c r="AP21" i="19" s="1"/>
  <c r="AQ21" i="19" s="1"/>
  <c r="AN21" i="19" a="1"/>
  <c r="AN21" i="19" s="1"/>
  <c r="AO21" i="19" s="1"/>
  <c r="AL21" i="19" a="1"/>
  <c r="AL21" i="19" s="1"/>
  <c r="AM21" i="19" s="1"/>
  <c r="AJ21" i="19" a="1"/>
  <c r="AJ21" i="19" s="1"/>
  <c r="AK21" i="19" s="1"/>
  <c r="AH21" i="19" a="1"/>
  <c r="AH21" i="19" s="1"/>
  <c r="AI21" i="19" s="1"/>
  <c r="AF21" i="19" a="1"/>
  <c r="AF21" i="19" s="1"/>
  <c r="AG21" i="19" s="1"/>
  <c r="AD21" i="19" a="1"/>
  <c r="AD21" i="19" s="1"/>
  <c r="AE21" i="19" s="1"/>
  <c r="AB21" i="19" a="1"/>
  <c r="AB21" i="19" s="1"/>
  <c r="AC21" i="19" s="1"/>
  <c r="Z21" i="19" a="1"/>
  <c r="Z21" i="19" s="1"/>
  <c r="AA21" i="19" s="1"/>
  <c r="X21" i="19" a="1"/>
  <c r="X21" i="19" s="1"/>
  <c r="Y21" i="19" s="1"/>
  <c r="V21" i="19" a="1"/>
  <c r="V21" i="19" s="1"/>
  <c r="W21" i="19" s="1"/>
  <c r="T21" i="19" a="1"/>
  <c r="T21" i="19" s="1"/>
  <c r="U21" i="19" s="1"/>
  <c r="R21" i="19" a="1"/>
  <c r="R21" i="19" s="1"/>
  <c r="S21" i="19" s="1"/>
  <c r="P21" i="19" a="1"/>
  <c r="P21" i="19" s="1"/>
  <c r="Q21" i="19" s="1"/>
  <c r="N21" i="19" a="1"/>
  <c r="N21" i="19" s="1"/>
  <c r="O21" i="19" s="1"/>
  <c r="L21" i="19" a="1"/>
  <c r="L21" i="19" s="1"/>
  <c r="M21" i="19" s="1"/>
  <c r="J21" i="19" a="1"/>
  <c r="J21" i="19" s="1"/>
  <c r="K21" i="19" s="1"/>
  <c r="H21" i="19" a="1"/>
  <c r="H21" i="19" s="1"/>
  <c r="I21" i="19" s="1"/>
  <c r="F21" i="19" a="1"/>
  <c r="F21" i="19" s="1"/>
  <c r="G21" i="19" s="1"/>
  <c r="D21" i="19" a="1"/>
  <c r="D21" i="19" s="1"/>
  <c r="E21" i="19" s="1"/>
  <c r="B21" i="19" a="1"/>
  <c r="B21" i="19" s="1"/>
  <c r="C21" i="19" s="1"/>
  <c r="BR20" i="19" a="1"/>
  <c r="BR20" i="19" s="1"/>
  <c r="BS20" i="19" s="1"/>
  <c r="BP20" i="19" a="1"/>
  <c r="BP20" i="19" s="1"/>
  <c r="BQ20" i="19" s="1"/>
  <c r="BN20" i="19" a="1"/>
  <c r="BN20" i="19" s="1"/>
  <c r="BO20" i="19" s="1"/>
  <c r="BL20" i="19" a="1"/>
  <c r="BL20" i="19" s="1"/>
  <c r="BM20" i="19" s="1"/>
  <c r="BJ20" i="19" a="1"/>
  <c r="BJ20" i="19" s="1"/>
  <c r="BK20" i="19" s="1"/>
  <c r="BH20" i="19" a="1"/>
  <c r="BH20" i="19" s="1"/>
  <c r="BI20" i="19" s="1"/>
  <c r="BF20" i="19" a="1"/>
  <c r="BF20" i="19" s="1"/>
  <c r="BG20" i="19" s="1"/>
  <c r="BD20" i="19" a="1"/>
  <c r="BD20" i="19" s="1"/>
  <c r="BE20" i="19" s="1"/>
  <c r="BB20" i="19" a="1"/>
  <c r="BB20" i="19" s="1"/>
  <c r="BC20" i="19" s="1"/>
  <c r="AZ20" i="19" a="1"/>
  <c r="AZ20" i="19" s="1"/>
  <c r="BA20" i="19" s="1"/>
  <c r="AX20" i="19" a="1"/>
  <c r="AX20" i="19" s="1"/>
  <c r="AY20" i="19" s="1"/>
  <c r="AV20" i="19" a="1"/>
  <c r="AV20" i="19" s="1"/>
  <c r="AW20" i="19" s="1"/>
  <c r="AT20" i="19" a="1"/>
  <c r="AT20" i="19" s="1"/>
  <c r="AU20" i="19" s="1"/>
  <c r="AR20" i="19" a="1"/>
  <c r="AR20" i="19" s="1"/>
  <c r="AS20" i="19" s="1"/>
  <c r="AP20" i="19" a="1"/>
  <c r="AP20" i="19" s="1"/>
  <c r="AQ20" i="19" s="1"/>
  <c r="AN20" i="19" a="1"/>
  <c r="AN20" i="19" s="1"/>
  <c r="AO20" i="19" s="1"/>
  <c r="AL20" i="19" a="1"/>
  <c r="AL20" i="19" s="1"/>
  <c r="AM20" i="19" s="1"/>
  <c r="AJ20" i="19" a="1"/>
  <c r="AJ20" i="19" s="1"/>
  <c r="AK20" i="19" s="1"/>
  <c r="AH20" i="19" a="1"/>
  <c r="AH20" i="19" s="1"/>
  <c r="AI20" i="19" s="1"/>
  <c r="AF20" i="19" a="1"/>
  <c r="AF20" i="19" s="1"/>
  <c r="AG20" i="19" s="1"/>
  <c r="AD20" i="19" a="1"/>
  <c r="AD20" i="19" s="1"/>
  <c r="AE20" i="19" s="1"/>
  <c r="AB20" i="19" a="1"/>
  <c r="AB20" i="19" s="1"/>
  <c r="AC20" i="19" s="1"/>
  <c r="Z20" i="19" a="1"/>
  <c r="Z20" i="19" s="1"/>
  <c r="AA20" i="19" s="1"/>
  <c r="X20" i="19" a="1"/>
  <c r="X20" i="19" s="1"/>
  <c r="Y20" i="19" s="1"/>
  <c r="V20" i="19" a="1"/>
  <c r="V20" i="19" s="1"/>
  <c r="W20" i="19" s="1"/>
  <c r="T20" i="19" a="1"/>
  <c r="T20" i="19" s="1"/>
  <c r="U20" i="19" s="1"/>
  <c r="R20" i="19" a="1"/>
  <c r="R20" i="19" s="1"/>
  <c r="S20" i="19" s="1"/>
  <c r="P20" i="19" a="1"/>
  <c r="P20" i="19" s="1"/>
  <c r="Q20" i="19" s="1"/>
  <c r="N20" i="19" a="1"/>
  <c r="N20" i="19" s="1"/>
  <c r="O20" i="19" s="1"/>
  <c r="L20" i="19" a="1"/>
  <c r="L20" i="19" s="1"/>
  <c r="M20" i="19" s="1"/>
  <c r="J20" i="19" a="1"/>
  <c r="J20" i="19" s="1"/>
  <c r="K20" i="19" s="1"/>
  <c r="H20" i="19" a="1"/>
  <c r="H20" i="19" s="1"/>
  <c r="I20" i="19" s="1"/>
  <c r="F20" i="19" a="1"/>
  <c r="F20" i="19" s="1"/>
  <c r="G20" i="19" s="1"/>
  <c r="D20" i="19" a="1"/>
  <c r="D20" i="19" s="1"/>
  <c r="E20" i="19" s="1"/>
  <c r="B20" i="19" a="1"/>
  <c r="B20" i="19" s="1"/>
  <c r="C20" i="19" s="1"/>
  <c r="BR19" i="19" a="1"/>
  <c r="BR19" i="19" s="1"/>
  <c r="BS19" i="19" s="1"/>
  <c r="BP19" i="19" a="1"/>
  <c r="BP19" i="19" s="1"/>
  <c r="BQ19" i="19" s="1"/>
  <c r="BN19" i="19" a="1"/>
  <c r="BN19" i="19" s="1"/>
  <c r="BO19" i="19" s="1"/>
  <c r="BL19" i="19" a="1"/>
  <c r="BL19" i="19" s="1"/>
  <c r="BM19" i="19" s="1"/>
  <c r="BJ19" i="19" a="1"/>
  <c r="BJ19" i="19" s="1"/>
  <c r="BK19" i="19" s="1"/>
  <c r="BH19" i="19" a="1"/>
  <c r="BH19" i="19" s="1"/>
  <c r="BI19" i="19" s="1"/>
  <c r="BF19" i="19" a="1"/>
  <c r="BF19" i="19" s="1"/>
  <c r="BG19" i="19" s="1"/>
  <c r="BD19" i="19" a="1"/>
  <c r="BD19" i="19" s="1"/>
  <c r="BE19" i="19" s="1"/>
  <c r="BB19" i="19" a="1"/>
  <c r="BB19" i="19" s="1"/>
  <c r="BC19" i="19" s="1"/>
  <c r="AZ19" i="19" a="1"/>
  <c r="AZ19" i="19" s="1"/>
  <c r="BA19" i="19" s="1"/>
  <c r="AX19" i="19" a="1"/>
  <c r="AX19" i="19" s="1"/>
  <c r="AY19" i="19" s="1"/>
  <c r="AV19" i="19" a="1"/>
  <c r="AV19" i="19" s="1"/>
  <c r="AW19" i="19" s="1"/>
  <c r="AT19" i="19" a="1"/>
  <c r="AT19" i="19" s="1"/>
  <c r="AU19" i="19" s="1"/>
  <c r="AR19" i="19" a="1"/>
  <c r="AR19" i="19" s="1"/>
  <c r="AS19" i="19" s="1"/>
  <c r="AP19" i="19" a="1"/>
  <c r="AP19" i="19" s="1"/>
  <c r="AQ19" i="19" s="1"/>
  <c r="AN19" i="19" a="1"/>
  <c r="AN19" i="19" s="1"/>
  <c r="AO19" i="19" s="1"/>
  <c r="AL19" i="19" a="1"/>
  <c r="AL19" i="19" s="1"/>
  <c r="AM19" i="19" s="1"/>
  <c r="AJ19" i="19" a="1"/>
  <c r="AJ19" i="19" s="1"/>
  <c r="AK19" i="19" s="1"/>
  <c r="AH19" i="19" a="1"/>
  <c r="AH19" i="19" s="1"/>
  <c r="AI19" i="19" s="1"/>
  <c r="AF19" i="19" a="1"/>
  <c r="AF19" i="19" s="1"/>
  <c r="AG19" i="19" s="1"/>
  <c r="AD19" i="19" a="1"/>
  <c r="AD19" i="19" s="1"/>
  <c r="AE19" i="19" s="1"/>
  <c r="AB19" i="19" a="1"/>
  <c r="AB19" i="19" s="1"/>
  <c r="AC19" i="19" s="1"/>
  <c r="Z19" i="19" a="1"/>
  <c r="Z19" i="19" s="1"/>
  <c r="AA19" i="19" s="1"/>
  <c r="X19" i="19" a="1"/>
  <c r="X19" i="19" s="1"/>
  <c r="Y19" i="19" s="1"/>
  <c r="V19" i="19" a="1"/>
  <c r="V19" i="19" s="1"/>
  <c r="W19" i="19" s="1"/>
  <c r="T19" i="19" a="1"/>
  <c r="T19" i="19" s="1"/>
  <c r="U19" i="19" s="1"/>
  <c r="R19" i="19" a="1"/>
  <c r="R19" i="19" s="1"/>
  <c r="S19" i="19" s="1"/>
  <c r="P19" i="19" a="1"/>
  <c r="P19" i="19" s="1"/>
  <c r="Q19" i="19" s="1"/>
  <c r="N19" i="19" a="1"/>
  <c r="N19" i="19" s="1"/>
  <c r="O19" i="19" s="1"/>
  <c r="L19" i="19" a="1"/>
  <c r="L19" i="19" s="1"/>
  <c r="M19" i="19" s="1"/>
  <c r="J19" i="19" a="1"/>
  <c r="J19" i="19" s="1"/>
  <c r="K19" i="19" s="1"/>
  <c r="H19" i="19" a="1"/>
  <c r="H19" i="19" s="1"/>
  <c r="I19" i="19" s="1"/>
  <c r="F19" i="19" a="1"/>
  <c r="F19" i="19" s="1"/>
  <c r="G19" i="19" s="1"/>
  <c r="D19" i="19" a="1"/>
  <c r="D19" i="19" s="1"/>
  <c r="E19" i="19" s="1"/>
  <c r="B19" i="19" a="1"/>
  <c r="B19" i="19" s="1"/>
  <c r="C19" i="19" s="1"/>
  <c r="BR18" i="19" a="1"/>
  <c r="BR18" i="19" s="1"/>
  <c r="BS18" i="19" s="1"/>
  <c r="BP18" i="19" a="1"/>
  <c r="BP18" i="19" s="1"/>
  <c r="BQ18" i="19" s="1"/>
  <c r="BN18" i="19" a="1"/>
  <c r="BN18" i="19" s="1"/>
  <c r="BO18" i="19" s="1"/>
  <c r="BL18" i="19" a="1"/>
  <c r="BL18" i="19" s="1"/>
  <c r="BM18" i="19" s="1"/>
  <c r="BJ18" i="19" a="1"/>
  <c r="BJ18" i="19" s="1"/>
  <c r="BK18" i="19" s="1"/>
  <c r="BH18" i="19" a="1"/>
  <c r="BH18" i="19" s="1"/>
  <c r="BI18" i="19" s="1"/>
  <c r="BF18" i="19" a="1"/>
  <c r="BF18" i="19" s="1"/>
  <c r="BG18" i="19" s="1"/>
  <c r="BD18" i="19" a="1"/>
  <c r="BD18" i="19" s="1"/>
  <c r="BE18" i="19" s="1"/>
  <c r="BB18" i="19" a="1"/>
  <c r="BB18" i="19" s="1"/>
  <c r="BC18" i="19" s="1"/>
  <c r="AZ18" i="19" a="1"/>
  <c r="AZ18" i="19" s="1"/>
  <c r="BA18" i="19" s="1"/>
  <c r="AX18" i="19" a="1"/>
  <c r="AX18" i="19" s="1"/>
  <c r="AY18" i="19" s="1"/>
  <c r="AV18" i="19" a="1"/>
  <c r="AV18" i="19" s="1"/>
  <c r="AW18" i="19" s="1"/>
  <c r="AT18" i="19" a="1"/>
  <c r="AT18" i="19" s="1"/>
  <c r="AU18" i="19" s="1"/>
  <c r="AR18" i="19" a="1"/>
  <c r="AR18" i="19" s="1"/>
  <c r="AS18" i="19" s="1"/>
  <c r="AP18" i="19" a="1"/>
  <c r="AP18" i="19" s="1"/>
  <c r="AQ18" i="19" s="1"/>
  <c r="AN18" i="19" a="1"/>
  <c r="AN18" i="19" s="1"/>
  <c r="AO18" i="19" s="1"/>
  <c r="AL18" i="19" a="1"/>
  <c r="AL18" i="19" s="1"/>
  <c r="AM18" i="19" s="1"/>
  <c r="AJ18" i="19" a="1"/>
  <c r="AJ18" i="19" s="1"/>
  <c r="AK18" i="19" s="1"/>
  <c r="AH18" i="19" a="1"/>
  <c r="AH18" i="19" s="1"/>
  <c r="AI18" i="19" s="1"/>
  <c r="AF18" i="19" a="1"/>
  <c r="AF18" i="19" s="1"/>
  <c r="AG18" i="19" s="1"/>
  <c r="AD18" i="19" a="1"/>
  <c r="AD18" i="19" s="1"/>
  <c r="AE18" i="19" s="1"/>
  <c r="AB18" i="19" a="1"/>
  <c r="AB18" i="19" s="1"/>
  <c r="AC18" i="19" s="1"/>
  <c r="Z18" i="19" a="1"/>
  <c r="Z18" i="19" s="1"/>
  <c r="AA18" i="19" s="1"/>
  <c r="X18" i="19" a="1"/>
  <c r="X18" i="19" s="1"/>
  <c r="Y18" i="19" s="1"/>
  <c r="V18" i="19" a="1"/>
  <c r="V18" i="19" s="1"/>
  <c r="W18" i="19" s="1"/>
  <c r="T18" i="19" a="1"/>
  <c r="T18" i="19" s="1"/>
  <c r="U18" i="19" s="1"/>
  <c r="R18" i="19" a="1"/>
  <c r="R18" i="19" s="1"/>
  <c r="S18" i="19" s="1"/>
  <c r="P18" i="19" a="1"/>
  <c r="P18" i="19" s="1"/>
  <c r="Q18" i="19" s="1"/>
  <c r="N18" i="19" a="1"/>
  <c r="N18" i="19" s="1"/>
  <c r="O18" i="19" s="1"/>
  <c r="L18" i="19" a="1"/>
  <c r="L18" i="19" s="1"/>
  <c r="M18" i="19" s="1"/>
  <c r="J18" i="19" a="1"/>
  <c r="J18" i="19" s="1"/>
  <c r="K18" i="19" s="1"/>
  <c r="H18" i="19" a="1"/>
  <c r="H18" i="19" s="1"/>
  <c r="I18" i="19" s="1"/>
  <c r="F18" i="19" a="1"/>
  <c r="F18" i="19" s="1"/>
  <c r="G18" i="19" s="1"/>
  <c r="D18" i="19" a="1"/>
  <c r="D18" i="19" s="1"/>
  <c r="E18" i="19" s="1"/>
  <c r="B18" i="19" a="1"/>
  <c r="B18" i="19" s="1"/>
  <c r="C18" i="19" s="1"/>
  <c r="BR17" i="19" a="1"/>
  <c r="BR17" i="19" s="1"/>
  <c r="BS17" i="19" s="1"/>
  <c r="BP17" i="19" a="1"/>
  <c r="BP17" i="19" s="1"/>
  <c r="BQ17" i="19" s="1"/>
  <c r="BN17" i="19" a="1"/>
  <c r="BN17" i="19" s="1"/>
  <c r="BO17" i="19" s="1"/>
  <c r="BL17" i="19" a="1"/>
  <c r="BL17" i="19" s="1"/>
  <c r="BM17" i="19" s="1"/>
  <c r="BJ17" i="19" a="1"/>
  <c r="BJ17" i="19" s="1"/>
  <c r="BK17" i="19" s="1"/>
  <c r="BH17" i="19" a="1"/>
  <c r="BH17" i="19" s="1"/>
  <c r="BI17" i="19" s="1"/>
  <c r="BF17" i="19" a="1"/>
  <c r="BF17" i="19" s="1"/>
  <c r="BG17" i="19" s="1"/>
  <c r="BD17" i="19" a="1"/>
  <c r="BD17" i="19" s="1"/>
  <c r="BE17" i="19" s="1"/>
  <c r="BB17" i="19" a="1"/>
  <c r="BB17" i="19" s="1"/>
  <c r="BC17" i="19" s="1"/>
  <c r="AZ17" i="19" a="1"/>
  <c r="AZ17" i="19" s="1"/>
  <c r="BA17" i="19" s="1"/>
  <c r="AX17" i="19" a="1"/>
  <c r="AX17" i="19" s="1"/>
  <c r="AY17" i="19" s="1"/>
  <c r="AV17" i="19" a="1"/>
  <c r="AV17" i="19" s="1"/>
  <c r="AW17" i="19" s="1"/>
  <c r="AT17" i="19" a="1"/>
  <c r="AT17" i="19" s="1"/>
  <c r="AU17" i="19" s="1"/>
  <c r="AR17" i="19" a="1"/>
  <c r="AR17" i="19" s="1"/>
  <c r="AS17" i="19" s="1"/>
  <c r="AP17" i="19" a="1"/>
  <c r="AP17" i="19" s="1"/>
  <c r="AQ17" i="19" s="1"/>
  <c r="AN17" i="19" a="1"/>
  <c r="AN17" i="19" s="1"/>
  <c r="AO17" i="19" s="1"/>
  <c r="AL17" i="19" a="1"/>
  <c r="AL17" i="19" s="1"/>
  <c r="AM17" i="19" s="1"/>
  <c r="AJ17" i="19" a="1"/>
  <c r="AJ17" i="19" s="1"/>
  <c r="AK17" i="19" s="1"/>
  <c r="AH17" i="19" a="1"/>
  <c r="AH17" i="19" s="1"/>
  <c r="AI17" i="19" s="1"/>
  <c r="AF17" i="19" a="1"/>
  <c r="AF17" i="19" s="1"/>
  <c r="AG17" i="19" s="1"/>
  <c r="AD17" i="19" a="1"/>
  <c r="AD17" i="19" s="1"/>
  <c r="AE17" i="19" s="1"/>
  <c r="AB17" i="19" a="1"/>
  <c r="AB17" i="19" s="1"/>
  <c r="AC17" i="19" s="1"/>
  <c r="Z17" i="19" a="1"/>
  <c r="Z17" i="19" s="1"/>
  <c r="AA17" i="19" s="1"/>
  <c r="X17" i="19" a="1"/>
  <c r="X17" i="19" s="1"/>
  <c r="Y17" i="19" s="1"/>
  <c r="V17" i="19" a="1"/>
  <c r="V17" i="19" s="1"/>
  <c r="W17" i="19" s="1"/>
  <c r="T17" i="19" a="1"/>
  <c r="T17" i="19" s="1"/>
  <c r="U17" i="19" s="1"/>
  <c r="R17" i="19" a="1"/>
  <c r="R17" i="19" s="1"/>
  <c r="S17" i="19" s="1"/>
  <c r="P17" i="19" a="1"/>
  <c r="P17" i="19" s="1"/>
  <c r="Q17" i="19" s="1"/>
  <c r="N17" i="19" a="1"/>
  <c r="N17" i="19" s="1"/>
  <c r="O17" i="19" s="1"/>
  <c r="L17" i="19" a="1"/>
  <c r="L17" i="19" s="1"/>
  <c r="M17" i="19" s="1"/>
  <c r="J17" i="19" a="1"/>
  <c r="J17" i="19" s="1"/>
  <c r="K17" i="19" s="1"/>
  <c r="H17" i="19" a="1"/>
  <c r="H17" i="19" s="1"/>
  <c r="I17" i="19" s="1"/>
  <c r="F17" i="19" a="1"/>
  <c r="F17" i="19" s="1"/>
  <c r="G17" i="19" s="1"/>
  <c r="D17" i="19" a="1"/>
  <c r="D17" i="19" s="1"/>
  <c r="E17" i="19" s="1"/>
  <c r="B17" i="19" a="1"/>
  <c r="B17" i="19" s="1"/>
  <c r="C17" i="19" s="1"/>
  <c r="BR16" i="19" a="1"/>
  <c r="BR16" i="19" s="1"/>
  <c r="BS16" i="19" s="1"/>
  <c r="BP16" i="19" a="1"/>
  <c r="BP16" i="19" s="1"/>
  <c r="BQ16" i="19" s="1"/>
  <c r="BN16" i="19" a="1"/>
  <c r="BN16" i="19" s="1"/>
  <c r="BO16" i="19" s="1"/>
  <c r="BL16" i="19" a="1"/>
  <c r="BL16" i="19" s="1"/>
  <c r="BM16" i="19" s="1"/>
  <c r="BJ16" i="19" a="1"/>
  <c r="BJ16" i="19" s="1"/>
  <c r="BK16" i="19" s="1"/>
  <c r="BH16" i="19" a="1"/>
  <c r="BH16" i="19" s="1"/>
  <c r="BI16" i="19" s="1"/>
  <c r="BF16" i="19" a="1"/>
  <c r="BF16" i="19" s="1"/>
  <c r="BG16" i="19" s="1"/>
  <c r="BD16" i="19" a="1"/>
  <c r="BD16" i="19" s="1"/>
  <c r="BE16" i="19" s="1"/>
  <c r="BB16" i="19" a="1"/>
  <c r="BB16" i="19" s="1"/>
  <c r="BC16" i="19" s="1"/>
  <c r="AZ16" i="19" a="1"/>
  <c r="AZ16" i="19" s="1"/>
  <c r="BA16" i="19" s="1"/>
  <c r="AX16" i="19" a="1"/>
  <c r="AX16" i="19" s="1"/>
  <c r="AY16" i="19" s="1"/>
  <c r="AV16" i="19" a="1"/>
  <c r="AV16" i="19" s="1"/>
  <c r="AW16" i="19" s="1"/>
  <c r="AT16" i="19" a="1"/>
  <c r="AT16" i="19" s="1"/>
  <c r="AU16" i="19" s="1"/>
  <c r="AR16" i="19" a="1"/>
  <c r="AR16" i="19" s="1"/>
  <c r="AS16" i="19" s="1"/>
  <c r="AP16" i="19" a="1"/>
  <c r="AP16" i="19" s="1"/>
  <c r="AQ16" i="19" s="1"/>
  <c r="AN16" i="19" a="1"/>
  <c r="AN16" i="19" s="1"/>
  <c r="AO16" i="19" s="1"/>
  <c r="AL16" i="19" a="1"/>
  <c r="AL16" i="19" s="1"/>
  <c r="AM16" i="19" s="1"/>
  <c r="AJ16" i="19" a="1"/>
  <c r="AJ16" i="19" s="1"/>
  <c r="AK16" i="19" s="1"/>
  <c r="AH16" i="19" a="1"/>
  <c r="AH16" i="19" s="1"/>
  <c r="AI16" i="19" s="1"/>
  <c r="AF16" i="19" a="1"/>
  <c r="AF16" i="19" s="1"/>
  <c r="AG16" i="19" s="1"/>
  <c r="AD16" i="19" a="1"/>
  <c r="AD16" i="19" s="1"/>
  <c r="AE16" i="19" s="1"/>
  <c r="AB16" i="19" a="1"/>
  <c r="AB16" i="19" s="1"/>
  <c r="AC16" i="19" s="1"/>
  <c r="Z16" i="19" a="1"/>
  <c r="Z16" i="19" s="1"/>
  <c r="AA16" i="19" s="1"/>
  <c r="X16" i="19" a="1"/>
  <c r="X16" i="19" s="1"/>
  <c r="Y16" i="19" s="1"/>
  <c r="V16" i="19" a="1"/>
  <c r="V16" i="19" s="1"/>
  <c r="W16" i="19" s="1"/>
  <c r="T16" i="19" a="1"/>
  <c r="T16" i="19" s="1"/>
  <c r="U16" i="19" s="1"/>
  <c r="R16" i="19" a="1"/>
  <c r="R16" i="19" s="1"/>
  <c r="S16" i="19" s="1"/>
  <c r="P16" i="19" a="1"/>
  <c r="P16" i="19" s="1"/>
  <c r="Q16" i="19" s="1"/>
  <c r="N16" i="19" a="1"/>
  <c r="N16" i="19" s="1"/>
  <c r="O16" i="19" s="1"/>
  <c r="L16" i="19" a="1"/>
  <c r="L16" i="19" s="1"/>
  <c r="M16" i="19" s="1"/>
  <c r="J16" i="19" a="1"/>
  <c r="J16" i="19" s="1"/>
  <c r="K16" i="19" s="1"/>
  <c r="H16" i="19" a="1"/>
  <c r="H16" i="19" s="1"/>
  <c r="I16" i="19" s="1"/>
  <c r="F16" i="19" a="1"/>
  <c r="F16" i="19" s="1"/>
  <c r="G16" i="19" s="1"/>
  <c r="D16" i="19" a="1"/>
  <c r="D16" i="19" s="1"/>
  <c r="E16" i="19" s="1"/>
  <c r="B16" i="19" a="1"/>
  <c r="B16" i="19" s="1"/>
  <c r="C16" i="19" s="1"/>
  <c r="BR15" i="19" a="1"/>
  <c r="BR15" i="19" s="1"/>
  <c r="BS15" i="19" s="1"/>
  <c r="BP15" i="19" a="1"/>
  <c r="BP15" i="19" s="1"/>
  <c r="BQ15" i="19" s="1"/>
  <c r="BN15" i="19" a="1"/>
  <c r="BN15" i="19" s="1"/>
  <c r="BO15" i="19" s="1"/>
  <c r="BL15" i="19" a="1"/>
  <c r="BL15" i="19" s="1"/>
  <c r="BM15" i="19" s="1"/>
  <c r="BJ15" i="19" a="1"/>
  <c r="BJ15" i="19" s="1"/>
  <c r="BK15" i="19" s="1"/>
  <c r="BH15" i="19" a="1"/>
  <c r="BH15" i="19" s="1"/>
  <c r="BI15" i="19" s="1"/>
  <c r="BF15" i="19" a="1"/>
  <c r="BF15" i="19" s="1"/>
  <c r="BG15" i="19" s="1"/>
  <c r="BD15" i="19" a="1"/>
  <c r="BD15" i="19" s="1"/>
  <c r="BE15" i="19" s="1"/>
  <c r="BB15" i="19" a="1"/>
  <c r="BB15" i="19" s="1"/>
  <c r="BC15" i="19" s="1"/>
  <c r="AZ15" i="19" a="1"/>
  <c r="AZ15" i="19" s="1"/>
  <c r="BA15" i="19" s="1"/>
  <c r="AX15" i="19" a="1"/>
  <c r="AX15" i="19" s="1"/>
  <c r="AY15" i="19" s="1"/>
  <c r="AV15" i="19" a="1"/>
  <c r="AV15" i="19" s="1"/>
  <c r="AW15" i="19" s="1"/>
  <c r="AT15" i="19" a="1"/>
  <c r="AT15" i="19" s="1"/>
  <c r="AU15" i="19" s="1"/>
  <c r="AR15" i="19" a="1"/>
  <c r="AR15" i="19" s="1"/>
  <c r="AS15" i="19" s="1"/>
  <c r="AP15" i="19" a="1"/>
  <c r="AP15" i="19" s="1"/>
  <c r="AQ15" i="19" s="1"/>
  <c r="AN15" i="19" a="1"/>
  <c r="AN15" i="19" s="1"/>
  <c r="AO15" i="19" s="1"/>
  <c r="AL15" i="19" a="1"/>
  <c r="AL15" i="19" s="1"/>
  <c r="AM15" i="19" s="1"/>
  <c r="AJ15" i="19" a="1"/>
  <c r="AJ15" i="19" s="1"/>
  <c r="AK15" i="19" s="1"/>
  <c r="AH15" i="19" a="1"/>
  <c r="AH15" i="19" s="1"/>
  <c r="AI15" i="19" s="1"/>
  <c r="AF15" i="19" a="1"/>
  <c r="AF15" i="19" s="1"/>
  <c r="AG15" i="19" s="1"/>
  <c r="AD15" i="19" a="1"/>
  <c r="AD15" i="19" s="1"/>
  <c r="AE15" i="19" s="1"/>
  <c r="AB15" i="19" a="1"/>
  <c r="AB15" i="19" s="1"/>
  <c r="AC15" i="19" s="1"/>
  <c r="Z15" i="19" a="1"/>
  <c r="Z15" i="19" s="1"/>
  <c r="AA15" i="19" s="1"/>
  <c r="X15" i="19" a="1"/>
  <c r="X15" i="19" s="1"/>
  <c r="Y15" i="19" s="1"/>
  <c r="V15" i="19" a="1"/>
  <c r="V15" i="19" s="1"/>
  <c r="W15" i="19" s="1"/>
  <c r="T15" i="19" a="1"/>
  <c r="T15" i="19" s="1"/>
  <c r="U15" i="19" s="1"/>
  <c r="R15" i="19" a="1"/>
  <c r="R15" i="19" s="1"/>
  <c r="S15" i="19" s="1"/>
  <c r="P15" i="19" a="1"/>
  <c r="P15" i="19" s="1"/>
  <c r="Q15" i="19" s="1"/>
  <c r="N15" i="19" a="1"/>
  <c r="N15" i="19" s="1"/>
  <c r="O15" i="19" s="1"/>
  <c r="L15" i="19" a="1"/>
  <c r="L15" i="19" s="1"/>
  <c r="M15" i="19" s="1"/>
  <c r="J15" i="19" a="1"/>
  <c r="J15" i="19" s="1"/>
  <c r="K15" i="19" s="1"/>
  <c r="H15" i="19" a="1"/>
  <c r="H15" i="19" s="1"/>
  <c r="I15" i="19" s="1"/>
  <c r="F15" i="19" a="1"/>
  <c r="F15" i="19" s="1"/>
  <c r="G15" i="19" s="1"/>
  <c r="D15" i="19" a="1"/>
  <c r="D15" i="19" s="1"/>
  <c r="E15" i="19" s="1"/>
  <c r="B15" i="19" a="1"/>
  <c r="B15" i="19" s="1"/>
  <c r="C15" i="19" s="1"/>
  <c r="BR14" i="19" a="1"/>
  <c r="BR14" i="19" s="1"/>
  <c r="BS14" i="19" s="1"/>
  <c r="BP14" i="19" a="1"/>
  <c r="BP14" i="19" s="1"/>
  <c r="BQ14" i="19" s="1"/>
  <c r="BN14" i="19" a="1"/>
  <c r="BN14" i="19" s="1"/>
  <c r="BO14" i="19" s="1"/>
  <c r="BL14" i="19" a="1"/>
  <c r="BL14" i="19" s="1"/>
  <c r="BM14" i="19" s="1"/>
  <c r="BJ14" i="19" a="1"/>
  <c r="BJ14" i="19" s="1"/>
  <c r="BK14" i="19" s="1"/>
  <c r="BH14" i="19" a="1"/>
  <c r="BH14" i="19" s="1"/>
  <c r="BI14" i="19" s="1"/>
  <c r="BF14" i="19" a="1"/>
  <c r="BF14" i="19" s="1"/>
  <c r="BG14" i="19" s="1"/>
  <c r="BD14" i="19" a="1"/>
  <c r="BD14" i="19" s="1"/>
  <c r="BE14" i="19" s="1"/>
  <c r="BB14" i="19" a="1"/>
  <c r="BB14" i="19" s="1"/>
  <c r="BC14" i="19" s="1"/>
  <c r="AZ14" i="19" a="1"/>
  <c r="AZ14" i="19" s="1"/>
  <c r="BA14" i="19" s="1"/>
  <c r="AX14" i="19" a="1"/>
  <c r="AX14" i="19" s="1"/>
  <c r="AY14" i="19" s="1"/>
  <c r="AV14" i="19" a="1"/>
  <c r="AV14" i="19" s="1"/>
  <c r="AW14" i="19" s="1"/>
  <c r="AT14" i="19" a="1"/>
  <c r="AT14" i="19" s="1"/>
  <c r="AU14" i="19" s="1"/>
  <c r="AR14" i="19" a="1"/>
  <c r="AR14" i="19" s="1"/>
  <c r="AS14" i="19" s="1"/>
  <c r="AP14" i="19" a="1"/>
  <c r="AP14" i="19" s="1"/>
  <c r="AQ14" i="19" s="1"/>
  <c r="AN14" i="19" a="1"/>
  <c r="AN14" i="19" s="1"/>
  <c r="AO14" i="19" s="1"/>
  <c r="AL14" i="19" a="1"/>
  <c r="AL14" i="19" s="1"/>
  <c r="AM14" i="19" s="1"/>
  <c r="AJ14" i="19" a="1"/>
  <c r="AJ14" i="19" s="1"/>
  <c r="AK14" i="19" s="1"/>
  <c r="AH14" i="19" a="1"/>
  <c r="AH14" i="19" s="1"/>
  <c r="AI14" i="19" s="1"/>
  <c r="AF14" i="19" a="1"/>
  <c r="AF14" i="19" s="1"/>
  <c r="AG14" i="19" s="1"/>
  <c r="AD14" i="19" a="1"/>
  <c r="AD14" i="19" s="1"/>
  <c r="AE14" i="19" s="1"/>
  <c r="AB14" i="19" a="1"/>
  <c r="AB14" i="19" s="1"/>
  <c r="AC14" i="19" s="1"/>
  <c r="Z14" i="19" a="1"/>
  <c r="Z14" i="19" s="1"/>
  <c r="AA14" i="19" s="1"/>
  <c r="X14" i="19" a="1"/>
  <c r="X14" i="19" s="1"/>
  <c r="Y14" i="19" s="1"/>
  <c r="V14" i="19" a="1"/>
  <c r="V14" i="19" s="1"/>
  <c r="W14" i="19" s="1"/>
  <c r="T14" i="19" a="1"/>
  <c r="T14" i="19" s="1"/>
  <c r="U14" i="19" s="1"/>
  <c r="R14" i="19" a="1"/>
  <c r="R14" i="19" s="1"/>
  <c r="S14" i="19" s="1"/>
  <c r="P14" i="19" a="1"/>
  <c r="P14" i="19" s="1"/>
  <c r="Q14" i="19" s="1"/>
  <c r="N14" i="19" a="1"/>
  <c r="N14" i="19" s="1"/>
  <c r="O14" i="19" s="1"/>
  <c r="L14" i="19" a="1"/>
  <c r="L14" i="19" s="1"/>
  <c r="M14" i="19" s="1"/>
  <c r="J14" i="19" a="1"/>
  <c r="J14" i="19" s="1"/>
  <c r="K14" i="19" s="1"/>
  <c r="H14" i="19" a="1"/>
  <c r="H14" i="19" s="1"/>
  <c r="I14" i="19" s="1"/>
  <c r="F14" i="19" a="1"/>
  <c r="F14" i="19" s="1"/>
  <c r="G14" i="19" s="1"/>
  <c r="D14" i="19" a="1"/>
  <c r="D14" i="19" s="1"/>
  <c r="E14" i="19" s="1"/>
  <c r="B14" i="19" a="1"/>
  <c r="B14" i="19" s="1"/>
  <c r="C14" i="19" s="1"/>
  <c r="BR13" i="19" a="1"/>
  <c r="BR13" i="19" s="1"/>
  <c r="BS13" i="19" s="1"/>
  <c r="BP13" i="19" a="1"/>
  <c r="BP13" i="19" s="1"/>
  <c r="BQ13" i="19" s="1"/>
  <c r="BN13" i="19" a="1"/>
  <c r="BN13" i="19" s="1"/>
  <c r="BO13" i="19" s="1"/>
  <c r="BL13" i="19" a="1"/>
  <c r="BL13" i="19" s="1"/>
  <c r="BM13" i="19" s="1"/>
  <c r="BJ13" i="19" a="1"/>
  <c r="BJ13" i="19" s="1"/>
  <c r="BK13" i="19" s="1"/>
  <c r="BH13" i="19" a="1"/>
  <c r="BH13" i="19" s="1"/>
  <c r="BI13" i="19" s="1"/>
  <c r="BF13" i="19" a="1"/>
  <c r="BF13" i="19" s="1"/>
  <c r="BG13" i="19" s="1"/>
  <c r="BD13" i="19" a="1"/>
  <c r="BD13" i="19" s="1"/>
  <c r="BE13" i="19" s="1"/>
  <c r="BB13" i="19" a="1"/>
  <c r="BB13" i="19" s="1"/>
  <c r="BC13" i="19" s="1"/>
  <c r="AZ13" i="19" a="1"/>
  <c r="AZ13" i="19" s="1"/>
  <c r="BA13" i="19" s="1"/>
  <c r="AX13" i="19" a="1"/>
  <c r="AX13" i="19" s="1"/>
  <c r="AY13" i="19" s="1"/>
  <c r="AV13" i="19" a="1"/>
  <c r="AV13" i="19" s="1"/>
  <c r="AW13" i="19" s="1"/>
  <c r="AT13" i="19" a="1"/>
  <c r="AT13" i="19" s="1"/>
  <c r="AU13" i="19" s="1"/>
  <c r="AR13" i="19" a="1"/>
  <c r="AR13" i="19" s="1"/>
  <c r="AS13" i="19" s="1"/>
  <c r="AP13" i="19" a="1"/>
  <c r="AP13" i="19" s="1"/>
  <c r="AQ13" i="19" s="1"/>
  <c r="AN13" i="19" a="1"/>
  <c r="AN13" i="19" s="1"/>
  <c r="AO13" i="19" s="1"/>
  <c r="AL13" i="19" a="1"/>
  <c r="AL13" i="19" s="1"/>
  <c r="AM13" i="19" s="1"/>
  <c r="AJ13" i="19" a="1"/>
  <c r="AJ13" i="19" s="1"/>
  <c r="AK13" i="19" s="1"/>
  <c r="AH13" i="19" a="1"/>
  <c r="AH13" i="19" s="1"/>
  <c r="AI13" i="19" s="1"/>
  <c r="AF13" i="19" a="1"/>
  <c r="AF13" i="19" s="1"/>
  <c r="AG13" i="19" s="1"/>
  <c r="AD13" i="19" a="1"/>
  <c r="AD13" i="19" s="1"/>
  <c r="AE13" i="19" s="1"/>
  <c r="AB13" i="19" a="1"/>
  <c r="AB13" i="19" s="1"/>
  <c r="AC13" i="19" s="1"/>
  <c r="Z13" i="19" a="1"/>
  <c r="Z13" i="19" s="1"/>
  <c r="AA13" i="19" s="1"/>
  <c r="X13" i="19" a="1"/>
  <c r="X13" i="19" s="1"/>
  <c r="Y13" i="19" s="1"/>
  <c r="V13" i="19" a="1"/>
  <c r="V13" i="19" s="1"/>
  <c r="W13" i="19" s="1"/>
  <c r="T13" i="19" a="1"/>
  <c r="T13" i="19" s="1"/>
  <c r="U13" i="19" s="1"/>
  <c r="R13" i="19" a="1"/>
  <c r="R13" i="19" s="1"/>
  <c r="S13" i="19" s="1"/>
  <c r="P13" i="19" a="1"/>
  <c r="P13" i="19" s="1"/>
  <c r="Q13" i="19" s="1"/>
  <c r="N13" i="19" a="1"/>
  <c r="N13" i="19" s="1"/>
  <c r="O13" i="19" s="1"/>
  <c r="L13" i="19" a="1"/>
  <c r="L13" i="19" s="1"/>
  <c r="M13" i="19" s="1"/>
  <c r="J13" i="19" a="1"/>
  <c r="J13" i="19" s="1"/>
  <c r="K13" i="19" s="1"/>
  <c r="H13" i="19" a="1"/>
  <c r="H13" i="19" s="1"/>
  <c r="I13" i="19" s="1"/>
  <c r="F13" i="19" a="1"/>
  <c r="F13" i="19" s="1"/>
  <c r="G13" i="19" s="1"/>
  <c r="D13" i="19" a="1"/>
  <c r="D13" i="19" s="1"/>
  <c r="E13" i="19" s="1"/>
  <c r="B13" i="19" a="1"/>
  <c r="B13" i="19" s="1"/>
  <c r="C13" i="19" s="1"/>
  <c r="BR12" i="19" a="1"/>
  <c r="BR12" i="19" s="1"/>
  <c r="BS12" i="19" s="1"/>
  <c r="BP12" i="19" a="1"/>
  <c r="BP12" i="19" s="1"/>
  <c r="BQ12" i="19" s="1"/>
  <c r="BN12" i="19" a="1"/>
  <c r="BN12" i="19" s="1"/>
  <c r="BO12" i="19" s="1"/>
  <c r="BH12" i="19" a="1"/>
  <c r="BH12" i="19" s="1"/>
  <c r="BI12" i="19" s="1"/>
  <c r="BF12" i="19" a="1"/>
  <c r="BF12" i="19" s="1"/>
  <c r="BG12" i="19" s="1"/>
  <c r="BD12" i="19" a="1"/>
  <c r="BD12" i="19" s="1"/>
  <c r="BE12" i="19" s="1"/>
  <c r="BB12" i="19" a="1"/>
  <c r="BB12" i="19" s="1"/>
  <c r="BC12" i="19" s="1"/>
  <c r="AZ12" i="19" a="1"/>
  <c r="AZ12" i="19" s="1"/>
  <c r="BA12" i="19" s="1"/>
  <c r="AV12" i="19" a="1"/>
  <c r="AV12" i="19" s="1"/>
  <c r="AW12" i="19" s="1"/>
  <c r="AT12" i="19" a="1"/>
  <c r="AT12" i="19" s="1"/>
  <c r="AU12" i="19" s="1"/>
  <c r="AR12" i="19" a="1"/>
  <c r="AR12" i="19" s="1"/>
  <c r="AS12" i="19" s="1"/>
  <c r="AP12" i="19" a="1"/>
  <c r="AP12" i="19" s="1"/>
  <c r="AQ12" i="19" s="1"/>
  <c r="AL12" i="19" a="1"/>
  <c r="AL12" i="19" s="1"/>
  <c r="AM12" i="19" s="1"/>
  <c r="AJ12" i="19" a="1"/>
  <c r="AJ12" i="19" s="1"/>
  <c r="AK12" i="19" s="1"/>
  <c r="AH12" i="19" a="1"/>
  <c r="AH12" i="19" s="1"/>
  <c r="AI12" i="19" s="1"/>
  <c r="AF12" i="19" a="1"/>
  <c r="AF12" i="19" s="1"/>
  <c r="AG12" i="19" s="1"/>
  <c r="AD12" i="19" a="1"/>
  <c r="AD12" i="19" s="1"/>
  <c r="AE12" i="19" s="1"/>
  <c r="AB12" i="19" a="1"/>
  <c r="AB12" i="19" s="1"/>
  <c r="AC12" i="19" s="1"/>
  <c r="Z12" i="19" a="1"/>
  <c r="Z12" i="19" s="1"/>
  <c r="AA12" i="19" s="1"/>
  <c r="X12" i="19" a="1"/>
  <c r="X12" i="19" s="1"/>
  <c r="Y12" i="19" s="1"/>
  <c r="V12" i="19" a="1"/>
  <c r="V12" i="19" s="1"/>
  <c r="W12" i="19" s="1"/>
  <c r="T12" i="19" a="1"/>
  <c r="T12" i="19" s="1"/>
  <c r="U12" i="19" s="1"/>
  <c r="R12" i="19"/>
  <c r="S12" i="19" s="1"/>
  <c r="R12" i="19" a="1"/>
  <c r="P12" i="19" a="1"/>
  <c r="P12" i="19" s="1"/>
  <c r="Q12" i="19" s="1"/>
  <c r="N12" i="19" a="1"/>
  <c r="N12" i="19" s="1"/>
  <c r="O12" i="19" s="1"/>
  <c r="L12" i="19" a="1"/>
  <c r="L12" i="19" s="1"/>
  <c r="M12" i="19" s="1"/>
  <c r="J12" i="19" a="1"/>
  <c r="J12" i="19" s="1"/>
  <c r="K12" i="19" s="1"/>
  <c r="H12" i="19" a="1"/>
  <c r="H12" i="19" s="1"/>
  <c r="I12" i="19" s="1"/>
  <c r="F12" i="19" a="1"/>
  <c r="F12" i="19" s="1"/>
  <c r="G12" i="19" s="1"/>
  <c r="D12" i="19" a="1"/>
  <c r="D12" i="19" s="1"/>
  <c r="E12" i="19" s="1"/>
  <c r="B12" i="19" a="1"/>
  <c r="B12" i="19" s="1"/>
  <c r="C12" i="19" s="1"/>
  <c r="BR11" i="19" a="1"/>
  <c r="BR11" i="19" s="1"/>
  <c r="BS11" i="19" s="1"/>
  <c r="BP11" i="19" a="1"/>
  <c r="BP11" i="19" s="1"/>
  <c r="BQ11" i="19" s="1"/>
  <c r="BN11" i="19" a="1"/>
  <c r="BN11" i="19" s="1"/>
  <c r="BO11" i="19" s="1"/>
  <c r="BH11" i="19" a="1"/>
  <c r="BH11" i="19" s="1"/>
  <c r="BI11" i="19" s="1"/>
  <c r="BF11" i="19" a="1"/>
  <c r="BF11" i="19" s="1"/>
  <c r="BG11" i="19" s="1"/>
  <c r="BD11" i="19" a="1"/>
  <c r="BD11" i="19" s="1"/>
  <c r="BE11" i="19" s="1"/>
  <c r="BB11" i="19" a="1"/>
  <c r="BB11" i="19" s="1"/>
  <c r="BC11" i="19" s="1"/>
  <c r="AV11" i="19" a="1"/>
  <c r="AV11" i="19" s="1"/>
  <c r="AW11" i="19" s="1"/>
  <c r="AT11" i="19" a="1"/>
  <c r="AT11" i="19" s="1"/>
  <c r="AU11" i="19" s="1"/>
  <c r="AR11" i="19" a="1"/>
  <c r="AR11" i="19" s="1"/>
  <c r="AS11" i="19" s="1"/>
  <c r="AP11" i="19" a="1"/>
  <c r="AP11" i="19" s="1"/>
  <c r="AQ11" i="19" s="1"/>
  <c r="AL11" i="19" a="1"/>
  <c r="AL11" i="19" s="1"/>
  <c r="AM11" i="19" s="1"/>
  <c r="AJ11" i="19" a="1"/>
  <c r="AJ11" i="19" s="1"/>
  <c r="AK11" i="19" s="1"/>
  <c r="AH11" i="19" a="1"/>
  <c r="AH11" i="19" s="1"/>
  <c r="AI11" i="19" s="1"/>
  <c r="AF11" i="19" a="1"/>
  <c r="AF11" i="19" s="1"/>
  <c r="AG11" i="19" s="1"/>
  <c r="AD11" i="19" a="1"/>
  <c r="AD11" i="19" s="1"/>
  <c r="AE11" i="19" s="1"/>
  <c r="AB11" i="19" a="1"/>
  <c r="AB11" i="19" s="1"/>
  <c r="AC11" i="19" s="1"/>
  <c r="Z11" i="19" a="1"/>
  <c r="Z11" i="19" s="1"/>
  <c r="AA11" i="19" s="1"/>
  <c r="X11" i="19" a="1"/>
  <c r="X11" i="19" s="1"/>
  <c r="Y11" i="19" s="1"/>
  <c r="V11" i="19" a="1"/>
  <c r="V11" i="19" s="1"/>
  <c r="W11" i="19" s="1"/>
  <c r="T11" i="19" a="1"/>
  <c r="T11" i="19" s="1"/>
  <c r="U11" i="19" s="1"/>
  <c r="R11" i="19" a="1"/>
  <c r="R11" i="19" s="1"/>
  <c r="S11" i="19" s="1"/>
  <c r="P11" i="19" a="1"/>
  <c r="P11" i="19" s="1"/>
  <c r="Q11" i="19" s="1"/>
  <c r="N11" i="19" a="1"/>
  <c r="N11" i="19" s="1"/>
  <c r="O11" i="19" s="1"/>
  <c r="L11" i="19" a="1"/>
  <c r="L11" i="19" s="1"/>
  <c r="M11" i="19" s="1"/>
  <c r="J11" i="19" a="1"/>
  <c r="J11" i="19" s="1"/>
  <c r="K11" i="19" s="1"/>
  <c r="H11" i="19" a="1"/>
  <c r="H11" i="19" s="1"/>
  <c r="I11" i="19" s="1"/>
  <c r="F11" i="19" a="1"/>
  <c r="F11" i="19" s="1"/>
  <c r="G11" i="19" s="1"/>
  <c r="D11" i="19" a="1"/>
  <c r="D11" i="19" s="1"/>
  <c r="E11" i="19" s="1"/>
  <c r="B11" i="19" a="1"/>
  <c r="B11" i="19" s="1"/>
  <c r="C11" i="19" s="1"/>
  <c r="BR10" i="19" a="1"/>
  <c r="BR10" i="19" s="1"/>
  <c r="BS10" i="19" s="1"/>
  <c r="BP10" i="19" a="1"/>
  <c r="BP10" i="19" s="1"/>
  <c r="BQ10" i="19" s="1"/>
  <c r="BH10" i="19" a="1"/>
  <c r="BH10" i="19" s="1"/>
  <c r="BI10" i="19" s="1"/>
  <c r="BF10" i="19" a="1"/>
  <c r="BF10" i="19" s="1"/>
  <c r="BG10" i="19" s="1"/>
  <c r="BD10" i="19" a="1"/>
  <c r="BD10" i="19" s="1"/>
  <c r="BE10" i="19" s="1"/>
  <c r="BB10" i="19" a="1"/>
  <c r="BB10" i="19" s="1"/>
  <c r="BC10" i="19" s="1"/>
  <c r="AV10" i="19" a="1"/>
  <c r="AV10" i="19" s="1"/>
  <c r="AW10" i="19" s="1"/>
  <c r="AT10" i="19" a="1"/>
  <c r="AT10" i="19" s="1"/>
  <c r="AU10" i="19" s="1"/>
  <c r="AR10" i="19" a="1"/>
  <c r="AR10" i="19" s="1"/>
  <c r="AS10" i="19" s="1"/>
  <c r="AP10" i="19" a="1"/>
  <c r="AP10" i="19" s="1"/>
  <c r="AQ10" i="19" s="1"/>
  <c r="AL10" i="19" a="1"/>
  <c r="AL10" i="19" s="1"/>
  <c r="AM10" i="19" s="1"/>
  <c r="AH10" i="19" a="1"/>
  <c r="AH10" i="19" s="1"/>
  <c r="AI10" i="19" s="1"/>
  <c r="AF10" i="19" a="1"/>
  <c r="AF10" i="19" s="1"/>
  <c r="AG10" i="19" s="1"/>
  <c r="AD10" i="19" a="1"/>
  <c r="AD10" i="19" s="1"/>
  <c r="AE10" i="19" s="1"/>
  <c r="AB10" i="19" a="1"/>
  <c r="AB10" i="19" s="1"/>
  <c r="AC10" i="19" s="1"/>
  <c r="Z10" i="19" a="1"/>
  <c r="Z10" i="19" s="1"/>
  <c r="AA10" i="19" s="1"/>
  <c r="X10" i="19" a="1"/>
  <c r="X10" i="19" s="1"/>
  <c r="Y10" i="19" s="1"/>
  <c r="V10" i="19" a="1"/>
  <c r="V10" i="19" s="1"/>
  <c r="W10" i="19" s="1"/>
  <c r="T10" i="19" a="1"/>
  <c r="T10" i="19" s="1"/>
  <c r="U10" i="19" s="1"/>
  <c r="R10" i="19" a="1"/>
  <c r="R10" i="19" s="1"/>
  <c r="S10" i="19" s="1"/>
  <c r="P10" i="19" a="1"/>
  <c r="P10" i="19" s="1"/>
  <c r="Q10" i="19" s="1"/>
  <c r="N10" i="19" a="1"/>
  <c r="N10" i="19" s="1"/>
  <c r="O10" i="19" s="1"/>
  <c r="L10" i="19" a="1"/>
  <c r="L10" i="19" s="1"/>
  <c r="M10" i="19" s="1"/>
  <c r="J10" i="19" a="1"/>
  <c r="J10" i="19" s="1"/>
  <c r="K10" i="19" s="1"/>
  <c r="H10" i="19" a="1"/>
  <c r="H10" i="19" s="1"/>
  <c r="I10" i="19" s="1"/>
  <c r="F10" i="19" a="1"/>
  <c r="F10" i="19" s="1"/>
  <c r="G10" i="19" s="1"/>
  <c r="D10" i="19" a="1"/>
  <c r="D10" i="19" s="1"/>
  <c r="E10" i="19" s="1"/>
  <c r="B10" i="19" a="1"/>
  <c r="B10" i="19" s="1"/>
  <c r="C10" i="19" s="1"/>
  <c r="BP9" i="19" a="1"/>
  <c r="BP9" i="19" s="1"/>
  <c r="BQ9" i="19" s="1"/>
  <c r="BH9" i="19" a="1"/>
  <c r="BH9" i="19" s="1"/>
  <c r="BI9" i="19" s="1"/>
  <c r="BF9" i="19" a="1"/>
  <c r="BF9" i="19" s="1"/>
  <c r="BG9" i="19" s="1"/>
  <c r="BD9" i="19" a="1"/>
  <c r="BD9" i="19" s="1"/>
  <c r="BE9" i="19" s="1"/>
  <c r="BB9" i="19" a="1"/>
  <c r="BB9" i="19" s="1"/>
  <c r="BC9" i="19" s="1"/>
  <c r="AT9" i="19" a="1"/>
  <c r="AT9" i="19" s="1"/>
  <c r="AU9" i="19" s="1"/>
  <c r="AR9" i="19" a="1"/>
  <c r="AR9" i="19" s="1"/>
  <c r="AS9" i="19" s="1"/>
  <c r="AP9" i="19" a="1"/>
  <c r="AP9" i="19" s="1"/>
  <c r="AQ9" i="19" s="1"/>
  <c r="AH9" i="19" a="1"/>
  <c r="AH9" i="19" s="1"/>
  <c r="AI9" i="19" s="1"/>
  <c r="AF9" i="19" a="1"/>
  <c r="AF9" i="19" s="1"/>
  <c r="AG9" i="19" s="1"/>
  <c r="AD9" i="19" a="1"/>
  <c r="AD9" i="19" s="1"/>
  <c r="AE9" i="19" s="1"/>
  <c r="AB9" i="19" a="1"/>
  <c r="AB9" i="19" s="1"/>
  <c r="AC9" i="19" s="1"/>
  <c r="Z9" i="19" a="1"/>
  <c r="Z9" i="19" s="1"/>
  <c r="AA9" i="19" s="1"/>
  <c r="X9" i="19" a="1"/>
  <c r="X9" i="19" s="1"/>
  <c r="Y9" i="19" s="1"/>
  <c r="T9" i="19" a="1"/>
  <c r="T9" i="19" s="1"/>
  <c r="U9" i="19" s="1"/>
  <c r="R9" i="19" a="1"/>
  <c r="R9" i="19" s="1"/>
  <c r="S9" i="19" s="1"/>
  <c r="P9" i="19" a="1"/>
  <c r="P9" i="19" s="1"/>
  <c r="Q9" i="19" s="1"/>
  <c r="N9" i="19" a="1"/>
  <c r="N9" i="19" s="1"/>
  <c r="O9" i="19" s="1"/>
  <c r="L9" i="19" a="1"/>
  <c r="L9" i="19" s="1"/>
  <c r="M9" i="19" s="1"/>
  <c r="J9" i="19" a="1"/>
  <c r="J9" i="19" s="1"/>
  <c r="K9" i="19" s="1"/>
  <c r="H9" i="19" a="1"/>
  <c r="H9" i="19" s="1"/>
  <c r="I9" i="19" s="1"/>
  <c r="F9" i="19" a="1"/>
  <c r="F9" i="19" s="1"/>
  <c r="G9" i="19" s="1"/>
  <c r="D9" i="19" a="1"/>
  <c r="D9" i="19" s="1"/>
  <c r="E9" i="19" s="1"/>
  <c r="B9" i="19" a="1"/>
  <c r="B9" i="19" s="1"/>
  <c r="C9" i="19" s="1"/>
  <c r="BP8" i="19" a="1"/>
  <c r="BP8" i="19" s="1"/>
  <c r="BQ8" i="19" s="1"/>
  <c r="BB8" i="19" a="1"/>
  <c r="BB8" i="19" s="1"/>
  <c r="BC8" i="19" s="1"/>
  <c r="AT8" i="19" a="1"/>
  <c r="AT8" i="19" s="1"/>
  <c r="AU8" i="19" s="1"/>
  <c r="AR8" i="19" a="1"/>
  <c r="AR8" i="19" s="1"/>
  <c r="AS8" i="19" s="1"/>
  <c r="AP8" i="19" a="1"/>
  <c r="AP8" i="19" s="1"/>
  <c r="AQ8" i="19" s="1"/>
  <c r="AH8" i="19" a="1"/>
  <c r="AH8" i="19" s="1"/>
  <c r="AI8" i="19" s="1"/>
  <c r="AF8" i="19" a="1"/>
  <c r="AF8" i="19" s="1"/>
  <c r="AG8" i="19" s="1"/>
  <c r="AD8" i="19" a="1"/>
  <c r="AD8" i="19" s="1"/>
  <c r="AE8" i="19" s="1"/>
  <c r="AB8" i="19" a="1"/>
  <c r="AB8" i="19" s="1"/>
  <c r="AC8" i="19" s="1"/>
  <c r="Z8" i="19" a="1"/>
  <c r="Z8" i="19" s="1"/>
  <c r="AA8" i="19" s="1"/>
  <c r="X8" i="19" a="1"/>
  <c r="X8" i="19" s="1"/>
  <c r="Y8" i="19" s="1"/>
  <c r="P8" i="19" a="1"/>
  <c r="P8" i="19" s="1"/>
  <c r="Q8" i="19" s="1"/>
  <c r="L8" i="19" a="1"/>
  <c r="L8" i="19" s="1"/>
  <c r="M8" i="19" s="1"/>
  <c r="J8" i="19" a="1"/>
  <c r="J8" i="19" s="1"/>
  <c r="K8" i="19" s="1"/>
  <c r="H8" i="19" a="1"/>
  <c r="H8" i="19" s="1"/>
  <c r="I8" i="19" s="1"/>
  <c r="F8" i="19" a="1"/>
  <c r="F8" i="19" s="1"/>
  <c r="G8" i="19" s="1"/>
  <c r="D8" i="19" a="1"/>
  <c r="D8" i="19" s="1"/>
  <c r="E8" i="19" s="1"/>
  <c r="B8" i="19" a="1"/>
  <c r="B8" i="19" s="1"/>
  <c r="C8" i="19" s="1"/>
  <c r="BP7" i="19" a="1"/>
  <c r="BP7" i="19" s="1"/>
  <c r="BQ7" i="19" s="1"/>
  <c r="AT7" i="19" a="1"/>
  <c r="AT7" i="19" s="1"/>
  <c r="AU7" i="19" s="1"/>
  <c r="AR7" i="19" a="1"/>
  <c r="AR7" i="19" s="1"/>
  <c r="AS7" i="19" s="1"/>
  <c r="AP7" i="19" a="1"/>
  <c r="AP7" i="19" s="1"/>
  <c r="AQ7" i="19" s="1"/>
  <c r="AH7" i="19" a="1"/>
  <c r="AH7" i="19" s="1"/>
  <c r="AI7" i="19" s="1"/>
  <c r="AF7" i="19" a="1"/>
  <c r="AF7" i="19" s="1"/>
  <c r="AG7" i="19" s="1"/>
  <c r="AD7" i="19" a="1"/>
  <c r="AD7" i="19" s="1"/>
  <c r="AE7" i="19" s="1"/>
  <c r="AB7" i="19" a="1"/>
  <c r="AB7" i="19" s="1"/>
  <c r="AC7" i="19" s="1"/>
  <c r="Z7" i="19" a="1"/>
  <c r="Z7" i="19" s="1"/>
  <c r="AA7" i="19" s="1"/>
  <c r="X7" i="19" a="1"/>
  <c r="X7" i="19" s="1"/>
  <c r="Y7" i="19" s="1"/>
  <c r="L7" i="19" a="1"/>
  <c r="L7" i="19" s="1"/>
  <c r="M7" i="19" s="1"/>
  <c r="J7" i="19" a="1"/>
  <c r="J7" i="19" s="1"/>
  <c r="K7" i="19" s="1"/>
  <c r="H7" i="19" a="1"/>
  <c r="H7" i="19" s="1"/>
  <c r="I7" i="19" s="1"/>
  <c r="F7" i="19" a="1"/>
  <c r="F7" i="19" s="1"/>
  <c r="G7" i="19" s="1"/>
  <c r="D7" i="19" a="1"/>
  <c r="D7" i="19" s="1"/>
  <c r="E7" i="19" s="1"/>
  <c r="B7" i="19" a="1"/>
  <c r="B7" i="19" s="1"/>
  <c r="C7" i="19" s="1"/>
  <c r="BP6" i="19" a="1"/>
  <c r="BP6" i="19" s="1"/>
  <c r="BQ6" i="19" s="1"/>
  <c r="AT6" i="19" a="1"/>
  <c r="AT6" i="19" s="1"/>
  <c r="AU6" i="19" s="1"/>
  <c r="AR6" i="19" a="1"/>
  <c r="AR6" i="19" s="1"/>
  <c r="AS6" i="19" s="1"/>
  <c r="AP6" i="19" a="1"/>
  <c r="AP6" i="19" s="1"/>
  <c r="AQ6" i="19" s="1"/>
  <c r="AF6" i="19" a="1"/>
  <c r="AF6" i="19" s="1"/>
  <c r="AG6" i="19" s="1"/>
  <c r="AD6" i="19" a="1"/>
  <c r="AD6" i="19" s="1"/>
  <c r="AE6" i="19" s="1"/>
  <c r="AB6" i="19" a="1"/>
  <c r="AB6" i="19" s="1"/>
  <c r="AC6" i="19" s="1"/>
  <c r="Z6" i="19" a="1"/>
  <c r="Z6" i="19" s="1"/>
  <c r="AA6" i="19" s="1"/>
  <c r="X6" i="19" a="1"/>
  <c r="X6" i="19" s="1"/>
  <c r="Y6" i="19" s="1"/>
  <c r="L6" i="19" a="1"/>
  <c r="L6" i="19" s="1"/>
  <c r="M6" i="19" s="1"/>
  <c r="J6" i="19" a="1"/>
  <c r="J6" i="19" s="1"/>
  <c r="K6" i="19" s="1"/>
  <c r="H6" i="19" a="1"/>
  <c r="H6" i="19" s="1"/>
  <c r="I6" i="19" s="1"/>
  <c r="F6" i="19" a="1"/>
  <c r="F6" i="19" s="1"/>
  <c r="G6" i="19" s="1"/>
  <c r="D6" i="19" a="1"/>
  <c r="D6" i="19" s="1"/>
  <c r="E6" i="19" s="1"/>
  <c r="B6" i="19" a="1"/>
  <c r="B6" i="19" s="1"/>
  <c r="C6" i="19" s="1"/>
  <c r="BP5" i="19" a="1"/>
  <c r="BP5" i="19" s="1"/>
  <c r="BQ5" i="19" s="1"/>
  <c r="AT5" i="19" a="1"/>
  <c r="AT5" i="19" s="1"/>
  <c r="AU5" i="19" s="1"/>
  <c r="AR5" i="19" a="1"/>
  <c r="AR5" i="19" s="1"/>
  <c r="AS5" i="19" s="1"/>
  <c r="AP5" i="19" a="1"/>
  <c r="AP5" i="19" s="1"/>
  <c r="AQ5" i="19" s="1"/>
  <c r="L5" i="19" a="1"/>
  <c r="L5" i="19" s="1"/>
  <c r="M5" i="19" s="1"/>
  <c r="J5" i="19" a="1"/>
  <c r="J5" i="19" s="1"/>
  <c r="K5" i="19" s="1"/>
  <c r="H5" i="19" a="1"/>
  <c r="H5" i="19" s="1"/>
  <c r="I5" i="19" s="1"/>
  <c r="F5" i="19" a="1"/>
  <c r="F5" i="19" s="1"/>
  <c r="G5" i="19" s="1"/>
  <c r="D5" i="19" a="1"/>
  <c r="D5" i="19" s="1"/>
  <c r="E5" i="19" s="1"/>
  <c r="B5" i="19" a="1"/>
  <c r="B5" i="19" s="1"/>
  <c r="C5" i="19" s="1"/>
  <c r="AT4" i="19" a="1"/>
  <c r="AT4" i="19" s="1"/>
  <c r="AU4" i="19" s="1"/>
  <c r="AR4" i="19" a="1"/>
  <c r="AR4" i="19" s="1"/>
  <c r="AS4" i="19" s="1"/>
  <c r="AP4" i="19" a="1"/>
  <c r="AP4" i="19" s="1"/>
  <c r="AQ4" i="19" s="1"/>
  <c r="L4" i="19" a="1"/>
  <c r="L4" i="19" s="1"/>
  <c r="M4" i="19" s="1"/>
  <c r="J4" i="19" a="1"/>
  <c r="J4" i="19" s="1"/>
  <c r="K4" i="19" s="1"/>
  <c r="H4" i="19" a="1"/>
  <c r="H4" i="19" s="1"/>
  <c r="I4" i="19" s="1"/>
  <c r="F4" i="19" a="1"/>
  <c r="F4" i="19" s="1"/>
  <c r="G4" i="19" s="1"/>
  <c r="D4" i="19" a="1"/>
  <c r="D4" i="19" s="1"/>
  <c r="E4" i="19" s="1"/>
  <c r="B4" i="19" a="1"/>
  <c r="B4" i="19" s="1"/>
  <c r="C4" i="19" s="1"/>
  <c r="AT3" i="19" a="1"/>
  <c r="AT3" i="19" s="1"/>
  <c r="AU3" i="19" s="1"/>
  <c r="AR3" i="19" a="1"/>
  <c r="AR3" i="19" s="1"/>
  <c r="AS3" i="19" s="1"/>
  <c r="AP3" i="19" a="1"/>
  <c r="AP3" i="19" s="1"/>
  <c r="AQ3" i="19" s="1"/>
  <c r="L3" i="19" a="1"/>
  <c r="L3" i="19" s="1"/>
  <c r="M3" i="19" s="1"/>
  <c r="J3" i="19" a="1"/>
  <c r="J3" i="19" s="1"/>
  <c r="K3" i="19" s="1"/>
  <c r="H3" i="19" a="1"/>
  <c r="H3" i="19" s="1"/>
  <c r="I3" i="19" s="1"/>
  <c r="F3" i="19" a="1"/>
  <c r="F3" i="19" s="1"/>
  <c r="G3" i="19" s="1"/>
  <c r="D3" i="19" a="1"/>
  <c r="D3" i="19" s="1"/>
  <c r="E3" i="19" s="1"/>
  <c r="B3" i="19" a="1"/>
  <c r="B3" i="19" s="1"/>
  <c r="C3" i="19" s="1"/>
  <c r="AT2" i="19" a="1"/>
  <c r="AT2" i="19" s="1"/>
  <c r="AR2" i="19" a="1"/>
  <c r="AR2" i="19" s="1"/>
  <c r="AP2" i="19" a="1"/>
  <c r="AP2" i="19" s="1"/>
  <c r="L2" i="19" a="1"/>
  <c r="L2" i="19" s="1"/>
  <c r="J2" i="19" a="1"/>
  <c r="J2" i="19" s="1"/>
  <c r="H2" i="19" a="1"/>
  <c r="H2" i="19" s="1"/>
  <c r="I2" i="19" s="1"/>
  <c r="F2" i="19" a="1"/>
  <c r="F2" i="19" s="1"/>
  <c r="G2" i="19" s="1"/>
  <c r="D2" i="19" a="1"/>
  <c r="D2" i="19" s="1"/>
  <c r="B2" i="19" a="1"/>
  <c r="B2" i="19" s="1"/>
  <c r="BF62" i="10"/>
  <c r="BD62" i="10"/>
  <c r="AX63" i="10"/>
  <c r="AX64" i="10"/>
  <c r="AV64" i="10"/>
  <c r="AZ67" i="10"/>
  <c r="AX67" i="10"/>
  <c r="AV67" i="10"/>
  <c r="AZ64" i="10"/>
  <c r="AZ12" i="10" a="1"/>
  <c r="AZ12" i="10" s="1"/>
  <c r="AV10" i="10" a="1"/>
  <c r="AV10" i="10" s="1"/>
  <c r="AT62" i="10"/>
  <c r="AR62" i="10"/>
  <c r="AP62" i="10"/>
  <c r="AL67" i="10"/>
  <c r="AL68" i="10"/>
  <c r="AJ62" i="10"/>
  <c r="AJ67" i="10"/>
  <c r="AJ68" i="10"/>
  <c r="AD63" i="10"/>
  <c r="AD64" i="10"/>
  <c r="AH64" i="10"/>
  <c r="AF64" i="10"/>
  <c r="AD62" i="10"/>
  <c r="AF62" i="10"/>
  <c r="AH62" i="10"/>
  <c r="AF63" i="10"/>
  <c r="AH63" i="10"/>
  <c r="J475" i="1"/>
  <c r="E475" i="1" s="1"/>
  <c r="X4" i="19" s="1" a="1"/>
  <c r="X4" i="19" s="1"/>
  <c r="P67" i="10"/>
  <c r="R67" i="10"/>
  <c r="T67" i="10"/>
  <c r="H62" i="10"/>
  <c r="J62" i="10"/>
  <c r="L62" i="10"/>
  <c r="B62" i="10"/>
  <c r="D62" i="10"/>
  <c r="F62" i="10"/>
  <c r="B63" i="10"/>
  <c r="D63" i="10"/>
  <c r="F63" i="10"/>
  <c r="BR29" i="10" a="1"/>
  <c r="BR29" i="10" s="1"/>
  <c r="BP29" i="10" a="1"/>
  <c r="BP29" i="10" s="1"/>
  <c r="BN29" i="10" a="1"/>
  <c r="BN29" i="10" s="1"/>
  <c r="BL29" i="10" a="1"/>
  <c r="BL29" i="10" s="1"/>
  <c r="BJ29" i="10" a="1"/>
  <c r="BJ29" i="10" s="1"/>
  <c r="BH29" i="10" a="1"/>
  <c r="BH29" i="10" s="1"/>
  <c r="BF29" i="10" a="1"/>
  <c r="BF29" i="10" s="1"/>
  <c r="BD29" i="10" a="1"/>
  <c r="BD29" i="10" s="1"/>
  <c r="BB29" i="10" a="1"/>
  <c r="BB29" i="10" s="1"/>
  <c r="AZ29" i="10" a="1"/>
  <c r="AZ29" i="10" s="1"/>
  <c r="AX29" i="10" a="1"/>
  <c r="AX29" i="10" s="1"/>
  <c r="AV29" i="10" a="1"/>
  <c r="AV29" i="10" s="1"/>
  <c r="AT29" i="10" a="1"/>
  <c r="AT29" i="10" s="1"/>
  <c r="AR29" i="10" a="1"/>
  <c r="AR29" i="10" s="1"/>
  <c r="AP29" i="10" a="1"/>
  <c r="AP29" i="10" s="1"/>
  <c r="AN29" i="10" a="1"/>
  <c r="AN29" i="10" s="1"/>
  <c r="AL29" i="10" a="1"/>
  <c r="AL29" i="10" s="1"/>
  <c r="AJ29" i="10" a="1"/>
  <c r="AJ29" i="10" s="1"/>
  <c r="AH29" i="10" a="1"/>
  <c r="AH29" i="10" s="1"/>
  <c r="AF29" i="10" a="1"/>
  <c r="AF29" i="10" s="1"/>
  <c r="AD29" i="10" a="1"/>
  <c r="AD29" i="10" s="1"/>
  <c r="AB29" i="10" a="1"/>
  <c r="AB29" i="10" s="1"/>
  <c r="Z29" i="10" a="1"/>
  <c r="Z29" i="10" s="1"/>
  <c r="X29" i="10" a="1"/>
  <c r="X29" i="10" s="1"/>
  <c r="V29" i="10" a="1"/>
  <c r="V29" i="10" s="1"/>
  <c r="T29" i="10" a="1"/>
  <c r="T29" i="10" s="1"/>
  <c r="R29" i="10" a="1"/>
  <c r="R29" i="10" s="1"/>
  <c r="P29" i="10" a="1"/>
  <c r="P29" i="10" s="1"/>
  <c r="N29" i="10" a="1"/>
  <c r="N29" i="10" s="1"/>
  <c r="L29" i="10" a="1"/>
  <c r="L29" i="10" s="1"/>
  <c r="J29" i="10" a="1"/>
  <c r="J29" i="10" s="1"/>
  <c r="H29" i="10" a="1"/>
  <c r="H29" i="10" s="1"/>
  <c r="F29" i="10" a="1"/>
  <c r="F29" i="10" s="1"/>
  <c r="D29" i="10" a="1"/>
  <c r="D29" i="10" s="1"/>
  <c r="B29" i="10" a="1"/>
  <c r="B29" i="10" s="1"/>
  <c r="BR28" i="10" a="1"/>
  <c r="BR28" i="10" s="1"/>
  <c r="BP28" i="10" a="1"/>
  <c r="BP28" i="10" s="1"/>
  <c r="BN28" i="10" a="1"/>
  <c r="BN28" i="10" s="1"/>
  <c r="BL28" i="10" a="1"/>
  <c r="BL28" i="10" s="1"/>
  <c r="BJ28" i="10" a="1"/>
  <c r="BJ28" i="10" s="1"/>
  <c r="BH28" i="10" a="1"/>
  <c r="BH28" i="10" s="1"/>
  <c r="BF28" i="10" a="1"/>
  <c r="BF28" i="10" s="1"/>
  <c r="BD28" i="10" a="1"/>
  <c r="BD28" i="10" s="1"/>
  <c r="BB28" i="10" a="1"/>
  <c r="BB28" i="10" s="1"/>
  <c r="AZ28" i="10" a="1"/>
  <c r="AZ28" i="10" s="1"/>
  <c r="AX28" i="10" a="1"/>
  <c r="AX28" i="10" s="1"/>
  <c r="AV28" i="10" a="1"/>
  <c r="AV28" i="10" s="1"/>
  <c r="AT28" i="10" a="1"/>
  <c r="AT28" i="10" s="1"/>
  <c r="AR28" i="10" a="1"/>
  <c r="AR28" i="10" s="1"/>
  <c r="AP28" i="10" a="1"/>
  <c r="AP28" i="10" s="1"/>
  <c r="AN28" i="10" a="1"/>
  <c r="AN28" i="10" s="1"/>
  <c r="AL28" i="10" a="1"/>
  <c r="AL28" i="10" s="1"/>
  <c r="AJ28" i="10" a="1"/>
  <c r="AJ28" i="10" s="1"/>
  <c r="AH28" i="10" a="1"/>
  <c r="AH28" i="10" s="1"/>
  <c r="AF28" i="10" a="1"/>
  <c r="AF28" i="10" s="1"/>
  <c r="AD28" i="10" a="1"/>
  <c r="AD28" i="10" s="1"/>
  <c r="AB28" i="10" a="1"/>
  <c r="AB28" i="10" s="1"/>
  <c r="Z28" i="10" a="1"/>
  <c r="Z28" i="10" s="1"/>
  <c r="X28" i="10" a="1"/>
  <c r="X28" i="10" s="1"/>
  <c r="V28" i="10" a="1"/>
  <c r="V28" i="10" s="1"/>
  <c r="T28" i="10" a="1"/>
  <c r="T28" i="10" s="1"/>
  <c r="R28" i="10" a="1"/>
  <c r="R28" i="10" s="1"/>
  <c r="P28" i="10" a="1"/>
  <c r="P28" i="10" s="1"/>
  <c r="N28" i="10" a="1"/>
  <c r="N28" i="10" s="1"/>
  <c r="L28" i="10" a="1"/>
  <c r="L28" i="10" s="1"/>
  <c r="J28" i="10" a="1"/>
  <c r="J28" i="10" s="1"/>
  <c r="H28" i="10" a="1"/>
  <c r="H28" i="10" s="1"/>
  <c r="F28" i="10" a="1"/>
  <c r="F28" i="10" s="1"/>
  <c r="D28" i="10" a="1"/>
  <c r="D28" i="10" s="1"/>
  <c r="B28" i="10" a="1"/>
  <c r="B28" i="10" s="1"/>
  <c r="BR27" i="10" a="1"/>
  <c r="BR27" i="10" s="1"/>
  <c r="BP27" i="10" a="1"/>
  <c r="BP27" i="10" s="1"/>
  <c r="BN27" i="10" a="1"/>
  <c r="BN27" i="10" s="1"/>
  <c r="BL27" i="10" a="1"/>
  <c r="BL27" i="10" s="1"/>
  <c r="BJ27" i="10" a="1"/>
  <c r="BJ27" i="10" s="1"/>
  <c r="BH27" i="10" a="1"/>
  <c r="BH27" i="10" s="1"/>
  <c r="BF27" i="10" a="1"/>
  <c r="BF27" i="10" s="1"/>
  <c r="BD27" i="10" a="1"/>
  <c r="BD27" i="10" s="1"/>
  <c r="BB27" i="10" a="1"/>
  <c r="BB27" i="10" s="1"/>
  <c r="AZ27" i="10" a="1"/>
  <c r="AZ27" i="10" s="1"/>
  <c r="AX27" i="10" a="1"/>
  <c r="AX27" i="10" s="1"/>
  <c r="AV27" i="10" a="1"/>
  <c r="AV27" i="10" s="1"/>
  <c r="AT27" i="10" a="1"/>
  <c r="AT27" i="10" s="1"/>
  <c r="AR27" i="10" a="1"/>
  <c r="AR27" i="10" s="1"/>
  <c r="AP27" i="10" a="1"/>
  <c r="AP27" i="10" s="1"/>
  <c r="AN27" i="10" a="1"/>
  <c r="AN27" i="10" s="1"/>
  <c r="AL27" i="10" a="1"/>
  <c r="AL27" i="10" s="1"/>
  <c r="AJ27" i="10" a="1"/>
  <c r="AJ27" i="10" s="1"/>
  <c r="AH27" i="10" a="1"/>
  <c r="AH27" i="10" s="1"/>
  <c r="AF27" i="10" a="1"/>
  <c r="AF27" i="10" s="1"/>
  <c r="AD27" i="10" a="1"/>
  <c r="AD27" i="10" s="1"/>
  <c r="AB27" i="10" a="1"/>
  <c r="AB27" i="10" s="1"/>
  <c r="Z27" i="10" a="1"/>
  <c r="Z27" i="10" s="1"/>
  <c r="X27" i="10" a="1"/>
  <c r="X27" i="10" s="1"/>
  <c r="V27" i="10" a="1"/>
  <c r="V27" i="10" s="1"/>
  <c r="T27" i="10" a="1"/>
  <c r="T27" i="10" s="1"/>
  <c r="R27" i="10" a="1"/>
  <c r="R27" i="10" s="1"/>
  <c r="P27" i="10" a="1"/>
  <c r="P27" i="10" s="1"/>
  <c r="N27" i="10" a="1"/>
  <c r="N27" i="10" s="1"/>
  <c r="L27" i="10" a="1"/>
  <c r="L27" i="10" s="1"/>
  <c r="J27" i="10" a="1"/>
  <c r="J27" i="10" s="1"/>
  <c r="H27" i="10" a="1"/>
  <c r="H27" i="10" s="1"/>
  <c r="F27" i="10" a="1"/>
  <c r="F27" i="10" s="1"/>
  <c r="D27" i="10" a="1"/>
  <c r="D27" i="10" s="1"/>
  <c r="B27" i="10" a="1"/>
  <c r="B27" i="10" s="1"/>
  <c r="BR26" i="10" a="1"/>
  <c r="BR26" i="10" s="1"/>
  <c r="BP26" i="10" a="1"/>
  <c r="BP26" i="10" s="1"/>
  <c r="BN26" i="10" a="1"/>
  <c r="BN26" i="10" s="1"/>
  <c r="BL26" i="10" a="1"/>
  <c r="BL26" i="10" s="1"/>
  <c r="BJ26" i="10" a="1"/>
  <c r="BJ26" i="10" s="1"/>
  <c r="BH26" i="10" a="1"/>
  <c r="BH26" i="10" s="1"/>
  <c r="BF26" i="10" a="1"/>
  <c r="BF26" i="10" s="1"/>
  <c r="BD26" i="10" a="1"/>
  <c r="BD26" i="10" s="1"/>
  <c r="BB26" i="10" a="1"/>
  <c r="BB26" i="10" s="1"/>
  <c r="AZ26" i="10" a="1"/>
  <c r="AZ26" i="10" s="1"/>
  <c r="AX26" i="10" a="1"/>
  <c r="AX26" i="10" s="1"/>
  <c r="AV26" i="10" a="1"/>
  <c r="AV26" i="10" s="1"/>
  <c r="AT26" i="10" a="1"/>
  <c r="AT26" i="10" s="1"/>
  <c r="AR26" i="10" a="1"/>
  <c r="AR26" i="10" s="1"/>
  <c r="AP26" i="10" a="1"/>
  <c r="AP26" i="10" s="1"/>
  <c r="AN26" i="10" a="1"/>
  <c r="AN26" i="10" s="1"/>
  <c r="AL26" i="10" a="1"/>
  <c r="AL26" i="10" s="1"/>
  <c r="AJ26" i="10" a="1"/>
  <c r="AJ26" i="10" s="1"/>
  <c r="AH26" i="10" a="1"/>
  <c r="AH26" i="10" s="1"/>
  <c r="AF26" i="10" a="1"/>
  <c r="AF26" i="10" s="1"/>
  <c r="AD26" i="10" a="1"/>
  <c r="AD26" i="10" s="1"/>
  <c r="AB26" i="10" a="1"/>
  <c r="AB26" i="10" s="1"/>
  <c r="Z26" i="10" a="1"/>
  <c r="Z26" i="10" s="1"/>
  <c r="X26" i="10" a="1"/>
  <c r="X26" i="10" s="1"/>
  <c r="V26" i="10" a="1"/>
  <c r="V26" i="10" s="1"/>
  <c r="T26" i="10" a="1"/>
  <c r="T26" i="10" s="1"/>
  <c r="R26" i="10" a="1"/>
  <c r="R26" i="10" s="1"/>
  <c r="P26" i="10" a="1"/>
  <c r="P26" i="10" s="1"/>
  <c r="N26" i="10" a="1"/>
  <c r="N26" i="10" s="1"/>
  <c r="L26" i="10" a="1"/>
  <c r="L26" i="10" s="1"/>
  <c r="J26" i="10" a="1"/>
  <c r="J26" i="10" s="1"/>
  <c r="H26" i="10" a="1"/>
  <c r="H26" i="10" s="1"/>
  <c r="F26" i="10" a="1"/>
  <c r="F26" i="10" s="1"/>
  <c r="D26" i="10" a="1"/>
  <c r="D26" i="10" s="1"/>
  <c r="B26" i="10" a="1"/>
  <c r="B26" i="10" s="1"/>
  <c r="BR25" i="10" a="1"/>
  <c r="BR25" i="10" s="1"/>
  <c r="BP25" i="10" a="1"/>
  <c r="BP25" i="10" s="1"/>
  <c r="BN25" i="10" a="1"/>
  <c r="BN25" i="10" s="1"/>
  <c r="BL25" i="10" a="1"/>
  <c r="BL25" i="10" s="1"/>
  <c r="BJ25" i="10" a="1"/>
  <c r="BJ25" i="10" s="1"/>
  <c r="BH25" i="10" a="1"/>
  <c r="BH25" i="10" s="1"/>
  <c r="BF25" i="10" a="1"/>
  <c r="BF25" i="10" s="1"/>
  <c r="BD25" i="10" a="1"/>
  <c r="BD25" i="10" s="1"/>
  <c r="BB25" i="10" a="1"/>
  <c r="BB25" i="10" s="1"/>
  <c r="AZ25" i="10" a="1"/>
  <c r="AZ25" i="10" s="1"/>
  <c r="AX25" i="10" a="1"/>
  <c r="AX25" i="10" s="1"/>
  <c r="AV25" i="10" a="1"/>
  <c r="AV25" i="10" s="1"/>
  <c r="AT25" i="10" a="1"/>
  <c r="AT25" i="10" s="1"/>
  <c r="AR25" i="10" a="1"/>
  <c r="AR25" i="10" s="1"/>
  <c r="AP25" i="10" a="1"/>
  <c r="AP25" i="10" s="1"/>
  <c r="AN25" i="10" a="1"/>
  <c r="AN25" i="10" s="1"/>
  <c r="AL25" i="10" a="1"/>
  <c r="AL25" i="10" s="1"/>
  <c r="AJ25" i="10" a="1"/>
  <c r="AJ25" i="10" s="1"/>
  <c r="AH25" i="10" a="1"/>
  <c r="AH25" i="10" s="1"/>
  <c r="AF25" i="10" a="1"/>
  <c r="AF25" i="10" s="1"/>
  <c r="AD25" i="10" a="1"/>
  <c r="AD25" i="10" s="1"/>
  <c r="AB25" i="10" a="1"/>
  <c r="AB25" i="10" s="1"/>
  <c r="Z25" i="10" a="1"/>
  <c r="Z25" i="10" s="1"/>
  <c r="X25" i="10" a="1"/>
  <c r="X25" i="10" s="1"/>
  <c r="V25" i="10" a="1"/>
  <c r="V25" i="10" s="1"/>
  <c r="T25" i="10" a="1"/>
  <c r="T25" i="10" s="1"/>
  <c r="R25" i="10" a="1"/>
  <c r="R25" i="10" s="1"/>
  <c r="P25" i="10" a="1"/>
  <c r="P25" i="10" s="1"/>
  <c r="N25" i="10" a="1"/>
  <c r="N25" i="10" s="1"/>
  <c r="L25" i="10" a="1"/>
  <c r="L25" i="10" s="1"/>
  <c r="J25" i="10" a="1"/>
  <c r="J25" i="10" s="1"/>
  <c r="H25" i="10" a="1"/>
  <c r="H25" i="10" s="1"/>
  <c r="F25" i="10" a="1"/>
  <c r="F25" i="10" s="1"/>
  <c r="D25" i="10" a="1"/>
  <c r="D25" i="10" s="1"/>
  <c r="B25" i="10" a="1"/>
  <c r="B25" i="10" s="1"/>
  <c r="BR24" i="10" a="1"/>
  <c r="BR24" i="10" s="1"/>
  <c r="BP24" i="10" a="1"/>
  <c r="BP24" i="10" s="1"/>
  <c r="BN24" i="10" a="1"/>
  <c r="BN24" i="10" s="1"/>
  <c r="BL24" i="10" a="1"/>
  <c r="BL24" i="10" s="1"/>
  <c r="BJ24" i="10" a="1"/>
  <c r="BJ24" i="10" s="1"/>
  <c r="BH24" i="10" a="1"/>
  <c r="BH24" i="10" s="1"/>
  <c r="BF24" i="10" a="1"/>
  <c r="BF24" i="10" s="1"/>
  <c r="BD24" i="10" a="1"/>
  <c r="BD24" i="10" s="1"/>
  <c r="BB24" i="10" a="1"/>
  <c r="BB24" i="10" s="1"/>
  <c r="AZ24" i="10" a="1"/>
  <c r="AZ24" i="10" s="1"/>
  <c r="AX24" i="10" a="1"/>
  <c r="AX24" i="10" s="1"/>
  <c r="AV24" i="10" a="1"/>
  <c r="AV24" i="10" s="1"/>
  <c r="AT24" i="10" a="1"/>
  <c r="AT24" i="10" s="1"/>
  <c r="AR24" i="10" a="1"/>
  <c r="AR24" i="10" s="1"/>
  <c r="AP24" i="10" a="1"/>
  <c r="AP24" i="10" s="1"/>
  <c r="AN24" i="10" a="1"/>
  <c r="AN24" i="10" s="1"/>
  <c r="AL24" i="10" a="1"/>
  <c r="AL24" i="10" s="1"/>
  <c r="AJ24" i="10" a="1"/>
  <c r="AJ24" i="10" s="1"/>
  <c r="AH24" i="10" a="1"/>
  <c r="AH24" i="10" s="1"/>
  <c r="AF24" i="10" a="1"/>
  <c r="AF24" i="10" s="1"/>
  <c r="AD24" i="10" a="1"/>
  <c r="AD24" i="10" s="1"/>
  <c r="AB24" i="10" a="1"/>
  <c r="AB24" i="10" s="1"/>
  <c r="Z24" i="10" a="1"/>
  <c r="Z24" i="10" s="1"/>
  <c r="X24" i="10" a="1"/>
  <c r="X24" i="10" s="1"/>
  <c r="V24" i="10" a="1"/>
  <c r="V24" i="10" s="1"/>
  <c r="T24" i="10" a="1"/>
  <c r="T24" i="10" s="1"/>
  <c r="R24" i="10" a="1"/>
  <c r="R24" i="10" s="1"/>
  <c r="P24" i="10" a="1"/>
  <c r="P24" i="10" s="1"/>
  <c r="N24" i="10" a="1"/>
  <c r="N24" i="10" s="1"/>
  <c r="L24" i="10" a="1"/>
  <c r="L24" i="10" s="1"/>
  <c r="J24" i="10" a="1"/>
  <c r="J24" i="10" s="1"/>
  <c r="H24" i="10" a="1"/>
  <c r="H24" i="10" s="1"/>
  <c r="F24" i="10" a="1"/>
  <c r="F24" i="10" s="1"/>
  <c r="D24" i="10" a="1"/>
  <c r="D24" i="10" s="1"/>
  <c r="B24" i="10" a="1"/>
  <c r="B24" i="10" s="1"/>
  <c r="BR23" i="10" a="1"/>
  <c r="BR23" i="10" s="1"/>
  <c r="BP23" i="10" a="1"/>
  <c r="BP23" i="10" s="1"/>
  <c r="BN23" i="10" a="1"/>
  <c r="BN23" i="10" s="1"/>
  <c r="BL23" i="10" a="1"/>
  <c r="BL23" i="10" s="1"/>
  <c r="BJ23" i="10" a="1"/>
  <c r="BJ23" i="10" s="1"/>
  <c r="BH23" i="10" a="1"/>
  <c r="BH23" i="10" s="1"/>
  <c r="BF23" i="10" a="1"/>
  <c r="BF23" i="10" s="1"/>
  <c r="BD23" i="10" a="1"/>
  <c r="BD23" i="10" s="1"/>
  <c r="BB23" i="10" a="1"/>
  <c r="BB23" i="10" s="1"/>
  <c r="AZ23" i="10" a="1"/>
  <c r="AZ23" i="10" s="1"/>
  <c r="AX23" i="10" a="1"/>
  <c r="AX23" i="10" s="1"/>
  <c r="AV23" i="10" a="1"/>
  <c r="AV23" i="10" s="1"/>
  <c r="AT23" i="10" a="1"/>
  <c r="AT23" i="10" s="1"/>
  <c r="AR23" i="10" a="1"/>
  <c r="AR23" i="10" s="1"/>
  <c r="AP23" i="10" a="1"/>
  <c r="AP23" i="10" s="1"/>
  <c r="AN23" i="10" a="1"/>
  <c r="AN23" i="10" s="1"/>
  <c r="AL23" i="10" a="1"/>
  <c r="AL23" i="10" s="1"/>
  <c r="AJ23" i="10" a="1"/>
  <c r="AJ23" i="10" s="1"/>
  <c r="AH23" i="10" a="1"/>
  <c r="AH23" i="10" s="1"/>
  <c r="AF23" i="10" a="1"/>
  <c r="AF23" i="10" s="1"/>
  <c r="AD23" i="10" a="1"/>
  <c r="AD23" i="10" s="1"/>
  <c r="AB23" i="10" a="1"/>
  <c r="AB23" i="10" s="1"/>
  <c r="Z23" i="10" a="1"/>
  <c r="Z23" i="10" s="1"/>
  <c r="X23" i="10" a="1"/>
  <c r="X23" i="10" s="1"/>
  <c r="V23" i="10" a="1"/>
  <c r="V23" i="10" s="1"/>
  <c r="T23" i="10" a="1"/>
  <c r="T23" i="10" s="1"/>
  <c r="R23" i="10" a="1"/>
  <c r="R23" i="10" s="1"/>
  <c r="P23" i="10" a="1"/>
  <c r="P23" i="10" s="1"/>
  <c r="N23" i="10" a="1"/>
  <c r="N23" i="10" s="1"/>
  <c r="L23" i="10" a="1"/>
  <c r="L23" i="10" s="1"/>
  <c r="J23" i="10" a="1"/>
  <c r="J23" i="10" s="1"/>
  <c r="H23" i="10" a="1"/>
  <c r="H23" i="10" s="1"/>
  <c r="F23" i="10" a="1"/>
  <c r="F23" i="10" s="1"/>
  <c r="D23" i="10" a="1"/>
  <c r="D23" i="10" s="1"/>
  <c r="B23" i="10" a="1"/>
  <c r="B23" i="10" s="1"/>
  <c r="BR22" i="10" a="1"/>
  <c r="BR22" i="10" s="1"/>
  <c r="BP22" i="10" a="1"/>
  <c r="BP22" i="10" s="1"/>
  <c r="BN22" i="10" a="1"/>
  <c r="BN22" i="10" s="1"/>
  <c r="BL22" i="10" a="1"/>
  <c r="BL22" i="10" s="1"/>
  <c r="BJ22" i="10" a="1"/>
  <c r="BJ22" i="10" s="1"/>
  <c r="BH22" i="10" a="1"/>
  <c r="BH22" i="10" s="1"/>
  <c r="BF22" i="10" a="1"/>
  <c r="BF22" i="10" s="1"/>
  <c r="BD22" i="10" a="1"/>
  <c r="BD22" i="10" s="1"/>
  <c r="BB22" i="10" a="1"/>
  <c r="BB22" i="10" s="1"/>
  <c r="AZ22" i="10" a="1"/>
  <c r="AZ22" i="10" s="1"/>
  <c r="AX22" i="10" a="1"/>
  <c r="AX22" i="10" s="1"/>
  <c r="AV22" i="10" a="1"/>
  <c r="AV22" i="10" s="1"/>
  <c r="AT22" i="10" a="1"/>
  <c r="AT22" i="10" s="1"/>
  <c r="AR22" i="10" a="1"/>
  <c r="AR22" i="10" s="1"/>
  <c r="AP22" i="10" a="1"/>
  <c r="AP22" i="10" s="1"/>
  <c r="AN22" i="10" a="1"/>
  <c r="AN22" i="10" s="1"/>
  <c r="AL22" i="10" a="1"/>
  <c r="AL22" i="10" s="1"/>
  <c r="AJ22" i="10" a="1"/>
  <c r="AJ22" i="10" s="1"/>
  <c r="AH22" i="10" a="1"/>
  <c r="AH22" i="10" s="1"/>
  <c r="AF22" i="10" a="1"/>
  <c r="AF22" i="10" s="1"/>
  <c r="AD22" i="10" a="1"/>
  <c r="AD22" i="10" s="1"/>
  <c r="AB22" i="10" a="1"/>
  <c r="AB22" i="10" s="1"/>
  <c r="Z22" i="10" a="1"/>
  <c r="Z22" i="10" s="1"/>
  <c r="X22" i="10" a="1"/>
  <c r="X22" i="10" s="1"/>
  <c r="V22" i="10" a="1"/>
  <c r="V22" i="10" s="1"/>
  <c r="T22" i="10" a="1"/>
  <c r="T22" i="10" s="1"/>
  <c r="R22" i="10" a="1"/>
  <c r="R22" i="10" s="1"/>
  <c r="P22" i="10" a="1"/>
  <c r="P22" i="10" s="1"/>
  <c r="N22" i="10" a="1"/>
  <c r="N22" i="10" s="1"/>
  <c r="L22" i="10" a="1"/>
  <c r="L22" i="10" s="1"/>
  <c r="J22" i="10" a="1"/>
  <c r="J22" i="10" s="1"/>
  <c r="H22" i="10" a="1"/>
  <c r="H22" i="10" s="1"/>
  <c r="F22" i="10" a="1"/>
  <c r="F22" i="10" s="1"/>
  <c r="D22" i="10" a="1"/>
  <c r="D22" i="10" s="1"/>
  <c r="B22" i="10" a="1"/>
  <c r="B22" i="10" s="1"/>
  <c r="BR21" i="10" a="1"/>
  <c r="BR21" i="10" s="1"/>
  <c r="BP21" i="10" a="1"/>
  <c r="BP21" i="10" s="1"/>
  <c r="BN21" i="10" a="1"/>
  <c r="BN21" i="10" s="1"/>
  <c r="BL21" i="10" a="1"/>
  <c r="BL21" i="10" s="1"/>
  <c r="BJ21" i="10" a="1"/>
  <c r="BJ21" i="10" s="1"/>
  <c r="BH21" i="10" a="1"/>
  <c r="BH21" i="10" s="1"/>
  <c r="BF21" i="10" a="1"/>
  <c r="BF21" i="10" s="1"/>
  <c r="BD21" i="10" a="1"/>
  <c r="BD21" i="10" s="1"/>
  <c r="BB21" i="10" a="1"/>
  <c r="BB21" i="10" s="1"/>
  <c r="AZ21" i="10" a="1"/>
  <c r="AZ21" i="10" s="1"/>
  <c r="AX21" i="10" a="1"/>
  <c r="AX21" i="10" s="1"/>
  <c r="AV21" i="10" a="1"/>
  <c r="AV21" i="10" s="1"/>
  <c r="AT21" i="10" a="1"/>
  <c r="AT21" i="10" s="1"/>
  <c r="AR21" i="10" a="1"/>
  <c r="AR21" i="10" s="1"/>
  <c r="AP21" i="10" a="1"/>
  <c r="AP21" i="10" s="1"/>
  <c r="AN21" i="10" a="1"/>
  <c r="AN21" i="10" s="1"/>
  <c r="AL21" i="10" a="1"/>
  <c r="AL21" i="10" s="1"/>
  <c r="AJ21" i="10" a="1"/>
  <c r="AJ21" i="10" s="1"/>
  <c r="AH21" i="10" a="1"/>
  <c r="AH21" i="10" s="1"/>
  <c r="AF21" i="10" a="1"/>
  <c r="AF21" i="10" s="1"/>
  <c r="AD21" i="10" a="1"/>
  <c r="AD21" i="10" s="1"/>
  <c r="AB21" i="10" a="1"/>
  <c r="AB21" i="10" s="1"/>
  <c r="Z21" i="10" a="1"/>
  <c r="Z21" i="10" s="1"/>
  <c r="X21" i="10" a="1"/>
  <c r="X21" i="10" s="1"/>
  <c r="V21" i="10" a="1"/>
  <c r="V21" i="10" s="1"/>
  <c r="T21" i="10" a="1"/>
  <c r="T21" i="10" s="1"/>
  <c r="R21" i="10" a="1"/>
  <c r="R21" i="10" s="1"/>
  <c r="P21" i="10" a="1"/>
  <c r="P21" i="10" s="1"/>
  <c r="N21" i="10" a="1"/>
  <c r="N21" i="10" s="1"/>
  <c r="L21" i="10" a="1"/>
  <c r="L21" i="10" s="1"/>
  <c r="J21" i="10" a="1"/>
  <c r="J21" i="10" s="1"/>
  <c r="H21" i="10" a="1"/>
  <c r="H21" i="10" s="1"/>
  <c r="F21" i="10" a="1"/>
  <c r="F21" i="10" s="1"/>
  <c r="D21" i="10" a="1"/>
  <c r="D21" i="10" s="1"/>
  <c r="B21" i="10" a="1"/>
  <c r="B21" i="10" s="1"/>
  <c r="BR20" i="10" a="1"/>
  <c r="BR20" i="10" s="1"/>
  <c r="BP20" i="10" a="1"/>
  <c r="BP20" i="10" s="1"/>
  <c r="BN20" i="10" a="1"/>
  <c r="BN20" i="10" s="1"/>
  <c r="BL20" i="10" a="1"/>
  <c r="BL20" i="10" s="1"/>
  <c r="BJ20" i="10" a="1"/>
  <c r="BJ20" i="10" s="1"/>
  <c r="BH20" i="10" a="1"/>
  <c r="BH20" i="10" s="1"/>
  <c r="BF20" i="10" a="1"/>
  <c r="BF20" i="10" s="1"/>
  <c r="BD20" i="10" a="1"/>
  <c r="BD20" i="10" s="1"/>
  <c r="BB20" i="10" a="1"/>
  <c r="BB20" i="10" s="1"/>
  <c r="AZ20" i="10" a="1"/>
  <c r="AZ20" i="10" s="1"/>
  <c r="AX20" i="10" a="1"/>
  <c r="AX20" i="10" s="1"/>
  <c r="AV20" i="10" a="1"/>
  <c r="AV20" i="10" s="1"/>
  <c r="AT20" i="10" a="1"/>
  <c r="AT20" i="10" s="1"/>
  <c r="AR20" i="10" a="1"/>
  <c r="AR20" i="10" s="1"/>
  <c r="AP20" i="10" a="1"/>
  <c r="AP20" i="10" s="1"/>
  <c r="AN20" i="10" a="1"/>
  <c r="AN20" i="10" s="1"/>
  <c r="AL20" i="10" a="1"/>
  <c r="AL20" i="10" s="1"/>
  <c r="AJ20" i="10" a="1"/>
  <c r="AJ20" i="10" s="1"/>
  <c r="AH20" i="10" a="1"/>
  <c r="AH20" i="10" s="1"/>
  <c r="AF20" i="10" a="1"/>
  <c r="AF20" i="10" s="1"/>
  <c r="AD20" i="10" a="1"/>
  <c r="AD20" i="10" s="1"/>
  <c r="AB20" i="10" a="1"/>
  <c r="AB20" i="10" s="1"/>
  <c r="Z20" i="10" a="1"/>
  <c r="Z20" i="10" s="1"/>
  <c r="X20" i="10" a="1"/>
  <c r="X20" i="10" s="1"/>
  <c r="V20" i="10" a="1"/>
  <c r="V20" i="10" s="1"/>
  <c r="T20" i="10" a="1"/>
  <c r="T20" i="10" s="1"/>
  <c r="R20" i="10" a="1"/>
  <c r="R20" i="10" s="1"/>
  <c r="P20" i="10" a="1"/>
  <c r="P20" i="10" s="1"/>
  <c r="N20" i="10" a="1"/>
  <c r="N20" i="10" s="1"/>
  <c r="L20" i="10" a="1"/>
  <c r="L20" i="10" s="1"/>
  <c r="J20" i="10" a="1"/>
  <c r="J20" i="10" s="1"/>
  <c r="H20" i="10" a="1"/>
  <c r="H20" i="10" s="1"/>
  <c r="F20" i="10" a="1"/>
  <c r="F20" i="10" s="1"/>
  <c r="D20" i="10" a="1"/>
  <c r="D20" i="10" s="1"/>
  <c r="B20" i="10" a="1"/>
  <c r="B20" i="10" s="1"/>
  <c r="BR19" i="10" a="1"/>
  <c r="BR19" i="10" s="1"/>
  <c r="BP19" i="10" a="1"/>
  <c r="BP19" i="10" s="1"/>
  <c r="BN19" i="10" a="1"/>
  <c r="BN19" i="10" s="1"/>
  <c r="BL19" i="10" a="1"/>
  <c r="BL19" i="10" s="1"/>
  <c r="BJ19" i="10" a="1"/>
  <c r="BJ19" i="10" s="1"/>
  <c r="BH19" i="10" a="1"/>
  <c r="BH19" i="10" s="1"/>
  <c r="BF19" i="10" a="1"/>
  <c r="BF19" i="10" s="1"/>
  <c r="BD19" i="10" a="1"/>
  <c r="BD19" i="10" s="1"/>
  <c r="BB19" i="10" a="1"/>
  <c r="BB19" i="10" s="1"/>
  <c r="AZ19" i="10" a="1"/>
  <c r="AZ19" i="10" s="1"/>
  <c r="AX19" i="10" a="1"/>
  <c r="AX19" i="10" s="1"/>
  <c r="AV19" i="10" a="1"/>
  <c r="AV19" i="10" s="1"/>
  <c r="AT19" i="10" a="1"/>
  <c r="AT19" i="10" s="1"/>
  <c r="AR19" i="10" a="1"/>
  <c r="AR19" i="10" s="1"/>
  <c r="AP19" i="10" a="1"/>
  <c r="AP19" i="10" s="1"/>
  <c r="AN19" i="10" a="1"/>
  <c r="AN19" i="10" s="1"/>
  <c r="AL19" i="10" a="1"/>
  <c r="AL19" i="10" s="1"/>
  <c r="AJ19" i="10" a="1"/>
  <c r="AJ19" i="10" s="1"/>
  <c r="AH19" i="10" a="1"/>
  <c r="AH19" i="10" s="1"/>
  <c r="AF19" i="10" a="1"/>
  <c r="AF19" i="10" s="1"/>
  <c r="AD19" i="10" a="1"/>
  <c r="AD19" i="10" s="1"/>
  <c r="AB19" i="10" a="1"/>
  <c r="AB19" i="10" s="1"/>
  <c r="Z19" i="10" a="1"/>
  <c r="Z19" i="10" s="1"/>
  <c r="X19" i="10" a="1"/>
  <c r="X19" i="10" s="1"/>
  <c r="T19" i="10" a="1"/>
  <c r="T19" i="10" s="1"/>
  <c r="R19" i="10" a="1"/>
  <c r="R19" i="10" s="1"/>
  <c r="P19" i="10" a="1"/>
  <c r="P19" i="10" s="1"/>
  <c r="N19" i="10" a="1"/>
  <c r="N19" i="10" s="1"/>
  <c r="L19" i="10" a="1"/>
  <c r="L19" i="10" s="1"/>
  <c r="J19" i="10" a="1"/>
  <c r="J19" i="10" s="1"/>
  <c r="H19" i="10" a="1"/>
  <c r="H19" i="10" s="1"/>
  <c r="F19" i="10" a="1"/>
  <c r="F19" i="10" s="1"/>
  <c r="D19" i="10" a="1"/>
  <c r="D19" i="10" s="1"/>
  <c r="B19" i="10" a="1"/>
  <c r="B19" i="10" s="1"/>
  <c r="BR18" i="10" a="1"/>
  <c r="BR18" i="10" s="1"/>
  <c r="BP18" i="10" a="1"/>
  <c r="BP18" i="10" s="1"/>
  <c r="BN18" i="10" a="1"/>
  <c r="BN18" i="10" s="1"/>
  <c r="BL18" i="10" a="1"/>
  <c r="BL18" i="10" s="1"/>
  <c r="BJ18" i="10" a="1"/>
  <c r="BJ18" i="10" s="1"/>
  <c r="BH18" i="10" a="1"/>
  <c r="BH18" i="10" s="1"/>
  <c r="BF18" i="10" a="1"/>
  <c r="BF18" i="10" s="1"/>
  <c r="BD18" i="10" a="1"/>
  <c r="BD18" i="10" s="1"/>
  <c r="BB18" i="10" a="1"/>
  <c r="BB18" i="10" s="1"/>
  <c r="AZ18" i="10" a="1"/>
  <c r="AZ18" i="10" s="1"/>
  <c r="AX18" i="10" a="1"/>
  <c r="AX18" i="10" s="1"/>
  <c r="AV18" i="10" a="1"/>
  <c r="AV18" i="10" s="1"/>
  <c r="AT18" i="10" a="1"/>
  <c r="AT18" i="10" s="1"/>
  <c r="AR18" i="10" a="1"/>
  <c r="AR18" i="10" s="1"/>
  <c r="AP18" i="10" a="1"/>
  <c r="AP18" i="10" s="1"/>
  <c r="AN18" i="10" a="1"/>
  <c r="AN18" i="10" s="1"/>
  <c r="AL18" i="10" a="1"/>
  <c r="AL18" i="10" s="1"/>
  <c r="AJ18" i="10" a="1"/>
  <c r="AJ18" i="10" s="1"/>
  <c r="AH18" i="10" a="1"/>
  <c r="AH18" i="10" s="1"/>
  <c r="AF18" i="10" a="1"/>
  <c r="AF18" i="10" s="1"/>
  <c r="AD18" i="10" a="1"/>
  <c r="AD18" i="10" s="1"/>
  <c r="AB18" i="10" a="1"/>
  <c r="AB18" i="10" s="1"/>
  <c r="Z18" i="10" a="1"/>
  <c r="Z18" i="10" s="1"/>
  <c r="X18" i="10" a="1"/>
  <c r="X18" i="10" s="1"/>
  <c r="T18" i="10" a="1"/>
  <c r="T18" i="10" s="1"/>
  <c r="R18" i="10" a="1"/>
  <c r="R18" i="10" s="1"/>
  <c r="P18" i="10" a="1"/>
  <c r="P18" i="10" s="1"/>
  <c r="N18" i="10" a="1"/>
  <c r="N18" i="10" s="1"/>
  <c r="L18" i="10" a="1"/>
  <c r="L18" i="10" s="1"/>
  <c r="J18" i="10" a="1"/>
  <c r="J18" i="10" s="1"/>
  <c r="H18" i="10" a="1"/>
  <c r="H18" i="10" s="1"/>
  <c r="F18" i="10" a="1"/>
  <c r="F18" i="10" s="1"/>
  <c r="D18" i="10" a="1"/>
  <c r="D18" i="10" s="1"/>
  <c r="B18" i="10" a="1"/>
  <c r="B18" i="10" s="1"/>
  <c r="BR17" i="10" a="1"/>
  <c r="BR17" i="10" s="1"/>
  <c r="BP17" i="10" a="1"/>
  <c r="BP17" i="10" s="1"/>
  <c r="BN17" i="10" a="1"/>
  <c r="BN17" i="10" s="1"/>
  <c r="BL17" i="10" a="1"/>
  <c r="BL17" i="10" s="1"/>
  <c r="BJ17" i="10" a="1"/>
  <c r="BJ17" i="10" s="1"/>
  <c r="BH17" i="10" a="1"/>
  <c r="BH17" i="10" s="1"/>
  <c r="BF17" i="10" a="1"/>
  <c r="BF17" i="10" s="1"/>
  <c r="BD17" i="10" a="1"/>
  <c r="BD17" i="10" s="1"/>
  <c r="BB17" i="10" a="1"/>
  <c r="BB17" i="10" s="1"/>
  <c r="AZ17" i="10" a="1"/>
  <c r="AZ17" i="10" s="1"/>
  <c r="AX17" i="10" a="1"/>
  <c r="AX17" i="10" s="1"/>
  <c r="AV17" i="10" a="1"/>
  <c r="AV17" i="10" s="1"/>
  <c r="AT17" i="10" a="1"/>
  <c r="AT17" i="10" s="1"/>
  <c r="AR17" i="10" a="1"/>
  <c r="AR17" i="10" s="1"/>
  <c r="AP17" i="10" a="1"/>
  <c r="AP17" i="10" s="1"/>
  <c r="AN17" i="10" a="1"/>
  <c r="AN17" i="10" s="1"/>
  <c r="AL17" i="10" a="1"/>
  <c r="AL17" i="10" s="1"/>
  <c r="AJ17" i="10" a="1"/>
  <c r="AJ17" i="10" s="1"/>
  <c r="AH17" i="10" a="1"/>
  <c r="AH17" i="10" s="1"/>
  <c r="AF17" i="10" a="1"/>
  <c r="AF17" i="10" s="1"/>
  <c r="AD17" i="10" a="1"/>
  <c r="AD17" i="10" s="1"/>
  <c r="AB17" i="10" a="1"/>
  <c r="AB17" i="10" s="1"/>
  <c r="Z17" i="10" a="1"/>
  <c r="Z17" i="10" s="1"/>
  <c r="X17" i="10" a="1"/>
  <c r="X17" i="10" s="1"/>
  <c r="T17" i="10" a="1"/>
  <c r="T17" i="10" s="1"/>
  <c r="R17" i="10" a="1"/>
  <c r="R17" i="10" s="1"/>
  <c r="P17" i="10" a="1"/>
  <c r="P17" i="10" s="1"/>
  <c r="N17" i="10" a="1"/>
  <c r="N17" i="10" s="1"/>
  <c r="L17" i="10" a="1"/>
  <c r="L17" i="10" s="1"/>
  <c r="J17" i="10" a="1"/>
  <c r="J17" i="10" s="1"/>
  <c r="H17" i="10" a="1"/>
  <c r="H17" i="10" s="1"/>
  <c r="F17" i="10" a="1"/>
  <c r="F17" i="10" s="1"/>
  <c r="D17" i="10" a="1"/>
  <c r="D17" i="10" s="1"/>
  <c r="B17" i="10" a="1"/>
  <c r="B17" i="10" s="1"/>
  <c r="BP16" i="10" a="1"/>
  <c r="BP16" i="10" s="1"/>
  <c r="BN16" i="10" a="1"/>
  <c r="BN16" i="10" s="1"/>
  <c r="BL16" i="10" a="1"/>
  <c r="BL16" i="10" s="1"/>
  <c r="BJ16" i="10" a="1"/>
  <c r="BJ16" i="10" s="1"/>
  <c r="BH16" i="10" a="1"/>
  <c r="BH16" i="10" s="1"/>
  <c r="BF16" i="10" a="1"/>
  <c r="BF16" i="10" s="1"/>
  <c r="BD16" i="10" a="1"/>
  <c r="BD16" i="10" s="1"/>
  <c r="BB16" i="10" a="1"/>
  <c r="BB16" i="10" s="1"/>
  <c r="AZ16" i="10" a="1"/>
  <c r="AZ16" i="10" s="1"/>
  <c r="AX16" i="10" a="1"/>
  <c r="AX16" i="10" s="1"/>
  <c r="AV16" i="10" a="1"/>
  <c r="AV16" i="10" s="1"/>
  <c r="AT16" i="10" a="1"/>
  <c r="AT16" i="10" s="1"/>
  <c r="AR16" i="10" a="1"/>
  <c r="AR16" i="10" s="1"/>
  <c r="AP16" i="10" a="1"/>
  <c r="AP16" i="10" s="1"/>
  <c r="AN16" i="10" a="1"/>
  <c r="AN16" i="10" s="1"/>
  <c r="AL16" i="10" a="1"/>
  <c r="AL16" i="10" s="1"/>
  <c r="AJ16" i="10" a="1"/>
  <c r="AJ16" i="10" s="1"/>
  <c r="AH16" i="10" a="1"/>
  <c r="AH16" i="10" s="1"/>
  <c r="AF16" i="10" a="1"/>
  <c r="AF16" i="10" s="1"/>
  <c r="AD16" i="10" a="1"/>
  <c r="AD16" i="10" s="1"/>
  <c r="AB16" i="10" a="1"/>
  <c r="AB16" i="10" s="1"/>
  <c r="Z16" i="10" a="1"/>
  <c r="Z16" i="10" s="1"/>
  <c r="X16" i="10" a="1"/>
  <c r="X16" i="10" s="1"/>
  <c r="T16" i="10" a="1"/>
  <c r="T16" i="10" s="1"/>
  <c r="R16" i="10" a="1"/>
  <c r="R16" i="10" s="1"/>
  <c r="P16" i="10" a="1"/>
  <c r="P16" i="10" s="1"/>
  <c r="N16" i="10" a="1"/>
  <c r="N16" i="10" s="1"/>
  <c r="L16" i="10" a="1"/>
  <c r="L16" i="10" s="1"/>
  <c r="J16" i="10" a="1"/>
  <c r="J16" i="10" s="1"/>
  <c r="H16" i="10" a="1"/>
  <c r="H16" i="10" s="1"/>
  <c r="F16" i="10" a="1"/>
  <c r="F16" i="10" s="1"/>
  <c r="D16" i="10" a="1"/>
  <c r="D16" i="10" s="1"/>
  <c r="B16" i="10" a="1"/>
  <c r="B16" i="10" s="1"/>
  <c r="BP15" i="10" a="1"/>
  <c r="BP15" i="10" s="1"/>
  <c r="BN15" i="10" a="1"/>
  <c r="BN15" i="10" s="1"/>
  <c r="BL15" i="10" a="1"/>
  <c r="BL15" i="10" s="1"/>
  <c r="BJ15" i="10" a="1"/>
  <c r="BJ15" i="10" s="1"/>
  <c r="BH15" i="10" a="1"/>
  <c r="BH15" i="10" s="1"/>
  <c r="BF15" i="10" a="1"/>
  <c r="BF15" i="10" s="1"/>
  <c r="BD15" i="10" a="1"/>
  <c r="BD15" i="10" s="1"/>
  <c r="BB15" i="10" a="1"/>
  <c r="BB15" i="10" s="1"/>
  <c r="AZ15" i="10" a="1"/>
  <c r="AZ15" i="10" s="1"/>
  <c r="AX15" i="10" a="1"/>
  <c r="AX15" i="10" s="1"/>
  <c r="AV15" i="10" a="1"/>
  <c r="AV15" i="10" s="1"/>
  <c r="AT15" i="10" a="1"/>
  <c r="AT15" i="10" s="1"/>
  <c r="AR15" i="10" a="1"/>
  <c r="AR15" i="10" s="1"/>
  <c r="AP15" i="10" a="1"/>
  <c r="AP15" i="10" s="1"/>
  <c r="AN15" i="10" a="1"/>
  <c r="AN15" i="10" s="1"/>
  <c r="AL15" i="10" a="1"/>
  <c r="AL15" i="10" s="1"/>
  <c r="AJ15" i="10" a="1"/>
  <c r="AJ15" i="10" s="1"/>
  <c r="AH15" i="10" a="1"/>
  <c r="AH15" i="10" s="1"/>
  <c r="AF15" i="10" a="1"/>
  <c r="AF15" i="10" s="1"/>
  <c r="AD15" i="10" a="1"/>
  <c r="AD15" i="10" s="1"/>
  <c r="AB15" i="10" a="1"/>
  <c r="AB15" i="10" s="1"/>
  <c r="Z15" i="10" a="1"/>
  <c r="Z15" i="10" s="1"/>
  <c r="X15" i="10" a="1"/>
  <c r="X15" i="10" s="1"/>
  <c r="T15" i="10" a="1"/>
  <c r="T15" i="10" s="1"/>
  <c r="R15" i="10" a="1"/>
  <c r="R15" i="10" s="1"/>
  <c r="P15" i="10" a="1"/>
  <c r="P15" i="10" s="1"/>
  <c r="N15" i="10" a="1"/>
  <c r="N15" i="10" s="1"/>
  <c r="L15" i="10" a="1"/>
  <c r="L15" i="10" s="1"/>
  <c r="J15" i="10" a="1"/>
  <c r="J15" i="10" s="1"/>
  <c r="H15" i="10" a="1"/>
  <c r="H15" i="10" s="1"/>
  <c r="F15" i="10" a="1"/>
  <c r="F15" i="10" s="1"/>
  <c r="D15" i="10" a="1"/>
  <c r="D15" i="10" s="1"/>
  <c r="B15" i="10" a="1"/>
  <c r="B15" i="10" s="1"/>
  <c r="BP14" i="10" a="1"/>
  <c r="BP14" i="10" s="1"/>
  <c r="BN14" i="10" a="1"/>
  <c r="BN14" i="10" s="1"/>
  <c r="BL14" i="10" a="1"/>
  <c r="BL14" i="10" s="1"/>
  <c r="BJ14" i="10" a="1"/>
  <c r="BJ14" i="10" s="1"/>
  <c r="BH14" i="10" a="1"/>
  <c r="BH14" i="10" s="1"/>
  <c r="BF14" i="10" a="1"/>
  <c r="BF14" i="10" s="1"/>
  <c r="BD14" i="10" a="1"/>
  <c r="BD14" i="10" s="1"/>
  <c r="BB14" i="10" a="1"/>
  <c r="BB14" i="10" s="1"/>
  <c r="AZ14" i="10" a="1"/>
  <c r="AZ14" i="10" s="1"/>
  <c r="AX14" i="10" a="1"/>
  <c r="AX14" i="10" s="1"/>
  <c r="AV14" i="10" a="1"/>
  <c r="AV14" i="10" s="1"/>
  <c r="AT14" i="10" a="1"/>
  <c r="AT14" i="10" s="1"/>
  <c r="AR14" i="10" a="1"/>
  <c r="AR14" i="10" s="1"/>
  <c r="AP14" i="10" a="1"/>
  <c r="AP14" i="10" s="1"/>
  <c r="AN14" i="10" a="1"/>
  <c r="AN14" i="10" s="1"/>
  <c r="AL14" i="10" a="1"/>
  <c r="AL14" i="10" s="1"/>
  <c r="AJ14" i="10" a="1"/>
  <c r="AJ14" i="10" s="1"/>
  <c r="AH14" i="10" a="1"/>
  <c r="AH14" i="10" s="1"/>
  <c r="AF14" i="10" a="1"/>
  <c r="AF14" i="10" s="1"/>
  <c r="AD14" i="10" a="1"/>
  <c r="AD14" i="10" s="1"/>
  <c r="AB14" i="10" a="1"/>
  <c r="AB14" i="10" s="1"/>
  <c r="Z14" i="10" a="1"/>
  <c r="Z14" i="10" s="1"/>
  <c r="X14" i="10" a="1"/>
  <c r="X14" i="10" s="1"/>
  <c r="T14" i="10" a="1"/>
  <c r="T14" i="10" s="1"/>
  <c r="R14" i="10" a="1"/>
  <c r="R14" i="10" s="1"/>
  <c r="P14" i="10" a="1"/>
  <c r="P14" i="10" s="1"/>
  <c r="N14" i="10" a="1"/>
  <c r="N14" i="10" s="1"/>
  <c r="L14" i="10" a="1"/>
  <c r="L14" i="10" s="1"/>
  <c r="J14" i="10" a="1"/>
  <c r="J14" i="10" s="1"/>
  <c r="H14" i="10" a="1"/>
  <c r="H14" i="10" s="1"/>
  <c r="F14" i="10" a="1"/>
  <c r="F14" i="10" s="1"/>
  <c r="D14" i="10" a="1"/>
  <c r="D14" i="10" s="1"/>
  <c r="B14" i="10" a="1"/>
  <c r="B14" i="10" s="1"/>
  <c r="BP13" i="10" a="1"/>
  <c r="BP13" i="10" s="1"/>
  <c r="BN13" i="10" a="1"/>
  <c r="BN13" i="10" s="1"/>
  <c r="BL13" i="10" a="1"/>
  <c r="BL13" i="10" s="1"/>
  <c r="BJ13" i="10" a="1"/>
  <c r="BJ13" i="10" s="1"/>
  <c r="BH13" i="10" a="1"/>
  <c r="BH13" i="10" s="1"/>
  <c r="BF13" i="10" a="1"/>
  <c r="BF13" i="10" s="1"/>
  <c r="BD13" i="10" a="1"/>
  <c r="BD13" i="10" s="1"/>
  <c r="BB13" i="10" a="1"/>
  <c r="BB13" i="10" s="1"/>
  <c r="AZ13" i="10" a="1"/>
  <c r="AZ13" i="10" s="1"/>
  <c r="AV13" i="10" a="1"/>
  <c r="AV13" i="10" s="1"/>
  <c r="AT13" i="10" a="1"/>
  <c r="AT13" i="10" s="1"/>
  <c r="AR13" i="10" a="1"/>
  <c r="AR13" i="10" s="1"/>
  <c r="AP13" i="10" a="1"/>
  <c r="AP13" i="10" s="1"/>
  <c r="AN13" i="10" a="1"/>
  <c r="AN13" i="10" s="1"/>
  <c r="AL13" i="10" a="1"/>
  <c r="AL13" i="10" s="1"/>
  <c r="AJ13" i="10" a="1"/>
  <c r="AJ13" i="10" s="1"/>
  <c r="AH13" i="10" a="1"/>
  <c r="AH13" i="10" s="1"/>
  <c r="AF13" i="10" a="1"/>
  <c r="AF13" i="10" s="1"/>
  <c r="AD13" i="10" a="1"/>
  <c r="AD13" i="10" s="1"/>
  <c r="AB13" i="10" a="1"/>
  <c r="AB13" i="10" s="1"/>
  <c r="Z13" i="10" a="1"/>
  <c r="Z13" i="10" s="1"/>
  <c r="X13" i="10" a="1"/>
  <c r="X13" i="10" s="1"/>
  <c r="T13" i="10" a="1"/>
  <c r="T13" i="10" s="1"/>
  <c r="R13" i="10" a="1"/>
  <c r="R13" i="10" s="1"/>
  <c r="P13" i="10" a="1"/>
  <c r="P13" i="10" s="1"/>
  <c r="N13" i="10" a="1"/>
  <c r="N13" i="10" s="1"/>
  <c r="L13" i="10" a="1"/>
  <c r="L13" i="10" s="1"/>
  <c r="J13" i="10" a="1"/>
  <c r="J13" i="10" s="1"/>
  <c r="H13" i="10" a="1"/>
  <c r="H13" i="10" s="1"/>
  <c r="F13" i="10" a="1"/>
  <c r="F13" i="10" s="1"/>
  <c r="D13" i="10" a="1"/>
  <c r="D13" i="10" s="1"/>
  <c r="B13" i="10" a="1"/>
  <c r="B13" i="10" s="1"/>
  <c r="BP12" i="10" a="1"/>
  <c r="BP12" i="10" s="1"/>
  <c r="BN12" i="10" a="1"/>
  <c r="BN12" i="10" s="1"/>
  <c r="BH12" i="10" a="1"/>
  <c r="BH12" i="10" s="1"/>
  <c r="BF12" i="10" a="1"/>
  <c r="BF12" i="10" s="1"/>
  <c r="BD12" i="10" a="1"/>
  <c r="BD12" i="10" s="1"/>
  <c r="BB12" i="10" a="1"/>
  <c r="BB12" i="10" s="1"/>
  <c r="AV12" i="10" a="1"/>
  <c r="AV12" i="10" s="1"/>
  <c r="AT12" i="10" a="1"/>
  <c r="AT12" i="10" s="1"/>
  <c r="AR12" i="10" a="1"/>
  <c r="AR12" i="10" s="1"/>
  <c r="AP12" i="10" a="1"/>
  <c r="AP12" i="10" s="1"/>
  <c r="AL12" i="10" a="1"/>
  <c r="AL12" i="10" s="1"/>
  <c r="AJ12" i="10" a="1"/>
  <c r="AJ12" i="10" s="1"/>
  <c r="AH12" i="10" a="1"/>
  <c r="AH12" i="10" s="1"/>
  <c r="AF12" i="10" a="1"/>
  <c r="AF12" i="10" s="1"/>
  <c r="AD12" i="10" a="1"/>
  <c r="AD12" i="10" s="1"/>
  <c r="AB12" i="10" a="1"/>
  <c r="AB12" i="10" s="1"/>
  <c r="Z12" i="10" a="1"/>
  <c r="Z12" i="10" s="1"/>
  <c r="X12" i="10" a="1"/>
  <c r="X12" i="10" s="1"/>
  <c r="R12" i="10" a="1"/>
  <c r="R12" i="10" s="1"/>
  <c r="P12" i="10" a="1"/>
  <c r="P12" i="10" s="1"/>
  <c r="N12" i="10" a="1"/>
  <c r="N12" i="10" s="1"/>
  <c r="L12" i="10" a="1"/>
  <c r="L12" i="10" s="1"/>
  <c r="J12" i="10" a="1"/>
  <c r="J12" i="10" s="1"/>
  <c r="H12" i="10" a="1"/>
  <c r="H12" i="10" s="1"/>
  <c r="F12" i="10" a="1"/>
  <c r="F12" i="10" s="1"/>
  <c r="D12" i="10" a="1"/>
  <c r="D12" i="10" s="1"/>
  <c r="B12" i="10" a="1"/>
  <c r="B12" i="10" s="1"/>
  <c r="BP11" i="10" a="1"/>
  <c r="BP11" i="10" s="1"/>
  <c r="BN11" i="10" a="1"/>
  <c r="BN11" i="10" s="1"/>
  <c r="BH11" i="10" a="1"/>
  <c r="BH11" i="10" s="1"/>
  <c r="BF11" i="10" a="1"/>
  <c r="BF11" i="10" s="1"/>
  <c r="BD11" i="10" a="1"/>
  <c r="BD11" i="10" s="1"/>
  <c r="BB11" i="10" a="1"/>
  <c r="BB11" i="10" s="1"/>
  <c r="AV11" i="10" a="1"/>
  <c r="AV11" i="10" s="1"/>
  <c r="AT11" i="10" a="1"/>
  <c r="AT11" i="10" s="1"/>
  <c r="AR11" i="10" a="1"/>
  <c r="AR11" i="10" s="1"/>
  <c r="AP11" i="10" a="1"/>
  <c r="AP11" i="10" s="1"/>
  <c r="AL11" i="10" a="1"/>
  <c r="AL11" i="10" s="1"/>
  <c r="AJ11" i="10" a="1"/>
  <c r="AJ11" i="10" s="1"/>
  <c r="AH11" i="10" a="1"/>
  <c r="AH11" i="10" s="1"/>
  <c r="AF11" i="10" a="1"/>
  <c r="AF11" i="10" s="1"/>
  <c r="AD11" i="10" a="1"/>
  <c r="AD11" i="10" s="1"/>
  <c r="AB11" i="10" a="1"/>
  <c r="AB11" i="10" s="1"/>
  <c r="Z11" i="10" a="1"/>
  <c r="Z11" i="10" s="1"/>
  <c r="X11" i="10" a="1"/>
  <c r="X11" i="10" s="1"/>
  <c r="R11" i="10" a="1"/>
  <c r="R11" i="10" s="1"/>
  <c r="P11" i="10" a="1"/>
  <c r="P11" i="10" s="1"/>
  <c r="L11" i="10" a="1"/>
  <c r="L11" i="10" s="1"/>
  <c r="J11" i="10" a="1"/>
  <c r="J11" i="10" s="1"/>
  <c r="H11" i="10" a="1"/>
  <c r="H11" i="10" s="1"/>
  <c r="F11" i="10" a="1"/>
  <c r="F11" i="10" s="1"/>
  <c r="D11" i="10" a="1"/>
  <c r="D11" i="10" s="1"/>
  <c r="B11" i="10" a="1"/>
  <c r="B11" i="10" s="1"/>
  <c r="BP10" i="10" a="1"/>
  <c r="BP10" i="10" s="1"/>
  <c r="BH10" i="10" a="1"/>
  <c r="BH10" i="10" s="1"/>
  <c r="BF10" i="10" a="1"/>
  <c r="BF10" i="10" s="1"/>
  <c r="BD10" i="10" a="1"/>
  <c r="BD10" i="10" s="1"/>
  <c r="BB10" i="10" a="1"/>
  <c r="BB10" i="10" s="1"/>
  <c r="AT10" i="10" a="1"/>
  <c r="AT10" i="10" s="1"/>
  <c r="AR10" i="10" a="1"/>
  <c r="AR10" i="10" s="1"/>
  <c r="AP10" i="10" a="1"/>
  <c r="AP10" i="10" s="1"/>
  <c r="AL10" i="10" a="1"/>
  <c r="AL10" i="10" s="1"/>
  <c r="AH10" i="10" a="1"/>
  <c r="AH10" i="10" s="1"/>
  <c r="AF10" i="10" a="1"/>
  <c r="AF10" i="10" s="1"/>
  <c r="AD10" i="10" a="1"/>
  <c r="AD10" i="10" s="1"/>
  <c r="AB10" i="10" a="1"/>
  <c r="AB10" i="10" s="1"/>
  <c r="Z10" i="10" a="1"/>
  <c r="Z10" i="10" s="1"/>
  <c r="X10" i="10" a="1"/>
  <c r="X10" i="10" s="1"/>
  <c r="R10" i="10" a="1"/>
  <c r="R10" i="10" s="1"/>
  <c r="P10" i="10" a="1"/>
  <c r="P10" i="10" s="1"/>
  <c r="L10" i="10" a="1"/>
  <c r="L10" i="10" s="1"/>
  <c r="J10" i="10" a="1"/>
  <c r="J10" i="10" s="1"/>
  <c r="H10" i="10" a="1"/>
  <c r="H10" i="10" s="1"/>
  <c r="F10" i="10" a="1"/>
  <c r="F10" i="10" s="1"/>
  <c r="D10" i="10" a="1"/>
  <c r="D10" i="10" s="1"/>
  <c r="B10" i="10" a="1"/>
  <c r="B10" i="10" s="1"/>
  <c r="BP9" i="10" a="1"/>
  <c r="BP9" i="10" s="1"/>
  <c r="BH9" i="10" a="1"/>
  <c r="BH9" i="10" s="1"/>
  <c r="BB9" i="10" a="1"/>
  <c r="BB9" i="10" s="1"/>
  <c r="AT9" i="10" a="1"/>
  <c r="AT9" i="10" s="1"/>
  <c r="AR9" i="10" a="1"/>
  <c r="AR9" i="10" s="1"/>
  <c r="AP9" i="10" a="1"/>
  <c r="AP9" i="10" s="1"/>
  <c r="AH9" i="10" a="1"/>
  <c r="AH9" i="10" s="1"/>
  <c r="AF9" i="10" a="1"/>
  <c r="AF9" i="10" s="1"/>
  <c r="AD9" i="10" a="1"/>
  <c r="AD9" i="10" s="1"/>
  <c r="AB9" i="10" a="1"/>
  <c r="AB9" i="10" s="1"/>
  <c r="Z9" i="10" a="1"/>
  <c r="Z9" i="10" s="1"/>
  <c r="X9" i="10" a="1"/>
  <c r="X9" i="10" s="1"/>
  <c r="P9" i="10" a="1"/>
  <c r="P9" i="10" s="1"/>
  <c r="L9" i="10" a="1"/>
  <c r="L9" i="10" s="1"/>
  <c r="J9" i="10" a="1"/>
  <c r="J9" i="10" s="1"/>
  <c r="H9" i="10" a="1"/>
  <c r="H9" i="10" s="1"/>
  <c r="F9" i="10" a="1"/>
  <c r="F9" i="10" s="1"/>
  <c r="D9" i="10" a="1"/>
  <c r="D9" i="10" s="1"/>
  <c r="B9" i="10" a="1"/>
  <c r="B9" i="10" s="1"/>
  <c r="BP8" i="10" a="1"/>
  <c r="BP8" i="10" s="1"/>
  <c r="AT8" i="10" a="1"/>
  <c r="AT8" i="10" s="1"/>
  <c r="AR8" i="10" a="1"/>
  <c r="AR8" i="10" s="1"/>
  <c r="AP8" i="10" a="1"/>
  <c r="AP8" i="10" s="1"/>
  <c r="AF8" i="10" a="1"/>
  <c r="AF8" i="10" s="1"/>
  <c r="AD8" i="10" a="1"/>
  <c r="AD8" i="10" s="1"/>
  <c r="AB8" i="10" a="1"/>
  <c r="AB8" i="10" s="1"/>
  <c r="Z8" i="10" a="1"/>
  <c r="Z8" i="10" s="1"/>
  <c r="X8" i="10" a="1"/>
  <c r="X8" i="10" s="1"/>
  <c r="L8" i="10" a="1"/>
  <c r="L8" i="10" s="1"/>
  <c r="J8" i="10" a="1"/>
  <c r="J8" i="10" s="1"/>
  <c r="H8" i="10" a="1"/>
  <c r="H8" i="10" s="1"/>
  <c r="F8" i="10" a="1"/>
  <c r="F8" i="10" s="1"/>
  <c r="D8" i="10" a="1"/>
  <c r="D8" i="10" s="1"/>
  <c r="B8" i="10" a="1"/>
  <c r="B8" i="10" s="1"/>
  <c r="AT7" i="10" a="1"/>
  <c r="AT7" i="10" s="1"/>
  <c r="AR7" i="10" a="1"/>
  <c r="AR7" i="10" s="1"/>
  <c r="AP7" i="10" a="1"/>
  <c r="AP7" i="10" s="1"/>
  <c r="AB7" i="10" a="1"/>
  <c r="AB7" i="10" s="1"/>
  <c r="Z7" i="10" a="1"/>
  <c r="Z7" i="10" s="1"/>
  <c r="X7" i="10" a="1"/>
  <c r="X7" i="10" s="1"/>
  <c r="L7" i="10" a="1"/>
  <c r="L7" i="10" s="1"/>
  <c r="J7" i="10" a="1"/>
  <c r="J7" i="10" s="1"/>
  <c r="H7" i="10" a="1"/>
  <c r="H7" i="10" s="1"/>
  <c r="F7" i="10" a="1"/>
  <c r="F7" i="10" s="1"/>
  <c r="D7" i="10" a="1"/>
  <c r="D7" i="10" s="1"/>
  <c r="B7" i="10" a="1"/>
  <c r="B7" i="10" s="1"/>
  <c r="AT6" i="10" a="1"/>
  <c r="AT6" i="10" s="1"/>
  <c r="AR6" i="10" a="1"/>
  <c r="AR6" i="10" s="1"/>
  <c r="AP6" i="10" a="1"/>
  <c r="AP6" i="10" s="1"/>
  <c r="AB6" i="10" a="1"/>
  <c r="AB6" i="10" s="1"/>
  <c r="Z6" i="10" a="1"/>
  <c r="Z6" i="10" s="1"/>
  <c r="X6" i="10" a="1"/>
  <c r="X6" i="10" s="1"/>
  <c r="L6" i="10" a="1"/>
  <c r="L6" i="10" s="1"/>
  <c r="J6" i="10" a="1"/>
  <c r="J6" i="10" s="1"/>
  <c r="H6" i="10" a="1"/>
  <c r="H6" i="10" s="1"/>
  <c r="F6" i="10" a="1"/>
  <c r="F6" i="10" s="1"/>
  <c r="D6" i="10" a="1"/>
  <c r="D6" i="10" s="1"/>
  <c r="B6" i="10" a="1"/>
  <c r="B6" i="10" s="1"/>
  <c r="AT5" i="10" a="1"/>
  <c r="AT5" i="10" s="1"/>
  <c r="AR5" i="10" a="1"/>
  <c r="AR5" i="10" s="1"/>
  <c r="AP5" i="10" a="1"/>
  <c r="AP5" i="10" s="1"/>
  <c r="L5" i="10" a="1"/>
  <c r="L5" i="10" s="1"/>
  <c r="J5" i="10" a="1"/>
  <c r="J5" i="10" s="1"/>
  <c r="H5" i="10" a="1"/>
  <c r="H5" i="10" s="1"/>
  <c r="F5" i="10" a="1"/>
  <c r="F5" i="10" s="1"/>
  <c r="D5" i="10" a="1"/>
  <c r="D5" i="10" s="1"/>
  <c r="B5" i="10" a="1"/>
  <c r="B5" i="10" s="1"/>
  <c r="AT4" i="10" a="1"/>
  <c r="AT4" i="10" s="1"/>
  <c r="AR4" i="10" a="1"/>
  <c r="AR4" i="10" s="1"/>
  <c r="AP4" i="10" a="1"/>
  <c r="AP4" i="10" s="1"/>
  <c r="L4" i="10" a="1"/>
  <c r="L4" i="10" s="1"/>
  <c r="J4" i="10" a="1"/>
  <c r="J4" i="10" s="1"/>
  <c r="H4" i="10" a="1"/>
  <c r="H4" i="10" s="1"/>
  <c r="F4" i="10" a="1"/>
  <c r="F4" i="10" s="1"/>
  <c r="D4" i="10" a="1"/>
  <c r="D4" i="10" s="1"/>
  <c r="B4" i="10" a="1"/>
  <c r="B4" i="10" s="1"/>
  <c r="AT3" i="10" a="1"/>
  <c r="AT3" i="10" s="1"/>
  <c r="AR3" i="10" a="1"/>
  <c r="AR3" i="10" s="1"/>
  <c r="AP3" i="10" a="1"/>
  <c r="AP3" i="10" s="1"/>
  <c r="L3" i="10" a="1"/>
  <c r="L3" i="10" s="1"/>
  <c r="J3" i="10" a="1"/>
  <c r="J3" i="10" s="1"/>
  <c r="H3" i="10" a="1"/>
  <c r="H3" i="10" s="1"/>
  <c r="F3" i="10" a="1"/>
  <c r="F3" i="10" s="1"/>
  <c r="D3" i="10" a="1"/>
  <c r="D3" i="10" s="1"/>
  <c r="B3" i="10" a="1"/>
  <c r="B3" i="10" s="1"/>
  <c r="AT2" i="10" a="1"/>
  <c r="AT2" i="10" s="1"/>
  <c r="AR2" i="10" a="1"/>
  <c r="AR2" i="10" s="1"/>
  <c r="AP2" i="10" a="1"/>
  <c r="AP2" i="10" s="1"/>
  <c r="L2" i="10" a="1"/>
  <c r="L2" i="10" s="1"/>
  <c r="J2" i="10" a="1"/>
  <c r="J2" i="10" s="1"/>
  <c r="H2" i="10" a="1"/>
  <c r="H2" i="10" s="1"/>
  <c r="F2" i="10" a="1"/>
  <c r="F2" i="10" s="1"/>
  <c r="D2" i="10" a="1"/>
  <c r="D2" i="10" s="1"/>
  <c r="B2" i="10" a="1"/>
  <c r="B2" i="10" s="1"/>
  <c r="E1265" i="1"/>
  <c r="E1249" i="1"/>
  <c r="BJ12" i="10" s="1" a="1"/>
  <c r="BJ12" i="10" s="1"/>
  <c r="E1243" i="1"/>
  <c r="BJ11" i="10" s="1" a="1"/>
  <c r="BJ11" i="10" s="1"/>
  <c r="E1241" i="1"/>
  <c r="BL10" i="10" s="1" a="1"/>
  <c r="BL10" i="10" s="1"/>
  <c r="E1233" i="1"/>
  <c r="E1217" i="1"/>
  <c r="BF9" i="10" s="1" a="1"/>
  <c r="BF9" i="10" s="1"/>
  <c r="E1209" i="1"/>
  <c r="E1194" i="1"/>
  <c r="E1193" i="1"/>
  <c r="E1185" i="1"/>
  <c r="E1177" i="1"/>
  <c r="E1170" i="1"/>
  <c r="E1161" i="1"/>
  <c r="E1145" i="1"/>
  <c r="E1137" i="1"/>
  <c r="E1129" i="1"/>
  <c r="E1123" i="1"/>
  <c r="E1121" i="1"/>
  <c r="E1115" i="1"/>
  <c r="E1099" i="1"/>
  <c r="E1097" i="1"/>
  <c r="E1089" i="1"/>
  <c r="E1081" i="1"/>
  <c r="E1075" i="1"/>
  <c r="E1073" i="1"/>
  <c r="E1067"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065" i="1"/>
  <c r="I1066" i="1"/>
  <c r="E1066" i="1" s="1"/>
  <c r="I1067" i="1"/>
  <c r="I1068" i="1"/>
  <c r="E1068" i="1" s="1"/>
  <c r="AV9" i="10" s="1" a="1"/>
  <c r="AV9" i="10" s="1"/>
  <c r="I1069" i="1"/>
  <c r="E1069" i="1" s="1"/>
  <c r="AX13" i="10" s="1" a="1"/>
  <c r="AX13" i="10" s="1"/>
  <c r="I1070" i="1"/>
  <c r="E1070" i="1" s="1"/>
  <c r="AZ11" i="19" s="1" a="1"/>
  <c r="AZ11" i="19" s="1"/>
  <c r="I1071" i="1"/>
  <c r="E1071" i="1" s="1"/>
  <c r="I1072" i="1"/>
  <c r="E1072" i="1" s="1"/>
  <c r="I1073" i="1"/>
  <c r="I1074" i="1"/>
  <c r="E1074" i="1" s="1"/>
  <c r="I1075" i="1"/>
  <c r="I1076" i="1"/>
  <c r="E1076" i="1" s="1"/>
  <c r="I1077" i="1"/>
  <c r="E1077" i="1" s="1"/>
  <c r="I1078" i="1"/>
  <c r="E1078" i="1" s="1"/>
  <c r="I1079" i="1"/>
  <c r="E1079" i="1" s="1"/>
  <c r="I1080" i="1"/>
  <c r="E1080" i="1" s="1"/>
  <c r="I1081" i="1"/>
  <c r="I1082" i="1"/>
  <c r="E1082" i="1" s="1"/>
  <c r="I1083" i="1"/>
  <c r="E1083" i="1" s="1"/>
  <c r="I1084" i="1"/>
  <c r="E1084" i="1" s="1"/>
  <c r="I1085" i="1"/>
  <c r="E1085" i="1" s="1"/>
  <c r="I1086" i="1"/>
  <c r="E1086" i="1" s="1"/>
  <c r="I1087" i="1"/>
  <c r="E1087" i="1" s="1"/>
  <c r="I1088" i="1"/>
  <c r="E1088" i="1" s="1"/>
  <c r="I1089" i="1"/>
  <c r="I1090" i="1"/>
  <c r="E1090" i="1" s="1"/>
  <c r="I1091" i="1"/>
  <c r="E1091" i="1" s="1"/>
  <c r="I1092" i="1"/>
  <c r="E1092" i="1" s="1"/>
  <c r="I1093" i="1"/>
  <c r="E1093" i="1" s="1"/>
  <c r="I1094" i="1"/>
  <c r="E1094" i="1" s="1"/>
  <c r="I1095" i="1"/>
  <c r="E1095" i="1" s="1"/>
  <c r="I1096" i="1"/>
  <c r="E1096" i="1" s="1"/>
  <c r="I1097" i="1"/>
  <c r="I1098" i="1"/>
  <c r="E1098" i="1" s="1"/>
  <c r="I1099" i="1"/>
  <c r="I1100" i="1"/>
  <c r="E1100" i="1" s="1"/>
  <c r="I1101" i="1"/>
  <c r="E1101" i="1" s="1"/>
  <c r="I1102" i="1"/>
  <c r="E1102" i="1" s="1"/>
  <c r="I1103" i="1"/>
  <c r="E1103" i="1" s="1"/>
  <c r="I1104" i="1"/>
  <c r="E1104" i="1" s="1"/>
  <c r="I1105" i="1"/>
  <c r="E1105" i="1" s="1"/>
  <c r="I1106" i="1"/>
  <c r="E1106" i="1" s="1"/>
  <c r="I1107" i="1"/>
  <c r="E1107" i="1" s="1"/>
  <c r="I1108" i="1"/>
  <c r="E1108" i="1" s="1"/>
  <c r="I1109" i="1"/>
  <c r="E1109" i="1" s="1"/>
  <c r="I1110" i="1"/>
  <c r="E1110" i="1" s="1"/>
  <c r="I1111" i="1"/>
  <c r="E1111" i="1" s="1"/>
  <c r="I1112" i="1"/>
  <c r="E1112" i="1" s="1"/>
  <c r="I1113" i="1"/>
  <c r="E1113" i="1" s="1"/>
  <c r="I1114" i="1"/>
  <c r="E1114" i="1" s="1"/>
  <c r="I1115" i="1"/>
  <c r="I1116" i="1"/>
  <c r="E1116" i="1" s="1"/>
  <c r="I1117" i="1"/>
  <c r="E1117" i="1" s="1"/>
  <c r="I1118" i="1"/>
  <c r="E1118" i="1" s="1"/>
  <c r="I1119" i="1"/>
  <c r="E1119" i="1" s="1"/>
  <c r="I1120" i="1"/>
  <c r="E1120" i="1" s="1"/>
  <c r="I1121" i="1"/>
  <c r="I1122" i="1"/>
  <c r="E1122" i="1" s="1"/>
  <c r="I1123" i="1"/>
  <c r="I1124" i="1"/>
  <c r="E1124" i="1" s="1"/>
  <c r="I1125" i="1"/>
  <c r="E1125" i="1" s="1"/>
  <c r="I1126" i="1"/>
  <c r="E1126" i="1" s="1"/>
  <c r="I1127" i="1"/>
  <c r="E1127" i="1" s="1"/>
  <c r="I1128" i="1"/>
  <c r="E1128" i="1" s="1"/>
  <c r="I1129" i="1"/>
  <c r="I1130" i="1"/>
  <c r="E1130" i="1" s="1"/>
  <c r="I1131" i="1"/>
  <c r="E1131" i="1" s="1"/>
  <c r="I1132" i="1"/>
  <c r="E1132" i="1" s="1"/>
  <c r="I1133" i="1"/>
  <c r="E1133" i="1" s="1"/>
  <c r="I1134" i="1"/>
  <c r="E1134" i="1" s="1"/>
  <c r="I1135" i="1"/>
  <c r="E1135" i="1" s="1"/>
  <c r="I1136" i="1"/>
  <c r="E1136" i="1" s="1"/>
  <c r="I1137" i="1"/>
  <c r="I1138" i="1"/>
  <c r="E1138" i="1" s="1"/>
  <c r="I1139" i="1"/>
  <c r="E1139" i="1" s="1"/>
  <c r="I1140" i="1"/>
  <c r="E1140" i="1" s="1"/>
  <c r="I1141" i="1"/>
  <c r="E1141" i="1" s="1"/>
  <c r="I1142" i="1"/>
  <c r="E1142" i="1" s="1"/>
  <c r="I1143" i="1"/>
  <c r="E1143" i="1" s="1"/>
  <c r="I1144" i="1"/>
  <c r="E1144" i="1" s="1"/>
  <c r="I1145" i="1"/>
  <c r="I1146" i="1"/>
  <c r="E1146" i="1" s="1"/>
  <c r="I1147" i="1"/>
  <c r="E1147" i="1" s="1"/>
  <c r="I1148" i="1"/>
  <c r="E1148" i="1" s="1"/>
  <c r="I1149" i="1"/>
  <c r="E1149" i="1" s="1"/>
  <c r="I1150" i="1"/>
  <c r="E1150" i="1" s="1"/>
  <c r="I1151" i="1"/>
  <c r="E1151" i="1" s="1"/>
  <c r="I1152" i="1"/>
  <c r="E1152" i="1" s="1"/>
  <c r="I1153" i="1"/>
  <c r="E1153" i="1" s="1"/>
  <c r="I1154" i="1"/>
  <c r="E1154" i="1" s="1"/>
  <c r="I1155" i="1"/>
  <c r="E1155" i="1" s="1"/>
  <c r="I1156" i="1"/>
  <c r="E1156" i="1" s="1"/>
  <c r="I1157" i="1"/>
  <c r="E1157" i="1" s="1"/>
  <c r="I1158" i="1"/>
  <c r="E1158" i="1" s="1"/>
  <c r="I1159" i="1"/>
  <c r="E1159" i="1" s="1"/>
  <c r="I1160" i="1"/>
  <c r="E1160" i="1" s="1"/>
  <c r="I1161" i="1"/>
  <c r="I1162" i="1"/>
  <c r="E1162" i="1" s="1"/>
  <c r="I1163" i="1"/>
  <c r="E1163" i="1" s="1"/>
  <c r="V18" i="10" s="1" a="1"/>
  <c r="V18" i="10" s="1"/>
  <c r="I1164" i="1"/>
  <c r="E1164" i="1" s="1"/>
  <c r="I1165" i="1"/>
  <c r="E1165" i="1" s="1"/>
  <c r="I1166" i="1"/>
  <c r="E1166" i="1" s="1"/>
  <c r="I1167" i="1"/>
  <c r="E1167" i="1" s="1"/>
  <c r="I1168" i="1"/>
  <c r="E1168" i="1" s="1"/>
  <c r="I1169" i="1"/>
  <c r="E1169" i="1" s="1"/>
  <c r="I1170" i="1"/>
  <c r="I1171" i="1"/>
  <c r="E1171" i="1" s="1"/>
  <c r="I1172" i="1"/>
  <c r="E1172" i="1" s="1"/>
  <c r="I1173" i="1"/>
  <c r="E1173" i="1" s="1"/>
  <c r="I1174" i="1"/>
  <c r="E1174" i="1" s="1"/>
  <c r="I1175" i="1"/>
  <c r="E1175" i="1" s="1"/>
  <c r="I1176" i="1"/>
  <c r="E1176" i="1" s="1"/>
  <c r="I1177" i="1"/>
  <c r="I1178" i="1"/>
  <c r="E1178" i="1" s="1"/>
  <c r="I1179" i="1"/>
  <c r="E1179" i="1" s="1"/>
  <c r="I1180" i="1"/>
  <c r="E1180" i="1" s="1"/>
  <c r="I1181" i="1"/>
  <c r="E1181" i="1" s="1"/>
  <c r="I1182" i="1"/>
  <c r="E1182" i="1" s="1"/>
  <c r="I1183" i="1"/>
  <c r="E1183" i="1" s="1"/>
  <c r="I1184" i="1"/>
  <c r="E1184" i="1" s="1"/>
  <c r="I1185" i="1"/>
  <c r="I1186" i="1"/>
  <c r="E1186" i="1" s="1"/>
  <c r="I1187" i="1"/>
  <c r="E1187" i="1" s="1"/>
  <c r="I1188" i="1"/>
  <c r="E1188" i="1" s="1"/>
  <c r="I1189" i="1"/>
  <c r="E1189" i="1" s="1"/>
  <c r="I1190" i="1"/>
  <c r="E1190" i="1" s="1"/>
  <c r="I1191" i="1"/>
  <c r="E1191" i="1" s="1"/>
  <c r="I1192" i="1"/>
  <c r="E1192" i="1" s="1"/>
  <c r="I1193" i="1"/>
  <c r="I1194" i="1"/>
  <c r="I1195" i="1"/>
  <c r="E1195" i="1" s="1"/>
  <c r="I1196" i="1"/>
  <c r="E1196" i="1" s="1"/>
  <c r="I1197" i="1"/>
  <c r="E1197" i="1" s="1"/>
  <c r="I1198" i="1"/>
  <c r="E1198" i="1" s="1"/>
  <c r="I1199" i="1"/>
  <c r="E1199" i="1" s="1"/>
  <c r="I1200" i="1"/>
  <c r="E1200" i="1" s="1"/>
  <c r="AJ9" i="10" s="1" a="1"/>
  <c r="AJ9" i="10" s="1"/>
  <c r="I1201" i="1"/>
  <c r="E1201" i="1" s="1"/>
  <c r="AL8" i="10" s="1" a="1"/>
  <c r="AL8" i="10" s="1"/>
  <c r="I1202" i="1"/>
  <c r="E1202" i="1" s="1"/>
  <c r="AN11" i="10" s="1" a="1"/>
  <c r="AN11" i="10" s="1"/>
  <c r="I1203" i="1"/>
  <c r="E1203" i="1" s="1"/>
  <c r="X5" i="10" s="1" a="1"/>
  <c r="X5" i="10" s="1"/>
  <c r="I1204" i="1"/>
  <c r="E1204" i="1" s="1"/>
  <c r="Z5" i="10" s="1" a="1"/>
  <c r="Z5" i="10" s="1"/>
  <c r="I1205" i="1"/>
  <c r="E1205" i="1" s="1"/>
  <c r="AB5" i="10" s="1" a="1"/>
  <c r="AB5" i="10" s="1"/>
  <c r="I1206" i="1"/>
  <c r="E1206" i="1" s="1"/>
  <c r="AD4" i="19" s="1" a="1"/>
  <c r="AD4" i="19" s="1"/>
  <c r="I1207" i="1"/>
  <c r="E1207" i="1" s="1"/>
  <c r="I1208" i="1"/>
  <c r="E1208" i="1" s="1"/>
  <c r="I1209" i="1"/>
  <c r="I1210" i="1"/>
  <c r="E1210" i="1" s="1"/>
  <c r="BP6" i="10" s="1" a="1"/>
  <c r="BP6" i="10" s="1"/>
  <c r="I1211" i="1"/>
  <c r="E1211" i="1" s="1"/>
  <c r="BR15" i="10" s="1" a="1"/>
  <c r="BR15" i="10" s="1"/>
  <c r="I1212" i="1"/>
  <c r="E1212" i="1" s="1"/>
  <c r="I1213" i="1"/>
  <c r="E1213" i="1" s="1"/>
  <c r="BP7" i="10" s="1" a="1"/>
  <c r="BP7" i="10" s="1"/>
  <c r="I1214" i="1"/>
  <c r="E1214" i="1" s="1"/>
  <c r="BR16" i="10" s="1" a="1"/>
  <c r="BR16" i="10" s="1"/>
  <c r="I1215" i="1"/>
  <c r="E1215" i="1" s="1"/>
  <c r="BB8" i="10" s="1" a="1"/>
  <c r="BB8" i="10" s="1"/>
  <c r="I1216" i="1"/>
  <c r="E1216" i="1" s="1"/>
  <c r="BD9" i="10" s="1" a="1"/>
  <c r="BD9" i="10" s="1"/>
  <c r="I1217" i="1"/>
  <c r="I1218" i="1"/>
  <c r="E1218" i="1" s="1"/>
  <c r="P8" i="10" s="1" a="1"/>
  <c r="P8" i="10" s="1"/>
  <c r="I1219" i="1"/>
  <c r="E1219" i="1" s="1"/>
  <c r="I1220" i="1"/>
  <c r="E1220" i="1" s="1"/>
  <c r="T12" i="10" s="1" a="1"/>
  <c r="T12" i="10" s="1"/>
  <c r="I1221" i="1"/>
  <c r="E1221" i="1" s="1"/>
  <c r="I1222" i="1"/>
  <c r="E1222" i="1" s="1"/>
  <c r="I1223" i="1"/>
  <c r="E1223" i="1" s="1"/>
  <c r="I1224" i="1"/>
  <c r="E1224" i="1" s="1"/>
  <c r="AD6" i="10" s="1" a="1"/>
  <c r="AD6" i="10" s="1"/>
  <c r="I1225" i="1"/>
  <c r="E1225" i="1" s="1"/>
  <c r="AF6" i="10" s="1" a="1"/>
  <c r="AF6" i="10" s="1"/>
  <c r="I1226" i="1"/>
  <c r="E1226" i="1" s="1"/>
  <c r="AH7" i="10" s="1" a="1"/>
  <c r="AH7" i="10" s="1"/>
  <c r="I1227" i="1"/>
  <c r="E1227" i="1" s="1"/>
  <c r="I1228" i="1"/>
  <c r="E1228" i="1" s="1"/>
  <c r="AF7" i="10" s="1" a="1"/>
  <c r="AF7" i="10" s="1"/>
  <c r="I1229" i="1"/>
  <c r="E1229" i="1" s="1"/>
  <c r="AH8" i="10" s="1" a="1"/>
  <c r="AH8" i="10" s="1"/>
  <c r="I1230" i="1"/>
  <c r="E1230" i="1" s="1"/>
  <c r="AJ10" i="10" s="1" a="1"/>
  <c r="AJ10" i="10" s="1"/>
  <c r="I1231" i="1"/>
  <c r="E1231" i="1" s="1"/>
  <c r="AL9" i="10" s="1" a="1"/>
  <c r="AL9" i="10" s="1"/>
  <c r="I1232" i="1"/>
  <c r="E1232" i="1" s="1"/>
  <c r="AN12" i="10" s="1" a="1"/>
  <c r="AN12" i="10" s="1"/>
  <c r="I1233" i="1"/>
  <c r="I1234" i="1"/>
  <c r="E1234" i="1" s="1"/>
  <c r="I1235" i="1"/>
  <c r="E1235" i="1" s="1"/>
  <c r="I1236" i="1"/>
  <c r="E1236" i="1" s="1"/>
  <c r="I1237" i="1"/>
  <c r="E1237" i="1" s="1"/>
  <c r="I1238" i="1"/>
  <c r="E1238" i="1" s="1"/>
  <c r="I1239" i="1"/>
  <c r="E1239" i="1" s="1"/>
  <c r="BH6" i="10" s="1" a="1"/>
  <c r="BH6" i="10" s="1"/>
  <c r="I1240" i="1"/>
  <c r="E1240" i="1" s="1"/>
  <c r="BJ10" i="10" s="1" a="1"/>
  <c r="BJ10" i="10" s="1"/>
  <c r="I1241" i="1"/>
  <c r="I1242" i="1"/>
  <c r="E1242" i="1" s="1"/>
  <c r="I1243" i="1"/>
  <c r="I1244" i="1"/>
  <c r="E1244" i="1" s="1"/>
  <c r="BL11" i="10" s="1" a="1"/>
  <c r="BL11" i="10" s="1"/>
  <c r="I1245" i="1"/>
  <c r="E1245" i="1" s="1"/>
  <c r="I1246" i="1"/>
  <c r="E1246" i="1" s="1"/>
  <c r="V19" i="10" s="1" a="1"/>
  <c r="V19" i="10" s="1"/>
  <c r="I1247" i="1"/>
  <c r="E1247" i="1" s="1"/>
  <c r="I1248" i="1"/>
  <c r="E1248" i="1" s="1"/>
  <c r="BH8" i="10" s="1" a="1"/>
  <c r="BH8" i="10" s="1"/>
  <c r="I1249" i="1"/>
  <c r="I1250" i="1"/>
  <c r="E1250" i="1" s="1"/>
  <c r="I1251" i="1"/>
  <c r="E1251" i="1" s="1"/>
  <c r="I1252" i="1"/>
  <c r="E1252" i="1" s="1"/>
  <c r="I1253" i="1"/>
  <c r="E1253" i="1" s="1"/>
  <c r="I1254" i="1"/>
  <c r="E1254" i="1" s="1"/>
  <c r="I1255" i="1"/>
  <c r="E1255" i="1" s="1"/>
  <c r="I1256" i="1"/>
  <c r="E1256" i="1" s="1"/>
  <c r="I1257" i="1"/>
  <c r="E1257" i="1" s="1"/>
  <c r="I1258" i="1"/>
  <c r="E1258" i="1" s="1"/>
  <c r="I1259" i="1"/>
  <c r="E1259" i="1" s="1"/>
  <c r="I1260" i="1"/>
  <c r="E1260" i="1" s="1"/>
  <c r="I1261" i="1"/>
  <c r="E1261" i="1" s="1"/>
  <c r="I1262" i="1"/>
  <c r="E1262" i="1" s="1"/>
  <c r="I1263" i="1"/>
  <c r="E1263" i="1" s="1"/>
  <c r="I1264" i="1"/>
  <c r="E1264" i="1" s="1"/>
  <c r="I1265" i="1"/>
  <c r="I1065" i="1"/>
  <c r="E1065" i="1" s="1"/>
  <c r="AF5" i="10" l="1" a="1"/>
  <c r="AF5" i="10" s="1"/>
  <c r="AH5" i="10" a="1"/>
  <c r="AH5" i="10" s="1"/>
  <c r="BH8" i="19" a="1"/>
  <c r="BH8" i="19" s="1"/>
  <c r="AD7" i="10" a="1"/>
  <c r="AD7" i="10" s="1"/>
  <c r="AD5" i="19" a="1"/>
  <c r="AD5" i="19" s="1"/>
  <c r="R9" i="10" a="1"/>
  <c r="R9" i="10" s="1"/>
  <c r="R8" i="19" a="1"/>
  <c r="R8" i="19" s="1"/>
  <c r="BL12" i="10" a="1"/>
  <c r="BL12" i="10" s="1"/>
  <c r="BL12" i="19" a="1"/>
  <c r="BL12" i="19" s="1"/>
  <c r="BH7" i="10" a="1"/>
  <c r="BH7" i="10" s="1"/>
  <c r="BH7" i="19" a="1"/>
  <c r="BH7" i="19" s="1"/>
  <c r="BL10" i="19" a="1"/>
  <c r="BL10" i="19" s="1"/>
  <c r="T8" i="19" a="1"/>
  <c r="T8" i="19" s="1"/>
  <c r="BD8" i="19" a="1"/>
  <c r="BD8" i="19" s="1"/>
  <c r="BR9" i="19" a="1"/>
  <c r="BR9" i="19" s="1"/>
  <c r="BN10" i="19" a="1"/>
  <c r="BN10" i="19" s="1"/>
  <c r="AH6" i="19" a="1"/>
  <c r="AH6" i="19" s="1"/>
  <c r="AH6" i="10" a="1"/>
  <c r="AH6" i="10" s="1"/>
  <c r="BN10" i="10" a="1"/>
  <c r="BN10" i="10" s="1"/>
  <c r="AX12" i="10" a="1"/>
  <c r="AX12" i="10" s="1"/>
  <c r="AB5" i="19" a="1"/>
  <c r="AB5" i="19" s="1"/>
  <c r="P7" i="19" a="1"/>
  <c r="P7" i="19" s="1"/>
  <c r="BF8" i="19" a="1"/>
  <c r="BF8" i="19" s="1"/>
  <c r="AL9" i="19" a="1"/>
  <c r="AL9" i="19" s="1"/>
  <c r="BJ11" i="19" a="1"/>
  <c r="BJ11" i="19" s="1"/>
  <c r="BL11" i="19" a="1"/>
  <c r="BL11" i="19" s="1"/>
  <c r="AN12" i="19" a="1"/>
  <c r="AN12" i="19" s="1"/>
  <c r="AF4" i="19" a="1"/>
  <c r="AF4" i="19" s="1"/>
  <c r="AZ11" i="10" a="1"/>
  <c r="AZ11" i="10" s="1"/>
  <c r="AF5" i="19" a="1"/>
  <c r="AF5" i="19" s="1"/>
  <c r="AD5" i="10" a="1"/>
  <c r="AD5" i="10" s="1"/>
  <c r="AF4" i="10" a="1"/>
  <c r="AF4" i="10" s="1"/>
  <c r="AD4" i="10" a="1"/>
  <c r="AD4" i="10" s="1"/>
  <c r="BP4" i="19" a="1"/>
  <c r="BP4" i="19" s="1"/>
  <c r="AH5" i="19" a="1"/>
  <c r="AH5" i="19" s="1"/>
  <c r="BH6" i="19" a="1"/>
  <c r="BH6" i="19" s="1"/>
  <c r="BB7" i="19" a="1"/>
  <c r="BB7" i="19" s="1"/>
  <c r="BJ12" i="19" a="1"/>
  <c r="BJ12" i="19" s="1"/>
  <c r="BJ10" i="19" a="1"/>
  <c r="BJ10" i="19" s="1"/>
  <c r="AN11" i="19" a="1"/>
  <c r="AN11" i="19" s="1"/>
  <c r="AP73" i="19"/>
  <c r="AP77" i="19"/>
  <c r="AP72" i="19"/>
  <c r="H24" i="18" s="1"/>
  <c r="AP71" i="19"/>
  <c r="F24" i="18" s="1"/>
  <c r="AP78" i="19"/>
  <c r="AQ2" i="19"/>
  <c r="AR77" i="19"/>
  <c r="AR72" i="19"/>
  <c r="H25" i="18" s="1"/>
  <c r="AR71" i="19"/>
  <c r="F25" i="18" s="1"/>
  <c r="AR78" i="19"/>
  <c r="AR73" i="19"/>
  <c r="AS2" i="19"/>
  <c r="J73" i="19"/>
  <c r="J77" i="19"/>
  <c r="J72" i="19"/>
  <c r="H8" i="18" s="1"/>
  <c r="J71" i="19"/>
  <c r="F8" i="18" s="1"/>
  <c r="J78" i="19"/>
  <c r="K2" i="19"/>
  <c r="AT77" i="19"/>
  <c r="AT72" i="19"/>
  <c r="H26" i="18" s="1"/>
  <c r="AT71" i="19"/>
  <c r="F26" i="18" s="1"/>
  <c r="AT78" i="19"/>
  <c r="AT73" i="19"/>
  <c r="AU2" i="19"/>
  <c r="B71" i="19"/>
  <c r="F4" i="18" s="1"/>
  <c r="B78" i="19"/>
  <c r="B73" i="19"/>
  <c r="B77" i="19"/>
  <c r="B72" i="19"/>
  <c r="H4" i="18" s="1"/>
  <c r="C2" i="19"/>
  <c r="L77" i="19"/>
  <c r="L72" i="19"/>
  <c r="H9" i="18" s="1"/>
  <c r="L71" i="19"/>
  <c r="F9" i="18" s="1"/>
  <c r="L78" i="19"/>
  <c r="L73" i="19"/>
  <c r="M2" i="19"/>
  <c r="D71" i="19"/>
  <c r="F5" i="18" s="1"/>
  <c r="D78" i="19"/>
  <c r="D73" i="19"/>
  <c r="D77" i="19"/>
  <c r="D72" i="19"/>
  <c r="H5" i="18" s="1"/>
  <c r="H78" i="19"/>
  <c r="H73" i="19"/>
  <c r="H77" i="19"/>
  <c r="H72" i="19"/>
  <c r="H7" i="18" s="1"/>
  <c r="H71" i="19"/>
  <c r="F7" i="18" s="1"/>
  <c r="E2" i="19"/>
  <c r="F71" i="19"/>
  <c r="F6" i="18" s="1"/>
  <c r="F78" i="19"/>
  <c r="F73" i="19"/>
  <c r="F77" i="19"/>
  <c r="F72" i="19"/>
  <c r="H6" i="18" s="1"/>
  <c r="J392" i="1"/>
  <c r="I392" i="1"/>
  <c r="H392" i="1"/>
  <c r="J391" i="1"/>
  <c r="I391" i="1"/>
  <c r="H391" i="1"/>
  <c r="J390" i="1"/>
  <c r="I390" i="1"/>
  <c r="H390" i="1"/>
  <c r="J389" i="1"/>
  <c r="I389" i="1"/>
  <c r="H389" i="1"/>
  <c r="J388" i="1"/>
  <c r="I388" i="1"/>
  <c r="H388" i="1"/>
  <c r="J387" i="1"/>
  <c r="I387" i="1"/>
  <c r="H387" i="1"/>
  <c r="J386" i="1"/>
  <c r="I386" i="1"/>
  <c r="H386" i="1"/>
  <c r="J385" i="1"/>
  <c r="I385" i="1"/>
  <c r="H385" i="1"/>
  <c r="J384" i="1"/>
  <c r="I384" i="1"/>
  <c r="H384" i="1"/>
  <c r="J383" i="1"/>
  <c r="I383" i="1"/>
  <c r="H383" i="1"/>
  <c r="J382" i="1"/>
  <c r="I382" i="1"/>
  <c r="H382" i="1"/>
  <c r="J381" i="1"/>
  <c r="I381" i="1"/>
  <c r="H381" i="1"/>
  <c r="J380" i="1"/>
  <c r="I380" i="1"/>
  <c r="H380" i="1"/>
  <c r="J379" i="1"/>
  <c r="I379" i="1"/>
  <c r="H379" i="1"/>
  <c r="J378" i="1"/>
  <c r="I378" i="1"/>
  <c r="H378" i="1"/>
  <c r="J377" i="1"/>
  <c r="I377" i="1"/>
  <c r="H377" i="1"/>
  <c r="J376" i="1"/>
  <c r="I376" i="1"/>
  <c r="H376" i="1"/>
  <c r="J375" i="1"/>
  <c r="I375" i="1"/>
  <c r="H375" i="1"/>
  <c r="J374" i="1"/>
  <c r="I374" i="1"/>
  <c r="H374" i="1"/>
  <c r="J373" i="1"/>
  <c r="I373" i="1"/>
  <c r="H373" i="1"/>
  <c r="J372" i="1"/>
  <c r="I372" i="1"/>
  <c r="H372" i="1"/>
  <c r="J371" i="1"/>
  <c r="I371" i="1"/>
  <c r="H371" i="1"/>
  <c r="J370" i="1"/>
  <c r="I370" i="1"/>
  <c r="H370" i="1"/>
  <c r="J369" i="1"/>
  <c r="I369" i="1"/>
  <c r="H369" i="1"/>
  <c r="J368" i="1"/>
  <c r="I368" i="1"/>
  <c r="H368" i="1"/>
  <c r="J367" i="1"/>
  <c r="I367" i="1"/>
  <c r="H367" i="1"/>
  <c r="J366" i="1"/>
  <c r="I366" i="1"/>
  <c r="H366" i="1"/>
  <c r="J365" i="1"/>
  <c r="I365" i="1"/>
  <c r="H365" i="1"/>
  <c r="J364" i="1"/>
  <c r="I364" i="1"/>
  <c r="H364" i="1"/>
  <c r="J363" i="1"/>
  <c r="I363" i="1"/>
  <c r="H363" i="1"/>
  <c r="J362" i="1"/>
  <c r="I362" i="1"/>
  <c r="H362" i="1"/>
  <c r="J361" i="1"/>
  <c r="I361" i="1"/>
  <c r="H361" i="1"/>
  <c r="J360" i="1"/>
  <c r="I360" i="1"/>
  <c r="H360" i="1"/>
  <c r="J359" i="1"/>
  <c r="I359" i="1"/>
  <c r="H359" i="1"/>
  <c r="J358" i="1"/>
  <c r="I358" i="1"/>
  <c r="H358" i="1"/>
  <c r="J357" i="1"/>
  <c r="I357" i="1"/>
  <c r="H357" i="1"/>
  <c r="J356" i="1"/>
  <c r="I356" i="1"/>
  <c r="H356" i="1"/>
  <c r="J355" i="1"/>
  <c r="I355" i="1"/>
  <c r="H355" i="1"/>
  <c r="J354" i="1"/>
  <c r="I354" i="1"/>
  <c r="H354" i="1"/>
  <c r="J353" i="1"/>
  <c r="I353" i="1"/>
  <c r="H353" i="1"/>
  <c r="J352" i="1"/>
  <c r="I352" i="1"/>
  <c r="H352" i="1"/>
  <c r="J351" i="1"/>
  <c r="I351" i="1"/>
  <c r="H351" i="1"/>
  <c r="J350" i="1"/>
  <c r="I350" i="1"/>
  <c r="H350" i="1"/>
  <c r="J349" i="1"/>
  <c r="I349" i="1"/>
  <c r="H349" i="1"/>
  <c r="J348" i="1"/>
  <c r="I348" i="1"/>
  <c r="H348" i="1"/>
  <c r="J347" i="1"/>
  <c r="I347" i="1"/>
  <c r="H347" i="1"/>
  <c r="J346" i="1"/>
  <c r="I346" i="1"/>
  <c r="H346" i="1"/>
  <c r="J345" i="1"/>
  <c r="I345" i="1"/>
  <c r="H345" i="1"/>
  <c r="J344" i="1"/>
  <c r="I344" i="1"/>
  <c r="H344" i="1"/>
  <c r="J343" i="1"/>
  <c r="I343" i="1"/>
  <c r="H343" i="1"/>
  <c r="J342" i="1"/>
  <c r="I342" i="1"/>
  <c r="H342" i="1"/>
  <c r="J341" i="1"/>
  <c r="I341" i="1"/>
  <c r="H341" i="1"/>
  <c r="J340" i="1"/>
  <c r="I340" i="1"/>
  <c r="H340" i="1"/>
  <c r="J339" i="1"/>
  <c r="I339" i="1"/>
  <c r="H339" i="1"/>
  <c r="J338" i="1"/>
  <c r="I338" i="1"/>
  <c r="H338" i="1"/>
  <c r="J337" i="1"/>
  <c r="I337" i="1"/>
  <c r="H337" i="1"/>
  <c r="J336" i="1"/>
  <c r="I336" i="1"/>
  <c r="H336" i="1"/>
  <c r="J335" i="1"/>
  <c r="I335" i="1"/>
  <c r="H335" i="1"/>
  <c r="J334" i="1"/>
  <c r="I334" i="1"/>
  <c r="H334" i="1"/>
  <c r="J333" i="1"/>
  <c r="I333" i="1"/>
  <c r="H333" i="1"/>
  <c r="J332" i="1"/>
  <c r="I332" i="1"/>
  <c r="H332" i="1"/>
  <c r="J331" i="1"/>
  <c r="I331" i="1"/>
  <c r="H331" i="1"/>
  <c r="J330" i="1"/>
  <c r="I330" i="1"/>
  <c r="H330" i="1"/>
  <c r="J329" i="1"/>
  <c r="I329" i="1"/>
  <c r="H329" i="1"/>
  <c r="J328" i="1"/>
  <c r="I328" i="1"/>
  <c r="H328" i="1"/>
  <c r="J327" i="1"/>
  <c r="I327" i="1"/>
  <c r="H327" i="1"/>
  <c r="J326" i="1"/>
  <c r="I326" i="1"/>
  <c r="H326" i="1"/>
  <c r="J325" i="1"/>
  <c r="I325" i="1"/>
  <c r="H325" i="1"/>
  <c r="J324" i="1"/>
  <c r="I324" i="1"/>
  <c r="H324" i="1"/>
  <c r="J323" i="1"/>
  <c r="I323" i="1"/>
  <c r="H323" i="1"/>
  <c r="J322" i="1"/>
  <c r="I322" i="1"/>
  <c r="H322" i="1"/>
  <c r="J321" i="1"/>
  <c r="I321" i="1"/>
  <c r="H321" i="1"/>
  <c r="J320" i="1"/>
  <c r="I320" i="1"/>
  <c r="H320" i="1"/>
  <c r="J319" i="1"/>
  <c r="I319" i="1"/>
  <c r="H319" i="1"/>
  <c r="J318" i="1"/>
  <c r="I318" i="1"/>
  <c r="H318" i="1"/>
  <c r="J317" i="1"/>
  <c r="I317" i="1"/>
  <c r="H317" i="1"/>
  <c r="H316" i="1"/>
  <c r="I316" i="1"/>
  <c r="J316" i="1"/>
  <c r="AR79" i="19" l="1"/>
  <c r="AR81" i="19" s="1"/>
  <c r="AT79" i="19"/>
  <c r="AT81" i="19" s="1"/>
  <c r="H79" i="19"/>
  <c r="H80" i="19" s="1"/>
  <c r="J79" i="19"/>
  <c r="J81" i="19" s="1"/>
  <c r="H76" i="19"/>
  <c r="J7" i="18" s="1"/>
  <c r="AP76" i="19"/>
  <c r="J24" i="18" s="1"/>
  <c r="J76" i="19"/>
  <c r="J8" i="18" s="1"/>
  <c r="F76" i="19"/>
  <c r="J6" i="18" s="1"/>
  <c r="D76" i="19"/>
  <c r="J5" i="18" s="1"/>
  <c r="B76" i="19"/>
  <c r="J4" i="18" s="1"/>
  <c r="AR76" i="19"/>
  <c r="J25" i="18" s="1"/>
  <c r="L76" i="19"/>
  <c r="J9" i="18" s="1"/>
  <c r="AT76" i="19"/>
  <c r="J26" i="18" s="1"/>
  <c r="AT80" i="19"/>
  <c r="AP79" i="19"/>
  <c r="AP81" i="19" s="1"/>
  <c r="F79" i="19"/>
  <c r="F81" i="19" s="1"/>
  <c r="D79" i="19"/>
  <c r="D81" i="19" s="1"/>
  <c r="L79" i="19"/>
  <c r="L80" i="19" s="1"/>
  <c r="B79" i="19"/>
  <c r="B80" i="19" s="1"/>
  <c r="BS29" i="10"/>
  <c r="BQ29" i="10"/>
  <c r="BO29" i="10"/>
  <c r="BM29" i="10"/>
  <c r="BK29" i="10"/>
  <c r="BI29" i="10"/>
  <c r="BG29" i="10"/>
  <c r="BE29" i="10"/>
  <c r="BC29" i="10"/>
  <c r="BA29" i="10"/>
  <c r="AY29" i="10"/>
  <c r="AW29" i="10"/>
  <c r="AU29" i="10"/>
  <c r="AS29" i="10"/>
  <c r="AQ29" i="10"/>
  <c r="AO29" i="10"/>
  <c r="AM29" i="10"/>
  <c r="AK29" i="10"/>
  <c r="AI29" i="10"/>
  <c r="AG29" i="10"/>
  <c r="AE29" i="10"/>
  <c r="AC29" i="10"/>
  <c r="AA29" i="10"/>
  <c r="Y29" i="10"/>
  <c r="W29" i="10"/>
  <c r="U29" i="10"/>
  <c r="S29" i="10"/>
  <c r="Q29" i="10"/>
  <c r="O29" i="10"/>
  <c r="M29" i="10"/>
  <c r="K29" i="10"/>
  <c r="I29" i="10"/>
  <c r="G29" i="10"/>
  <c r="E29" i="10"/>
  <c r="C29" i="10"/>
  <c r="BS28" i="10"/>
  <c r="BQ28" i="10"/>
  <c r="BO28" i="10"/>
  <c r="BM28" i="10"/>
  <c r="BK28" i="10"/>
  <c r="BI28" i="10"/>
  <c r="BG28" i="10"/>
  <c r="BE28" i="10"/>
  <c r="BC28" i="10"/>
  <c r="BA28" i="10"/>
  <c r="AY28" i="10"/>
  <c r="AW28" i="10"/>
  <c r="AU28" i="10"/>
  <c r="AS28" i="10"/>
  <c r="AQ28" i="10"/>
  <c r="AM28" i="10"/>
  <c r="AK28" i="10"/>
  <c r="AI28" i="10"/>
  <c r="AG28" i="10"/>
  <c r="AE28" i="10"/>
  <c r="AC28" i="10"/>
  <c r="AA28" i="10"/>
  <c r="Y28" i="10"/>
  <c r="W28" i="10"/>
  <c r="U28" i="10"/>
  <c r="S28" i="10"/>
  <c r="Q28" i="10"/>
  <c r="O28" i="10"/>
  <c r="M28" i="10"/>
  <c r="K28" i="10"/>
  <c r="I28" i="10"/>
  <c r="G28" i="10"/>
  <c r="E28" i="10"/>
  <c r="C28" i="10"/>
  <c r="BS27" i="10"/>
  <c r="BQ27" i="10"/>
  <c r="BO27" i="10"/>
  <c r="BM27" i="10"/>
  <c r="BK27" i="10"/>
  <c r="BI27" i="10"/>
  <c r="BG27" i="10"/>
  <c r="BE27" i="10"/>
  <c r="BC27" i="10"/>
  <c r="BA27" i="10"/>
  <c r="AY27" i="10"/>
  <c r="AW27" i="10"/>
  <c r="AU27" i="10"/>
  <c r="AS27" i="10"/>
  <c r="AQ27" i="10"/>
  <c r="AM27" i="10"/>
  <c r="AK27" i="10"/>
  <c r="AI27" i="10"/>
  <c r="AG27" i="10"/>
  <c r="AE27" i="10"/>
  <c r="AC27" i="10"/>
  <c r="AA27" i="10"/>
  <c r="Y27" i="10"/>
  <c r="W27" i="10"/>
  <c r="U27" i="10"/>
  <c r="S27" i="10"/>
  <c r="Q27" i="10"/>
  <c r="O27" i="10"/>
  <c r="M27" i="10"/>
  <c r="K27" i="10"/>
  <c r="I27" i="10"/>
  <c r="G27" i="10"/>
  <c r="E27" i="10"/>
  <c r="C27" i="10"/>
  <c r="BS26" i="10"/>
  <c r="BQ26" i="10"/>
  <c r="BO26" i="10"/>
  <c r="BM26" i="10"/>
  <c r="BK26" i="10"/>
  <c r="BI26" i="10"/>
  <c r="BG26" i="10"/>
  <c r="BE26" i="10"/>
  <c r="BC26" i="10"/>
  <c r="BA26" i="10"/>
  <c r="AY26" i="10"/>
  <c r="AW26" i="10"/>
  <c r="AU26" i="10"/>
  <c r="AS26" i="10"/>
  <c r="AQ26" i="10"/>
  <c r="AM26" i="10"/>
  <c r="AK26" i="10"/>
  <c r="AI26" i="10"/>
  <c r="AG26" i="10"/>
  <c r="AE26" i="10"/>
  <c r="AC26" i="10"/>
  <c r="AA26" i="10"/>
  <c r="Y26" i="10"/>
  <c r="W26" i="10"/>
  <c r="U26" i="10"/>
  <c r="S26" i="10"/>
  <c r="Q26" i="10"/>
  <c r="O26" i="10"/>
  <c r="M26" i="10"/>
  <c r="K26" i="10"/>
  <c r="I26" i="10"/>
  <c r="G26" i="10"/>
  <c r="E26" i="10"/>
  <c r="C26" i="10"/>
  <c r="BS25" i="10"/>
  <c r="BQ25" i="10"/>
  <c r="BO25" i="10"/>
  <c r="BM25" i="10"/>
  <c r="BK25" i="10"/>
  <c r="BI25" i="10"/>
  <c r="BG25" i="10"/>
  <c r="BE25" i="10"/>
  <c r="BC25" i="10"/>
  <c r="BA25" i="10"/>
  <c r="AY25" i="10"/>
  <c r="AW25" i="10"/>
  <c r="AU25" i="10"/>
  <c r="AS25" i="10"/>
  <c r="AQ25" i="10"/>
  <c r="AM25" i="10"/>
  <c r="AK25" i="10"/>
  <c r="AI25" i="10"/>
  <c r="AG25" i="10"/>
  <c r="AE25" i="10"/>
  <c r="AC25" i="10"/>
  <c r="AA25" i="10"/>
  <c r="Y25" i="10"/>
  <c r="W25" i="10"/>
  <c r="U25" i="10"/>
  <c r="S25" i="10"/>
  <c r="Q25" i="10"/>
  <c r="O25" i="10"/>
  <c r="M25" i="10"/>
  <c r="K25" i="10"/>
  <c r="I25" i="10"/>
  <c r="G25" i="10"/>
  <c r="E25" i="10"/>
  <c r="C25" i="10"/>
  <c r="G275" i="1"/>
  <c r="E275" i="1"/>
  <c r="G67" i="1"/>
  <c r="E67" i="1"/>
  <c r="G368" i="1"/>
  <c r="G367" i="1"/>
  <c r="E368" i="1"/>
  <c r="E367" i="1"/>
  <c r="I120" i="1"/>
  <c r="I119" i="1"/>
  <c r="I118" i="1"/>
  <c r="E310" i="1"/>
  <c r="E309" i="1"/>
  <c r="E308" i="1"/>
  <c r="E307" i="1"/>
  <c r="E306" i="1"/>
  <c r="E305" i="1"/>
  <c r="E304" i="1"/>
  <c r="E303" i="1"/>
  <c r="E302" i="1"/>
  <c r="E301" i="1"/>
  <c r="E300" i="1"/>
  <c r="E299" i="1"/>
  <c r="E298" i="1"/>
  <c r="E297" i="1"/>
  <c r="E296" i="1"/>
  <c r="E295" i="1"/>
  <c r="E294" i="1"/>
  <c r="E293" i="1"/>
  <c r="E292" i="1"/>
  <c r="E291" i="1"/>
  <c r="E290" i="1"/>
  <c r="E289" i="1"/>
  <c r="E288" i="1"/>
  <c r="E287" i="1"/>
  <c r="E286" i="1"/>
  <c r="E285" i="1"/>
  <c r="E284" i="1"/>
  <c r="E283" i="1"/>
  <c r="E282" i="1"/>
  <c r="E281" i="1"/>
  <c r="E280" i="1"/>
  <c r="E279" i="1"/>
  <c r="E278" i="1"/>
  <c r="E277" i="1"/>
  <c r="E276" i="1"/>
  <c r="E274" i="1"/>
  <c r="E273" i="1"/>
  <c r="E272" i="1"/>
  <c r="E271" i="1"/>
  <c r="E270" i="1"/>
  <c r="E269" i="1"/>
  <c r="E268" i="1"/>
  <c r="E267" i="1"/>
  <c r="E266" i="1"/>
  <c r="E265" i="1"/>
  <c r="E264" i="1"/>
  <c r="E263" i="1"/>
  <c r="E262" i="1"/>
  <c r="E261" i="1"/>
  <c r="E260" i="1"/>
  <c r="E259" i="1"/>
  <c r="E258" i="1"/>
  <c r="E257" i="1"/>
  <c r="E256" i="1"/>
  <c r="E255" i="1"/>
  <c r="E254" i="1"/>
  <c r="E253" i="1"/>
  <c r="E252" i="1"/>
  <c r="E251" i="1"/>
  <c r="E250" i="1"/>
  <c r="BR3" i="10" s="1" a="1"/>
  <c r="BR3" i="10" s="1"/>
  <c r="E249" i="1"/>
  <c r="E248" i="1"/>
  <c r="E247" i="1"/>
  <c r="E246" i="1"/>
  <c r="E245" i="1"/>
  <c r="E244" i="1"/>
  <c r="E243" i="1"/>
  <c r="E242" i="1"/>
  <c r="E241" i="1"/>
  <c r="E240" i="1"/>
  <c r="E239" i="1"/>
  <c r="E238" i="1"/>
  <c r="E237" i="1"/>
  <c r="E236" i="1"/>
  <c r="E235" i="1"/>
  <c r="E234" i="1"/>
  <c r="E233" i="1"/>
  <c r="E232" i="1"/>
  <c r="E231" i="1"/>
  <c r="E230" i="1"/>
  <c r="E229" i="1"/>
  <c r="E228" i="1"/>
  <c r="E227" i="1"/>
  <c r="E226" i="1"/>
  <c r="E225" i="1"/>
  <c r="E224" i="1"/>
  <c r="E223" i="1"/>
  <c r="E222" i="1"/>
  <c r="E221" i="1"/>
  <c r="E220" i="1"/>
  <c r="E219" i="1"/>
  <c r="E218" i="1"/>
  <c r="E217" i="1"/>
  <c r="E216" i="1"/>
  <c r="E215" i="1"/>
  <c r="E214" i="1"/>
  <c r="E213" i="1"/>
  <c r="E212" i="1"/>
  <c r="E211" i="1"/>
  <c r="E210" i="1"/>
  <c r="E209" i="1"/>
  <c r="E208" i="1"/>
  <c r="E207" i="1"/>
  <c r="E206" i="1"/>
  <c r="E205" i="1"/>
  <c r="E204" i="1"/>
  <c r="E203" i="1"/>
  <c r="E202" i="1"/>
  <c r="E201" i="1"/>
  <c r="E200" i="1"/>
  <c r="E199" i="1"/>
  <c r="E198" i="1"/>
  <c r="E197" i="1"/>
  <c r="E196" i="1"/>
  <c r="E195" i="1"/>
  <c r="E194" i="1"/>
  <c r="E193" i="1"/>
  <c r="H120" i="1"/>
  <c r="H119" i="1"/>
  <c r="H118" i="1"/>
  <c r="J189" i="1"/>
  <c r="J76" i="1"/>
  <c r="J80" i="19" l="1"/>
  <c r="AR80" i="19"/>
  <c r="AH4" i="10" a="1"/>
  <c r="AH4" i="10" s="1"/>
  <c r="AH4" i="19" a="1"/>
  <c r="AH4" i="19" s="1"/>
  <c r="AX5" i="19" a="1"/>
  <c r="AX5" i="19" s="1"/>
  <c r="BN3" i="10" a="1"/>
  <c r="BN3" i="10" s="1"/>
  <c r="BN3" i="19" a="1"/>
  <c r="BN3" i="19" s="1"/>
  <c r="AL5" i="10" a="1"/>
  <c r="AL5" i="10" s="1"/>
  <c r="AL5" i="19" a="1"/>
  <c r="AL5" i="19" s="1"/>
  <c r="BD4" i="19" a="1"/>
  <c r="BD4" i="19" s="1"/>
  <c r="BR3" i="19" a="1"/>
  <c r="BR3" i="19" s="1"/>
  <c r="T2" i="10" a="1"/>
  <c r="T2" i="10" s="1"/>
  <c r="T2" i="19" a="1"/>
  <c r="T2" i="19" s="1"/>
  <c r="V4" i="19" a="1"/>
  <c r="V4" i="19" s="1"/>
  <c r="BF4" i="19" a="1"/>
  <c r="BF4" i="19" s="1"/>
  <c r="AZ5" i="19" a="1"/>
  <c r="AZ5" i="19" s="1"/>
  <c r="AN4" i="10" a="1"/>
  <c r="AN4" i="10" s="1"/>
  <c r="AN4" i="19" a="1"/>
  <c r="AN4" i="19" s="1"/>
  <c r="BL4" i="10" a="1"/>
  <c r="BL4" i="10" s="1"/>
  <c r="BL4" i="19" a="1"/>
  <c r="BL4" i="19" s="1"/>
  <c r="H81" i="19"/>
  <c r="I67" i="19" s="1"/>
  <c r="L81" i="19"/>
  <c r="M68" i="19" s="1"/>
  <c r="B81" i="19"/>
  <c r="C69" i="19" s="1"/>
  <c r="AP80" i="19"/>
  <c r="AQ63" i="19" s="1"/>
  <c r="AK68" i="19"/>
  <c r="AK9" i="19"/>
  <c r="AK10" i="19"/>
  <c r="AK62" i="19"/>
  <c r="AK67" i="19"/>
  <c r="AA5" i="19"/>
  <c r="AS68" i="19"/>
  <c r="AS64" i="19"/>
  <c r="AS31" i="19"/>
  <c r="AS62" i="19"/>
  <c r="AS30" i="19"/>
  <c r="AS67" i="19"/>
  <c r="AS63" i="19"/>
  <c r="AW9" i="19"/>
  <c r="AW64" i="19"/>
  <c r="D80" i="19"/>
  <c r="E64" i="19" s="1"/>
  <c r="F80" i="19"/>
  <c r="G30" i="19" s="1"/>
  <c r="M64" i="19"/>
  <c r="M67" i="19"/>
  <c r="AM67" i="19"/>
  <c r="AM68" i="19"/>
  <c r="AM8" i="19"/>
  <c r="K69" i="19"/>
  <c r="K65" i="19"/>
  <c r="K68" i="19"/>
  <c r="K32" i="19"/>
  <c r="K67" i="19"/>
  <c r="K31" i="19"/>
  <c r="K62" i="19"/>
  <c r="K30" i="19"/>
  <c r="K64" i="19"/>
  <c r="K63" i="19"/>
  <c r="AU67" i="19"/>
  <c r="AU63" i="19"/>
  <c r="AU62" i="19"/>
  <c r="AU64" i="19"/>
  <c r="AU30" i="19"/>
  <c r="AU68" i="19"/>
  <c r="Y2" i="19"/>
  <c r="Y5" i="19"/>
  <c r="I69" i="19"/>
  <c r="I30" i="19"/>
  <c r="I62" i="19"/>
  <c r="AY12" i="19"/>
  <c r="AY64" i="19"/>
  <c r="AY63" i="19"/>
  <c r="M63" i="19" l="1"/>
  <c r="M65" i="19"/>
  <c r="I63" i="19"/>
  <c r="M32" i="19"/>
  <c r="I68" i="19"/>
  <c r="M30" i="19"/>
  <c r="I65" i="19"/>
  <c r="M33" i="19"/>
  <c r="I64" i="19"/>
  <c r="M31" i="19"/>
  <c r="M69" i="19"/>
  <c r="M62" i="19"/>
  <c r="C68" i="19"/>
  <c r="AQ62" i="19"/>
  <c r="C62" i="19"/>
  <c r="AQ67" i="19"/>
  <c r="AQ64" i="19"/>
  <c r="AQ30" i="19"/>
  <c r="C64" i="19"/>
  <c r="C30" i="19"/>
  <c r="C37" i="19"/>
  <c r="C65" i="19"/>
  <c r="AQ68" i="19"/>
  <c r="C34" i="19"/>
  <c r="C36" i="19"/>
  <c r="C40" i="19"/>
  <c r="C67" i="19"/>
  <c r="C31" i="19"/>
  <c r="C38" i="19"/>
  <c r="C33" i="19"/>
  <c r="C39" i="19"/>
  <c r="C63" i="19"/>
  <c r="C35" i="19"/>
  <c r="C32" i="19"/>
  <c r="E41" i="19"/>
  <c r="E67" i="19"/>
  <c r="E69" i="19"/>
  <c r="G63" i="19"/>
  <c r="E31" i="19"/>
  <c r="E35" i="19"/>
  <c r="E65" i="19"/>
  <c r="G31" i="19"/>
  <c r="G67" i="19"/>
  <c r="E63" i="19"/>
  <c r="E37" i="19"/>
  <c r="G62" i="19"/>
  <c r="G69" i="19"/>
  <c r="E34" i="19"/>
  <c r="E36" i="19"/>
  <c r="G33" i="19"/>
  <c r="G64" i="19"/>
  <c r="E30" i="19"/>
  <c r="G68" i="19"/>
  <c r="G65" i="19"/>
  <c r="E68" i="19"/>
  <c r="E42" i="19"/>
  <c r="G34" i="19"/>
  <c r="E33" i="19"/>
  <c r="G32" i="19"/>
  <c r="E32" i="19"/>
  <c r="E39" i="19"/>
  <c r="E62" i="19"/>
  <c r="E38" i="19"/>
  <c r="E40" i="19"/>
  <c r="B43" i="10" a="1"/>
  <c r="B43" i="10" s="1"/>
  <c r="C43" i="10" s="1"/>
  <c r="D43" i="10" a="1"/>
  <c r="D43" i="10" s="1"/>
  <c r="F43" i="10" a="1"/>
  <c r="F43" i="10" s="1"/>
  <c r="H43" i="10" a="1"/>
  <c r="H43" i="10" s="1"/>
  <c r="I43" i="10" s="1"/>
  <c r="J43" i="10" a="1"/>
  <c r="J43" i="10" s="1"/>
  <c r="K43" i="10" s="1"/>
  <c r="L43" i="10" a="1"/>
  <c r="L43" i="10" s="1"/>
  <c r="M43" i="10" s="1"/>
  <c r="N43" i="10" a="1"/>
  <c r="N43" i="10" s="1"/>
  <c r="P43" i="10" a="1"/>
  <c r="P43" i="10" s="1"/>
  <c r="Q43" i="10" s="1"/>
  <c r="R43" i="10" a="1"/>
  <c r="R43" i="10" s="1"/>
  <c r="T43" i="10" a="1"/>
  <c r="T43" i="10" s="1"/>
  <c r="V43" i="10" a="1"/>
  <c r="V43" i="10" s="1"/>
  <c r="W43" i="10" s="1"/>
  <c r="X43" i="10" a="1"/>
  <c r="X43" i="10" s="1"/>
  <c r="Y43" i="10" s="1"/>
  <c r="Z43" i="10" a="1"/>
  <c r="Z43" i="10" s="1"/>
  <c r="AA43" i="10" s="1"/>
  <c r="AB43" i="10" a="1"/>
  <c r="AB43" i="10" s="1"/>
  <c r="AD43" i="10" a="1"/>
  <c r="AD43" i="10" s="1"/>
  <c r="AE43" i="10" s="1"/>
  <c r="AF43" i="10" a="1"/>
  <c r="AF43" i="10" s="1"/>
  <c r="AH43" i="10" a="1"/>
  <c r="AH43" i="10" s="1"/>
  <c r="AJ43" i="10" a="1"/>
  <c r="AJ43" i="10" s="1"/>
  <c r="AK43" i="10" s="1"/>
  <c r="AL43" i="10" a="1"/>
  <c r="AL43" i="10" s="1"/>
  <c r="AN43" i="10" a="1"/>
  <c r="AN43" i="10" s="1"/>
  <c r="AO43" i="10" s="1"/>
  <c r="AP43" i="10" a="1"/>
  <c r="AP43" i="10" s="1"/>
  <c r="AQ43" i="10" s="1"/>
  <c r="AR43" i="10" a="1"/>
  <c r="AR43" i="10" s="1"/>
  <c r="AS43" i="10" s="1"/>
  <c r="AT43" i="10" a="1"/>
  <c r="AT43" i="10" s="1"/>
  <c r="AU43" i="10" s="1"/>
  <c r="AV43" i="10" a="1"/>
  <c r="AV43" i="10" s="1"/>
  <c r="AW43" i="10" s="1"/>
  <c r="AX43" i="10" a="1"/>
  <c r="AX43" i="10" s="1"/>
  <c r="AY43" i="10" s="1"/>
  <c r="AZ43" i="10" a="1"/>
  <c r="AZ43" i="10" s="1"/>
  <c r="BA43" i="10" s="1"/>
  <c r="BB43" i="10" a="1"/>
  <c r="BB43" i="10" s="1"/>
  <c r="BC43" i="10" s="1"/>
  <c r="BD43" i="10" a="1"/>
  <c r="BD43" i="10" s="1"/>
  <c r="BE43" i="10" s="1"/>
  <c r="BF43" i="10" a="1"/>
  <c r="BF43" i="10" s="1"/>
  <c r="BG43" i="10" s="1"/>
  <c r="BH43" i="10" a="1"/>
  <c r="BH43" i="10" s="1"/>
  <c r="BI43" i="10" s="1"/>
  <c r="BJ43" i="10" a="1"/>
  <c r="BJ43" i="10" s="1"/>
  <c r="BK43" i="10" s="1"/>
  <c r="BL43" i="10" a="1"/>
  <c r="BL43" i="10" s="1"/>
  <c r="BM43" i="10" s="1"/>
  <c r="BN43" i="10" a="1"/>
  <c r="BN43" i="10" s="1"/>
  <c r="BO43" i="10" s="1"/>
  <c r="BP43" i="10" a="1"/>
  <c r="BP43" i="10" s="1"/>
  <c r="BQ43" i="10" s="1"/>
  <c r="BR43" i="10" a="1"/>
  <c r="BR43" i="10" s="1"/>
  <c r="BS43" i="10" s="1"/>
  <c r="B44" i="10" a="1"/>
  <c r="B44" i="10" s="1"/>
  <c r="C44" i="10" s="1"/>
  <c r="D44" i="10" a="1"/>
  <c r="D44" i="10" s="1"/>
  <c r="F44" i="10" a="1"/>
  <c r="F44" i="10" s="1"/>
  <c r="H44" i="10" a="1"/>
  <c r="H44" i="10" s="1"/>
  <c r="I44" i="10" s="1"/>
  <c r="J44" i="10" a="1"/>
  <c r="J44" i="10" s="1"/>
  <c r="K44" i="10" s="1"/>
  <c r="L44" i="10" a="1"/>
  <c r="L44" i="10" s="1"/>
  <c r="M44" i="10" s="1"/>
  <c r="N44" i="10" a="1"/>
  <c r="N44" i="10" s="1"/>
  <c r="P44" i="10" a="1"/>
  <c r="P44" i="10" s="1"/>
  <c r="Q44" i="10" s="1"/>
  <c r="R44" i="10" a="1"/>
  <c r="R44" i="10" s="1"/>
  <c r="T44" i="10" a="1"/>
  <c r="T44" i="10" s="1"/>
  <c r="V44" i="10" a="1"/>
  <c r="V44" i="10" s="1"/>
  <c r="W44" i="10" s="1"/>
  <c r="X44" i="10" a="1"/>
  <c r="X44" i="10" s="1"/>
  <c r="Y44" i="10" s="1"/>
  <c r="Z44" i="10" a="1"/>
  <c r="Z44" i="10" s="1"/>
  <c r="AA44" i="10" s="1"/>
  <c r="AB44" i="10" a="1"/>
  <c r="AB44" i="10" s="1"/>
  <c r="AD44" i="10" a="1"/>
  <c r="AD44" i="10" s="1"/>
  <c r="AE44" i="10" s="1"/>
  <c r="AF44" i="10" a="1"/>
  <c r="AF44" i="10" s="1"/>
  <c r="AH44" i="10" a="1"/>
  <c r="AH44" i="10" s="1"/>
  <c r="AI44" i="10" s="1"/>
  <c r="AJ44" i="10" a="1"/>
  <c r="AJ44" i="10" s="1"/>
  <c r="AK44" i="10" s="1"/>
  <c r="AL44" i="10" a="1"/>
  <c r="AL44" i="10" s="1"/>
  <c r="AM44" i="10" s="1"/>
  <c r="AN44" i="10" a="1"/>
  <c r="AN44" i="10" s="1"/>
  <c r="AO44" i="10" s="1"/>
  <c r="AP44" i="10" a="1"/>
  <c r="AP44" i="10" s="1"/>
  <c r="AQ44" i="10" s="1"/>
  <c r="AR44" i="10" a="1"/>
  <c r="AR44" i="10" s="1"/>
  <c r="AS44" i="10" s="1"/>
  <c r="AT44" i="10" a="1"/>
  <c r="AT44" i="10" s="1"/>
  <c r="AU44" i="10" s="1"/>
  <c r="AV44" i="10" a="1"/>
  <c r="AV44" i="10" s="1"/>
  <c r="AW44" i="10" s="1"/>
  <c r="AX44" i="10" a="1"/>
  <c r="AX44" i="10" s="1"/>
  <c r="AY44" i="10" s="1"/>
  <c r="AZ44" i="10" a="1"/>
  <c r="AZ44" i="10" s="1"/>
  <c r="BA44" i="10" s="1"/>
  <c r="BB44" i="10" a="1"/>
  <c r="BB44" i="10" s="1"/>
  <c r="BC44" i="10" s="1"/>
  <c r="BD44" i="10" a="1"/>
  <c r="BD44" i="10" s="1"/>
  <c r="BE44" i="10" s="1"/>
  <c r="BF44" i="10" a="1"/>
  <c r="BF44" i="10" s="1"/>
  <c r="BG44" i="10" s="1"/>
  <c r="BH44" i="10" a="1"/>
  <c r="BH44" i="10" s="1"/>
  <c r="BI44" i="10" s="1"/>
  <c r="BJ44" i="10" a="1"/>
  <c r="BJ44" i="10" s="1"/>
  <c r="BK44" i="10" s="1"/>
  <c r="BL44" i="10" a="1"/>
  <c r="BL44" i="10" s="1"/>
  <c r="BM44" i="10" s="1"/>
  <c r="BN44" i="10" a="1"/>
  <c r="BN44" i="10" s="1"/>
  <c r="BO44" i="10" s="1"/>
  <c r="BP44" i="10" a="1"/>
  <c r="BP44" i="10" s="1"/>
  <c r="BQ44" i="10" s="1"/>
  <c r="BR44" i="10" a="1"/>
  <c r="BR44" i="10" s="1"/>
  <c r="BS44" i="10" s="1"/>
  <c r="B45" i="10" a="1"/>
  <c r="B45" i="10" s="1"/>
  <c r="C45" i="10" s="1"/>
  <c r="D45" i="10" a="1"/>
  <c r="D45" i="10" s="1"/>
  <c r="F45" i="10" a="1"/>
  <c r="F45" i="10" s="1"/>
  <c r="H45" i="10" a="1"/>
  <c r="H45" i="10" s="1"/>
  <c r="I45" i="10" s="1"/>
  <c r="J45" i="10" a="1"/>
  <c r="J45" i="10" s="1"/>
  <c r="K45" i="10" s="1"/>
  <c r="L45" i="10" a="1"/>
  <c r="L45" i="10" s="1"/>
  <c r="M45" i="10" s="1"/>
  <c r="N45" i="10" a="1"/>
  <c r="N45" i="10" s="1"/>
  <c r="P45" i="10" a="1"/>
  <c r="P45" i="10" s="1"/>
  <c r="Q45" i="10" s="1"/>
  <c r="R45" i="10" a="1"/>
  <c r="R45" i="10" s="1"/>
  <c r="S45" i="10" s="1"/>
  <c r="T45" i="10" a="1"/>
  <c r="T45" i="10" s="1"/>
  <c r="V45" i="10" a="1"/>
  <c r="V45" i="10" s="1"/>
  <c r="W45" i="10" s="1"/>
  <c r="X45" i="10" a="1"/>
  <c r="X45" i="10" s="1"/>
  <c r="Y45" i="10" s="1"/>
  <c r="Z45" i="10" a="1"/>
  <c r="Z45" i="10" s="1"/>
  <c r="AA45" i="10" s="1"/>
  <c r="AB45" i="10" a="1"/>
  <c r="AB45" i="10" s="1"/>
  <c r="AD45" i="10" a="1"/>
  <c r="AD45" i="10" s="1"/>
  <c r="AE45" i="10" s="1"/>
  <c r="AF45" i="10" a="1"/>
  <c r="AF45" i="10" s="1"/>
  <c r="AH45" i="10" a="1"/>
  <c r="AH45" i="10" s="1"/>
  <c r="AI45" i="10" s="1"/>
  <c r="AJ45" i="10" a="1"/>
  <c r="AJ45" i="10" s="1"/>
  <c r="AK45" i="10" s="1"/>
  <c r="AL45" i="10" a="1"/>
  <c r="AL45" i="10" s="1"/>
  <c r="AM45" i="10" s="1"/>
  <c r="AN45" i="10" a="1"/>
  <c r="AN45" i="10" s="1"/>
  <c r="AO45" i="10" s="1"/>
  <c r="AP45" i="10" a="1"/>
  <c r="AP45" i="10" s="1"/>
  <c r="AQ45" i="10" s="1"/>
  <c r="AR45" i="10" a="1"/>
  <c r="AR45" i="10" s="1"/>
  <c r="AS45" i="10" s="1"/>
  <c r="AT45" i="10" a="1"/>
  <c r="AT45" i="10" s="1"/>
  <c r="AU45" i="10" s="1"/>
  <c r="AV45" i="10" a="1"/>
  <c r="AV45" i="10" s="1"/>
  <c r="AW45" i="10" s="1"/>
  <c r="AX45" i="10" a="1"/>
  <c r="AX45" i="10" s="1"/>
  <c r="AY45" i="10" s="1"/>
  <c r="AZ45" i="10" a="1"/>
  <c r="AZ45" i="10" s="1"/>
  <c r="BA45" i="10" s="1"/>
  <c r="BB45" i="10" a="1"/>
  <c r="BB45" i="10" s="1"/>
  <c r="BC45" i="10" s="1"/>
  <c r="BD45" i="10" a="1"/>
  <c r="BD45" i="10" s="1"/>
  <c r="BE45" i="10" s="1"/>
  <c r="BF45" i="10" a="1"/>
  <c r="BF45" i="10" s="1"/>
  <c r="BG45" i="10" s="1"/>
  <c r="BH45" i="10" a="1"/>
  <c r="BH45" i="10" s="1"/>
  <c r="BI45" i="10" s="1"/>
  <c r="BJ45" i="10" a="1"/>
  <c r="BJ45" i="10" s="1"/>
  <c r="BK45" i="10" s="1"/>
  <c r="BL45" i="10" a="1"/>
  <c r="BL45" i="10" s="1"/>
  <c r="BM45" i="10" s="1"/>
  <c r="BN45" i="10" a="1"/>
  <c r="BN45" i="10" s="1"/>
  <c r="BO45" i="10" s="1"/>
  <c r="BP45" i="10" a="1"/>
  <c r="BP45" i="10" s="1"/>
  <c r="BQ45" i="10" s="1"/>
  <c r="BR45" i="10" a="1"/>
  <c r="BR45" i="10" s="1"/>
  <c r="BS45" i="10" s="1"/>
  <c r="B46" i="10" a="1"/>
  <c r="B46" i="10" s="1"/>
  <c r="C46" i="10" s="1"/>
  <c r="D46" i="10" a="1"/>
  <c r="D46" i="10" s="1"/>
  <c r="F46" i="10" a="1"/>
  <c r="F46" i="10" s="1"/>
  <c r="G46" i="10" s="1"/>
  <c r="H46" i="10" a="1"/>
  <c r="H46" i="10" s="1"/>
  <c r="I46" i="10" s="1"/>
  <c r="J46" i="10" a="1"/>
  <c r="J46" i="10" s="1"/>
  <c r="K46" i="10" s="1"/>
  <c r="L46" i="10" a="1"/>
  <c r="L46" i="10" s="1"/>
  <c r="M46" i="10" s="1"/>
  <c r="N46" i="10" a="1"/>
  <c r="N46" i="10" s="1"/>
  <c r="O46" i="10" s="1"/>
  <c r="P46" i="10" a="1"/>
  <c r="P46" i="10" s="1"/>
  <c r="Q46" i="10" s="1"/>
  <c r="R46" i="10" a="1"/>
  <c r="R46" i="10" s="1"/>
  <c r="S46" i="10" s="1"/>
  <c r="T46" i="10" a="1"/>
  <c r="T46" i="10" s="1"/>
  <c r="U46" i="10" s="1"/>
  <c r="V46" i="10" a="1"/>
  <c r="V46" i="10" s="1"/>
  <c r="W46" i="10" s="1"/>
  <c r="X46" i="10" a="1"/>
  <c r="X46" i="10" s="1"/>
  <c r="Y46" i="10" s="1"/>
  <c r="Z46" i="10" a="1"/>
  <c r="Z46" i="10" s="1"/>
  <c r="AA46" i="10" s="1"/>
  <c r="AB46" i="10" a="1"/>
  <c r="AB46" i="10" s="1"/>
  <c r="AC46" i="10" s="1"/>
  <c r="AD46" i="10" a="1"/>
  <c r="AD46" i="10" s="1"/>
  <c r="AE46" i="10" s="1"/>
  <c r="AF46" i="10" a="1"/>
  <c r="AF46" i="10" s="1"/>
  <c r="AH46" i="10" a="1"/>
  <c r="AH46" i="10" s="1"/>
  <c r="AI46" i="10" s="1"/>
  <c r="AJ46" i="10" a="1"/>
  <c r="AJ46" i="10" s="1"/>
  <c r="AK46" i="10" s="1"/>
  <c r="AL46" i="10" a="1"/>
  <c r="AL46" i="10" s="1"/>
  <c r="AM46" i="10" s="1"/>
  <c r="AN46" i="10" a="1"/>
  <c r="AN46" i="10" s="1"/>
  <c r="AO46" i="10" s="1"/>
  <c r="AP46" i="10" a="1"/>
  <c r="AP46" i="10" s="1"/>
  <c r="AQ46" i="10" s="1"/>
  <c r="AR46" i="10" a="1"/>
  <c r="AR46" i="10" s="1"/>
  <c r="AS46" i="10" s="1"/>
  <c r="AT46" i="10" a="1"/>
  <c r="AT46" i="10" s="1"/>
  <c r="AU46" i="10" s="1"/>
  <c r="AV46" i="10" a="1"/>
  <c r="AV46" i="10" s="1"/>
  <c r="AW46" i="10" s="1"/>
  <c r="AX46" i="10" a="1"/>
  <c r="AX46" i="10" s="1"/>
  <c r="AY46" i="10" s="1"/>
  <c r="AZ46" i="10" a="1"/>
  <c r="AZ46" i="10" s="1"/>
  <c r="BA46" i="10" s="1"/>
  <c r="BB46" i="10" a="1"/>
  <c r="BB46" i="10" s="1"/>
  <c r="BC46" i="10" s="1"/>
  <c r="BD46" i="10" a="1"/>
  <c r="BD46" i="10" s="1"/>
  <c r="BE46" i="10" s="1"/>
  <c r="BF46" i="10" a="1"/>
  <c r="BF46" i="10" s="1"/>
  <c r="BG46" i="10" s="1"/>
  <c r="BH46" i="10" a="1"/>
  <c r="BH46" i="10" s="1"/>
  <c r="BI46" i="10" s="1"/>
  <c r="BJ46" i="10" a="1"/>
  <c r="BJ46" i="10" s="1"/>
  <c r="BK46" i="10" s="1"/>
  <c r="BL46" i="10" a="1"/>
  <c r="BL46" i="10" s="1"/>
  <c r="BM46" i="10" s="1"/>
  <c r="BN46" i="10" a="1"/>
  <c r="BN46" i="10" s="1"/>
  <c r="BO46" i="10" s="1"/>
  <c r="BP46" i="10" a="1"/>
  <c r="BP46" i="10" s="1"/>
  <c r="BQ46" i="10" s="1"/>
  <c r="BR46" i="10" a="1"/>
  <c r="BR46" i="10" s="1"/>
  <c r="BS46" i="10" s="1"/>
  <c r="B47" i="10" a="1"/>
  <c r="B47" i="10" s="1"/>
  <c r="C47" i="10" s="1"/>
  <c r="D47" i="10" a="1"/>
  <c r="D47" i="10" s="1"/>
  <c r="F47" i="10" a="1"/>
  <c r="F47" i="10" s="1"/>
  <c r="G47" i="10" s="1"/>
  <c r="H47" i="10" a="1"/>
  <c r="H47" i="10" s="1"/>
  <c r="I47" i="10" s="1"/>
  <c r="J47" i="10" a="1"/>
  <c r="J47" i="10" s="1"/>
  <c r="K47" i="10" s="1"/>
  <c r="L47" i="10" a="1"/>
  <c r="L47" i="10" s="1"/>
  <c r="M47" i="10" s="1"/>
  <c r="N47" i="10" a="1"/>
  <c r="N47" i="10" s="1"/>
  <c r="O47" i="10" s="1"/>
  <c r="P47" i="10" a="1"/>
  <c r="P47" i="10" s="1"/>
  <c r="Q47" i="10" s="1"/>
  <c r="R47" i="10" a="1"/>
  <c r="R47" i="10" s="1"/>
  <c r="S47" i="10" s="1"/>
  <c r="T47" i="10" a="1"/>
  <c r="T47" i="10" s="1"/>
  <c r="U47" i="10" s="1"/>
  <c r="V47" i="10" a="1"/>
  <c r="V47" i="10" s="1"/>
  <c r="W47" i="10" s="1"/>
  <c r="X47" i="10" a="1"/>
  <c r="X47" i="10" s="1"/>
  <c r="Y47" i="10" s="1"/>
  <c r="Z47" i="10" a="1"/>
  <c r="Z47" i="10" s="1"/>
  <c r="AA47" i="10" s="1"/>
  <c r="AB47" i="10" a="1"/>
  <c r="AB47" i="10" s="1"/>
  <c r="AC47" i="10" s="1"/>
  <c r="AD47" i="10" a="1"/>
  <c r="AD47" i="10" s="1"/>
  <c r="AE47" i="10" s="1"/>
  <c r="AF47" i="10" a="1"/>
  <c r="AF47" i="10" s="1"/>
  <c r="AG47" i="10" s="1"/>
  <c r="AH47" i="10" a="1"/>
  <c r="AH47" i="10" s="1"/>
  <c r="AI47" i="10" s="1"/>
  <c r="AJ47" i="10" a="1"/>
  <c r="AJ47" i="10" s="1"/>
  <c r="AK47" i="10" s="1"/>
  <c r="AL47" i="10" a="1"/>
  <c r="AL47" i="10" s="1"/>
  <c r="AM47" i="10" s="1"/>
  <c r="AN47" i="10" a="1"/>
  <c r="AN47" i="10" s="1"/>
  <c r="AO47" i="10" s="1"/>
  <c r="AP47" i="10" a="1"/>
  <c r="AP47" i="10" s="1"/>
  <c r="AQ47" i="10" s="1"/>
  <c r="AR47" i="10" a="1"/>
  <c r="AR47" i="10" s="1"/>
  <c r="AS47" i="10" s="1"/>
  <c r="AT47" i="10" a="1"/>
  <c r="AT47" i="10" s="1"/>
  <c r="AU47" i="10" s="1"/>
  <c r="AV47" i="10" a="1"/>
  <c r="AV47" i="10" s="1"/>
  <c r="AW47" i="10" s="1"/>
  <c r="AX47" i="10" a="1"/>
  <c r="AX47" i="10" s="1"/>
  <c r="AY47" i="10" s="1"/>
  <c r="AZ47" i="10" a="1"/>
  <c r="AZ47" i="10" s="1"/>
  <c r="BA47" i="10" s="1"/>
  <c r="BB47" i="10" a="1"/>
  <c r="BB47" i="10" s="1"/>
  <c r="BC47" i="10" s="1"/>
  <c r="BD47" i="10" a="1"/>
  <c r="BD47" i="10" s="1"/>
  <c r="BE47" i="10" s="1"/>
  <c r="BF47" i="10" a="1"/>
  <c r="BF47" i="10" s="1"/>
  <c r="BG47" i="10" s="1"/>
  <c r="BH47" i="10" a="1"/>
  <c r="BH47" i="10" s="1"/>
  <c r="BI47" i="10" s="1"/>
  <c r="BJ47" i="10" a="1"/>
  <c r="BJ47" i="10" s="1"/>
  <c r="BK47" i="10" s="1"/>
  <c r="BL47" i="10" a="1"/>
  <c r="BL47" i="10" s="1"/>
  <c r="BM47" i="10" s="1"/>
  <c r="BN47" i="10" a="1"/>
  <c r="BN47" i="10" s="1"/>
  <c r="BO47" i="10" s="1"/>
  <c r="BP47" i="10" a="1"/>
  <c r="BP47" i="10" s="1"/>
  <c r="BQ47" i="10" s="1"/>
  <c r="BR47" i="10" a="1"/>
  <c r="BR47" i="10" s="1"/>
  <c r="BS47" i="10" s="1"/>
  <c r="B48" i="10" a="1"/>
  <c r="B48" i="10" s="1"/>
  <c r="C48" i="10" s="1"/>
  <c r="D48" i="10" a="1"/>
  <c r="D48" i="10" s="1"/>
  <c r="F48" i="10" a="1"/>
  <c r="F48" i="10" s="1"/>
  <c r="G48" i="10" s="1"/>
  <c r="H48" i="10" a="1"/>
  <c r="H48" i="10" s="1"/>
  <c r="I48" i="10" s="1"/>
  <c r="J48" i="10" a="1"/>
  <c r="J48" i="10" s="1"/>
  <c r="K48" i="10" s="1"/>
  <c r="L48" i="10" a="1"/>
  <c r="L48" i="10" s="1"/>
  <c r="M48" i="10" s="1"/>
  <c r="N48" i="10" a="1"/>
  <c r="N48" i="10" s="1"/>
  <c r="O48" i="10" s="1"/>
  <c r="P48" i="10" a="1"/>
  <c r="P48" i="10" s="1"/>
  <c r="Q48" i="10" s="1"/>
  <c r="R48" i="10" a="1"/>
  <c r="R48" i="10" s="1"/>
  <c r="S48" i="10" s="1"/>
  <c r="T48" i="10" a="1"/>
  <c r="T48" i="10" s="1"/>
  <c r="U48" i="10" s="1"/>
  <c r="V48" i="10" a="1"/>
  <c r="V48" i="10" s="1"/>
  <c r="W48" i="10" s="1"/>
  <c r="X48" i="10" a="1"/>
  <c r="X48" i="10" s="1"/>
  <c r="Y48" i="10" s="1"/>
  <c r="Z48" i="10" a="1"/>
  <c r="Z48" i="10" s="1"/>
  <c r="AA48" i="10" s="1"/>
  <c r="AB48" i="10" a="1"/>
  <c r="AB48" i="10" s="1"/>
  <c r="AC48" i="10" s="1"/>
  <c r="AD48" i="10" a="1"/>
  <c r="AD48" i="10" s="1"/>
  <c r="AE48" i="10" s="1"/>
  <c r="AF48" i="10" a="1"/>
  <c r="AF48" i="10" s="1"/>
  <c r="AG48" i="10" s="1"/>
  <c r="AH48" i="10" a="1"/>
  <c r="AH48" i="10" s="1"/>
  <c r="AI48" i="10" s="1"/>
  <c r="AJ48" i="10" a="1"/>
  <c r="AJ48" i="10" s="1"/>
  <c r="AK48" i="10" s="1"/>
  <c r="AL48" i="10" a="1"/>
  <c r="AL48" i="10" s="1"/>
  <c r="AM48" i="10" s="1"/>
  <c r="AN48" i="10" a="1"/>
  <c r="AN48" i="10" s="1"/>
  <c r="AO48" i="10" s="1"/>
  <c r="AP48" i="10" a="1"/>
  <c r="AP48" i="10" s="1"/>
  <c r="AQ48" i="10" s="1"/>
  <c r="AR48" i="10" a="1"/>
  <c r="AR48" i="10" s="1"/>
  <c r="AS48" i="10" s="1"/>
  <c r="AT48" i="10" a="1"/>
  <c r="AT48" i="10" s="1"/>
  <c r="AU48" i="10" s="1"/>
  <c r="AV48" i="10" a="1"/>
  <c r="AV48" i="10" s="1"/>
  <c r="AW48" i="10" s="1"/>
  <c r="AX48" i="10" a="1"/>
  <c r="AX48" i="10" s="1"/>
  <c r="AY48" i="10" s="1"/>
  <c r="AZ48" i="10" a="1"/>
  <c r="AZ48" i="10" s="1"/>
  <c r="BA48" i="10" s="1"/>
  <c r="BB48" i="10" a="1"/>
  <c r="BB48" i="10" s="1"/>
  <c r="BC48" i="10" s="1"/>
  <c r="BD48" i="10" a="1"/>
  <c r="BD48" i="10" s="1"/>
  <c r="BE48" i="10" s="1"/>
  <c r="BF48" i="10" a="1"/>
  <c r="BF48" i="10" s="1"/>
  <c r="BG48" i="10" s="1"/>
  <c r="BH48" i="10" a="1"/>
  <c r="BH48" i="10" s="1"/>
  <c r="BI48" i="10" s="1"/>
  <c r="BJ48" i="10" a="1"/>
  <c r="BJ48" i="10" s="1"/>
  <c r="BK48" i="10" s="1"/>
  <c r="BL48" i="10" a="1"/>
  <c r="BL48" i="10" s="1"/>
  <c r="BM48" i="10" s="1"/>
  <c r="BN48" i="10" a="1"/>
  <c r="BN48" i="10" s="1"/>
  <c r="BO48" i="10" s="1"/>
  <c r="BP48" i="10" a="1"/>
  <c r="BP48" i="10" s="1"/>
  <c r="BQ48" i="10" s="1"/>
  <c r="BR48" i="10" a="1"/>
  <c r="BR48" i="10" s="1"/>
  <c r="BS48" i="10" s="1"/>
  <c r="B49" i="10" a="1"/>
  <c r="B49" i="10" s="1"/>
  <c r="C49" i="10" s="1"/>
  <c r="D49" i="10" a="1"/>
  <c r="D49" i="10" s="1"/>
  <c r="F49" i="10" a="1"/>
  <c r="F49" i="10" s="1"/>
  <c r="G49" i="10" s="1"/>
  <c r="H49" i="10" a="1"/>
  <c r="H49" i="10" s="1"/>
  <c r="I49" i="10" s="1"/>
  <c r="J49" i="10" a="1"/>
  <c r="J49" i="10" s="1"/>
  <c r="K49" i="10" s="1"/>
  <c r="L49" i="10" a="1"/>
  <c r="L49" i="10" s="1"/>
  <c r="M49" i="10" s="1"/>
  <c r="N49" i="10" a="1"/>
  <c r="N49" i="10" s="1"/>
  <c r="O49" i="10" s="1"/>
  <c r="P49" i="10" a="1"/>
  <c r="P49" i="10" s="1"/>
  <c r="Q49" i="10" s="1"/>
  <c r="R49" i="10" a="1"/>
  <c r="R49" i="10" s="1"/>
  <c r="S49" i="10" s="1"/>
  <c r="T49" i="10" a="1"/>
  <c r="T49" i="10" s="1"/>
  <c r="U49" i="10" s="1"/>
  <c r="V49" i="10" a="1"/>
  <c r="V49" i="10" s="1"/>
  <c r="W49" i="10" s="1"/>
  <c r="X49" i="10" a="1"/>
  <c r="X49" i="10" s="1"/>
  <c r="Y49" i="10" s="1"/>
  <c r="Z49" i="10" a="1"/>
  <c r="Z49" i="10" s="1"/>
  <c r="AA49" i="10" s="1"/>
  <c r="AB49" i="10" a="1"/>
  <c r="AB49" i="10" s="1"/>
  <c r="AC49" i="10" s="1"/>
  <c r="AD49" i="10" a="1"/>
  <c r="AD49" i="10" s="1"/>
  <c r="AE49" i="10" s="1"/>
  <c r="AF49" i="10" a="1"/>
  <c r="AF49" i="10" s="1"/>
  <c r="AG49" i="10" s="1"/>
  <c r="AH49" i="10" a="1"/>
  <c r="AH49" i="10" s="1"/>
  <c r="AI49" i="10" s="1"/>
  <c r="AJ49" i="10" a="1"/>
  <c r="AJ49" i="10" s="1"/>
  <c r="AK49" i="10" s="1"/>
  <c r="AL49" i="10" a="1"/>
  <c r="AL49" i="10" s="1"/>
  <c r="AM49" i="10" s="1"/>
  <c r="AN49" i="10" a="1"/>
  <c r="AN49" i="10" s="1"/>
  <c r="AO49" i="10" s="1"/>
  <c r="AP49" i="10" a="1"/>
  <c r="AP49" i="10" s="1"/>
  <c r="AQ49" i="10" s="1"/>
  <c r="AR49" i="10" a="1"/>
  <c r="AR49" i="10" s="1"/>
  <c r="AS49" i="10" s="1"/>
  <c r="AT49" i="10" a="1"/>
  <c r="AT49" i="10" s="1"/>
  <c r="AU49" i="10" s="1"/>
  <c r="AV49" i="10" a="1"/>
  <c r="AV49" i="10" s="1"/>
  <c r="AW49" i="10" s="1"/>
  <c r="AX49" i="10" a="1"/>
  <c r="AX49" i="10" s="1"/>
  <c r="AY49" i="10" s="1"/>
  <c r="AZ49" i="10" a="1"/>
  <c r="AZ49" i="10" s="1"/>
  <c r="BA49" i="10" s="1"/>
  <c r="BB49" i="10" a="1"/>
  <c r="BB49" i="10" s="1"/>
  <c r="BC49" i="10" s="1"/>
  <c r="BD49" i="10" a="1"/>
  <c r="BD49" i="10" s="1"/>
  <c r="BE49" i="10" s="1"/>
  <c r="BF49" i="10" a="1"/>
  <c r="BF49" i="10" s="1"/>
  <c r="BG49" i="10" s="1"/>
  <c r="BH49" i="10" a="1"/>
  <c r="BH49" i="10" s="1"/>
  <c r="BI49" i="10" s="1"/>
  <c r="BJ49" i="10" a="1"/>
  <c r="BJ49" i="10" s="1"/>
  <c r="BK49" i="10" s="1"/>
  <c r="BL49" i="10" a="1"/>
  <c r="BL49" i="10" s="1"/>
  <c r="BM49" i="10" s="1"/>
  <c r="BN49" i="10" a="1"/>
  <c r="BN49" i="10" s="1"/>
  <c r="BO49" i="10" s="1"/>
  <c r="BP49" i="10" a="1"/>
  <c r="BP49" i="10" s="1"/>
  <c r="BQ49" i="10" s="1"/>
  <c r="BR49" i="10" a="1"/>
  <c r="BR49" i="10" s="1"/>
  <c r="BS49" i="10" s="1"/>
  <c r="B50" i="10" a="1"/>
  <c r="B50" i="10" s="1"/>
  <c r="C50" i="10" s="1"/>
  <c r="D50" i="10" a="1"/>
  <c r="D50" i="10" s="1"/>
  <c r="F50" i="10" a="1"/>
  <c r="F50" i="10" s="1"/>
  <c r="G50" i="10" s="1"/>
  <c r="H50" i="10" a="1"/>
  <c r="H50" i="10" s="1"/>
  <c r="I50" i="10" s="1"/>
  <c r="J50" i="10" a="1"/>
  <c r="J50" i="10" s="1"/>
  <c r="K50" i="10" s="1"/>
  <c r="L50" i="10" a="1"/>
  <c r="L50" i="10" s="1"/>
  <c r="M50" i="10" s="1"/>
  <c r="N50" i="10" a="1"/>
  <c r="N50" i="10" s="1"/>
  <c r="O50" i="10" s="1"/>
  <c r="P50" i="10" a="1"/>
  <c r="P50" i="10" s="1"/>
  <c r="Q50" i="10" s="1"/>
  <c r="R50" i="10" a="1"/>
  <c r="R50" i="10" s="1"/>
  <c r="S50" i="10" s="1"/>
  <c r="T50" i="10" a="1"/>
  <c r="T50" i="10" s="1"/>
  <c r="U50" i="10" s="1"/>
  <c r="V50" i="10" a="1"/>
  <c r="V50" i="10" s="1"/>
  <c r="W50" i="10" s="1"/>
  <c r="X50" i="10" a="1"/>
  <c r="X50" i="10" s="1"/>
  <c r="Y50" i="10" s="1"/>
  <c r="Z50" i="10" a="1"/>
  <c r="Z50" i="10" s="1"/>
  <c r="AA50" i="10" s="1"/>
  <c r="AB50" i="10" a="1"/>
  <c r="AB50" i="10" s="1"/>
  <c r="AC50" i="10" s="1"/>
  <c r="AD50" i="10" a="1"/>
  <c r="AD50" i="10" s="1"/>
  <c r="AE50" i="10" s="1"/>
  <c r="AF50" i="10" a="1"/>
  <c r="AF50" i="10" s="1"/>
  <c r="AG50" i="10" s="1"/>
  <c r="AH50" i="10" a="1"/>
  <c r="AH50" i="10" s="1"/>
  <c r="AI50" i="10" s="1"/>
  <c r="AJ50" i="10" a="1"/>
  <c r="AJ50" i="10" s="1"/>
  <c r="AK50" i="10" s="1"/>
  <c r="AL50" i="10" a="1"/>
  <c r="AL50" i="10" s="1"/>
  <c r="AM50" i="10" s="1"/>
  <c r="AN50" i="10" a="1"/>
  <c r="AN50" i="10" s="1"/>
  <c r="AO50" i="10" s="1"/>
  <c r="AP50" i="10" a="1"/>
  <c r="AP50" i="10" s="1"/>
  <c r="AQ50" i="10" s="1"/>
  <c r="AR50" i="10" a="1"/>
  <c r="AR50" i="10" s="1"/>
  <c r="AS50" i="10" s="1"/>
  <c r="AT50" i="10" a="1"/>
  <c r="AT50" i="10" s="1"/>
  <c r="AU50" i="10" s="1"/>
  <c r="AV50" i="10" a="1"/>
  <c r="AV50" i="10" s="1"/>
  <c r="AW50" i="10" s="1"/>
  <c r="AX50" i="10" a="1"/>
  <c r="AX50" i="10" s="1"/>
  <c r="AY50" i="10" s="1"/>
  <c r="AZ50" i="10" a="1"/>
  <c r="AZ50" i="10" s="1"/>
  <c r="BA50" i="10" s="1"/>
  <c r="BB50" i="10" a="1"/>
  <c r="BB50" i="10" s="1"/>
  <c r="BC50" i="10" s="1"/>
  <c r="BD50" i="10" a="1"/>
  <c r="BD50" i="10" s="1"/>
  <c r="BE50" i="10" s="1"/>
  <c r="BF50" i="10" a="1"/>
  <c r="BF50" i="10" s="1"/>
  <c r="BG50" i="10" s="1"/>
  <c r="BH50" i="10" a="1"/>
  <c r="BH50" i="10" s="1"/>
  <c r="BI50" i="10" s="1"/>
  <c r="BJ50" i="10" a="1"/>
  <c r="BJ50" i="10" s="1"/>
  <c r="BK50" i="10" s="1"/>
  <c r="BL50" i="10" a="1"/>
  <c r="BL50" i="10" s="1"/>
  <c r="BM50" i="10" s="1"/>
  <c r="BN50" i="10" a="1"/>
  <c r="BN50" i="10" s="1"/>
  <c r="BO50" i="10" s="1"/>
  <c r="BP50" i="10" a="1"/>
  <c r="BP50" i="10" s="1"/>
  <c r="BQ50" i="10" s="1"/>
  <c r="BR50" i="10" a="1"/>
  <c r="BR50" i="10" s="1"/>
  <c r="BS50" i="10" s="1"/>
  <c r="B51" i="10" a="1"/>
  <c r="B51" i="10" s="1"/>
  <c r="C51" i="10" s="1"/>
  <c r="D51" i="10" a="1"/>
  <c r="D51" i="10" s="1"/>
  <c r="F51" i="10" a="1"/>
  <c r="F51" i="10" s="1"/>
  <c r="G51" i="10" s="1"/>
  <c r="H51" i="10" a="1"/>
  <c r="H51" i="10" s="1"/>
  <c r="I51" i="10" s="1"/>
  <c r="J51" i="10" a="1"/>
  <c r="J51" i="10" s="1"/>
  <c r="K51" i="10" s="1"/>
  <c r="L51" i="10" a="1"/>
  <c r="L51" i="10" s="1"/>
  <c r="M51" i="10" s="1"/>
  <c r="N51" i="10" a="1"/>
  <c r="N51" i="10" s="1"/>
  <c r="O51" i="10" s="1"/>
  <c r="P51" i="10" a="1"/>
  <c r="P51" i="10" s="1"/>
  <c r="Q51" i="10" s="1"/>
  <c r="R51" i="10" a="1"/>
  <c r="R51" i="10" s="1"/>
  <c r="S51" i="10" s="1"/>
  <c r="T51" i="10" a="1"/>
  <c r="T51" i="10" s="1"/>
  <c r="U51" i="10" s="1"/>
  <c r="V51" i="10" a="1"/>
  <c r="V51" i="10" s="1"/>
  <c r="W51" i="10" s="1"/>
  <c r="X51" i="10" a="1"/>
  <c r="X51" i="10" s="1"/>
  <c r="Y51" i="10" s="1"/>
  <c r="Z51" i="10" a="1"/>
  <c r="Z51" i="10" s="1"/>
  <c r="AA51" i="10" s="1"/>
  <c r="AB51" i="10" a="1"/>
  <c r="AB51" i="10" s="1"/>
  <c r="AC51" i="10" s="1"/>
  <c r="AD51" i="10" a="1"/>
  <c r="AD51" i="10" s="1"/>
  <c r="AE51" i="10" s="1"/>
  <c r="AF51" i="10" a="1"/>
  <c r="AF51" i="10" s="1"/>
  <c r="AG51" i="10" s="1"/>
  <c r="AH51" i="10" a="1"/>
  <c r="AH51" i="10" s="1"/>
  <c r="AI51" i="10" s="1"/>
  <c r="AJ51" i="10" a="1"/>
  <c r="AJ51" i="10" s="1"/>
  <c r="AK51" i="10" s="1"/>
  <c r="AL51" i="10" a="1"/>
  <c r="AL51" i="10" s="1"/>
  <c r="AM51" i="10" s="1"/>
  <c r="AN51" i="10" a="1"/>
  <c r="AN51" i="10" s="1"/>
  <c r="AO51" i="10" s="1"/>
  <c r="AP51" i="10" a="1"/>
  <c r="AP51" i="10" s="1"/>
  <c r="AQ51" i="10" s="1"/>
  <c r="AR51" i="10" a="1"/>
  <c r="AR51" i="10" s="1"/>
  <c r="AS51" i="10" s="1"/>
  <c r="AT51" i="10" a="1"/>
  <c r="AT51" i="10" s="1"/>
  <c r="AU51" i="10" s="1"/>
  <c r="AV51" i="10" a="1"/>
  <c r="AV51" i="10" s="1"/>
  <c r="AW51" i="10" s="1"/>
  <c r="AX51" i="10" a="1"/>
  <c r="AX51" i="10" s="1"/>
  <c r="AY51" i="10" s="1"/>
  <c r="AZ51" i="10" a="1"/>
  <c r="AZ51" i="10" s="1"/>
  <c r="BA51" i="10" s="1"/>
  <c r="BB51" i="10" a="1"/>
  <c r="BB51" i="10" s="1"/>
  <c r="BC51" i="10" s="1"/>
  <c r="BD51" i="10" a="1"/>
  <c r="BD51" i="10" s="1"/>
  <c r="BE51" i="10" s="1"/>
  <c r="BF51" i="10" a="1"/>
  <c r="BF51" i="10" s="1"/>
  <c r="BG51" i="10" s="1"/>
  <c r="BH51" i="10" a="1"/>
  <c r="BH51" i="10" s="1"/>
  <c r="BI51" i="10" s="1"/>
  <c r="BJ51" i="10" a="1"/>
  <c r="BJ51" i="10" s="1"/>
  <c r="BK51" i="10" s="1"/>
  <c r="BL51" i="10" a="1"/>
  <c r="BL51" i="10" s="1"/>
  <c r="BM51" i="10" s="1"/>
  <c r="BN51" i="10" a="1"/>
  <c r="BN51" i="10" s="1"/>
  <c r="BO51" i="10" s="1"/>
  <c r="BP51" i="10" a="1"/>
  <c r="BP51" i="10" s="1"/>
  <c r="BQ51" i="10" s="1"/>
  <c r="BR51" i="10" a="1"/>
  <c r="BR51" i="10" s="1"/>
  <c r="BS51" i="10" s="1"/>
  <c r="B52" i="10" a="1"/>
  <c r="B52" i="10" s="1"/>
  <c r="C52" i="10" s="1"/>
  <c r="D52" i="10" a="1"/>
  <c r="D52" i="10" s="1"/>
  <c r="F52" i="10" a="1"/>
  <c r="F52" i="10" s="1"/>
  <c r="G52" i="10" s="1"/>
  <c r="H52" i="10" a="1"/>
  <c r="H52" i="10" s="1"/>
  <c r="I52" i="10" s="1"/>
  <c r="J52" i="10" a="1"/>
  <c r="J52" i="10" s="1"/>
  <c r="K52" i="10" s="1"/>
  <c r="L52" i="10" a="1"/>
  <c r="L52" i="10" s="1"/>
  <c r="M52" i="10" s="1"/>
  <c r="N52" i="10" a="1"/>
  <c r="N52" i="10" s="1"/>
  <c r="O52" i="10" s="1"/>
  <c r="P52" i="10" a="1"/>
  <c r="P52" i="10" s="1"/>
  <c r="Q52" i="10" s="1"/>
  <c r="R52" i="10" a="1"/>
  <c r="R52" i="10" s="1"/>
  <c r="S52" i="10" s="1"/>
  <c r="T52" i="10" a="1"/>
  <c r="T52" i="10" s="1"/>
  <c r="U52" i="10" s="1"/>
  <c r="V52" i="10" a="1"/>
  <c r="V52" i="10" s="1"/>
  <c r="W52" i="10" s="1"/>
  <c r="X52" i="10" a="1"/>
  <c r="X52" i="10" s="1"/>
  <c r="Y52" i="10" s="1"/>
  <c r="Z52" i="10" a="1"/>
  <c r="Z52" i="10" s="1"/>
  <c r="AA52" i="10" s="1"/>
  <c r="AB52" i="10" a="1"/>
  <c r="AB52" i="10" s="1"/>
  <c r="AC52" i="10" s="1"/>
  <c r="AD52" i="10" a="1"/>
  <c r="AD52" i="10" s="1"/>
  <c r="AE52" i="10" s="1"/>
  <c r="AF52" i="10" a="1"/>
  <c r="AF52" i="10" s="1"/>
  <c r="AG52" i="10" s="1"/>
  <c r="AH52" i="10" a="1"/>
  <c r="AH52" i="10" s="1"/>
  <c r="AI52" i="10" s="1"/>
  <c r="AJ52" i="10" a="1"/>
  <c r="AJ52" i="10" s="1"/>
  <c r="AK52" i="10" s="1"/>
  <c r="AL52" i="10" a="1"/>
  <c r="AL52" i="10" s="1"/>
  <c r="AM52" i="10" s="1"/>
  <c r="AN52" i="10" a="1"/>
  <c r="AN52" i="10" s="1"/>
  <c r="AO52" i="10" s="1"/>
  <c r="AP52" i="10" a="1"/>
  <c r="AP52" i="10" s="1"/>
  <c r="AQ52" i="10" s="1"/>
  <c r="AR52" i="10" a="1"/>
  <c r="AR52" i="10" s="1"/>
  <c r="AS52" i="10" s="1"/>
  <c r="AT52" i="10" a="1"/>
  <c r="AT52" i="10" s="1"/>
  <c r="AU52" i="10" s="1"/>
  <c r="AV52" i="10" a="1"/>
  <c r="AV52" i="10" s="1"/>
  <c r="AW52" i="10" s="1"/>
  <c r="AX52" i="10" a="1"/>
  <c r="AX52" i="10" s="1"/>
  <c r="AY52" i="10" s="1"/>
  <c r="AZ52" i="10" a="1"/>
  <c r="AZ52" i="10" s="1"/>
  <c r="BA52" i="10" s="1"/>
  <c r="BB52" i="10" a="1"/>
  <c r="BB52" i="10" s="1"/>
  <c r="BC52" i="10" s="1"/>
  <c r="BD52" i="10" a="1"/>
  <c r="BD52" i="10" s="1"/>
  <c r="BE52" i="10" s="1"/>
  <c r="BF52" i="10" a="1"/>
  <c r="BF52" i="10" s="1"/>
  <c r="BG52" i="10" s="1"/>
  <c r="BH52" i="10" a="1"/>
  <c r="BH52" i="10" s="1"/>
  <c r="BI52" i="10" s="1"/>
  <c r="BJ52" i="10" a="1"/>
  <c r="BJ52" i="10" s="1"/>
  <c r="BK52" i="10" s="1"/>
  <c r="BL52" i="10" a="1"/>
  <c r="BL52" i="10" s="1"/>
  <c r="BM52" i="10" s="1"/>
  <c r="BN52" i="10" a="1"/>
  <c r="BN52" i="10" s="1"/>
  <c r="BO52" i="10" s="1"/>
  <c r="BP52" i="10" a="1"/>
  <c r="BP52" i="10" s="1"/>
  <c r="BQ52" i="10" s="1"/>
  <c r="BR52" i="10" a="1"/>
  <c r="BR52" i="10" s="1"/>
  <c r="BS52" i="10" s="1"/>
  <c r="B53" i="10" a="1"/>
  <c r="B53" i="10" s="1"/>
  <c r="C53" i="10" s="1"/>
  <c r="D53" i="10" a="1"/>
  <c r="D53" i="10" s="1"/>
  <c r="F53" i="10" a="1"/>
  <c r="F53" i="10" s="1"/>
  <c r="G53" i="10" s="1"/>
  <c r="H53" i="10" a="1"/>
  <c r="H53" i="10" s="1"/>
  <c r="I53" i="10" s="1"/>
  <c r="J53" i="10" a="1"/>
  <c r="J53" i="10" s="1"/>
  <c r="K53" i="10" s="1"/>
  <c r="L53" i="10" a="1"/>
  <c r="L53" i="10" s="1"/>
  <c r="M53" i="10" s="1"/>
  <c r="N53" i="10" a="1"/>
  <c r="N53" i="10" s="1"/>
  <c r="O53" i="10" s="1"/>
  <c r="P53" i="10" a="1"/>
  <c r="P53" i="10" s="1"/>
  <c r="Q53" i="10" s="1"/>
  <c r="R53" i="10" a="1"/>
  <c r="R53" i="10" s="1"/>
  <c r="S53" i="10" s="1"/>
  <c r="T53" i="10" a="1"/>
  <c r="T53" i="10" s="1"/>
  <c r="U53" i="10" s="1"/>
  <c r="V53" i="10" a="1"/>
  <c r="V53" i="10" s="1"/>
  <c r="W53" i="10" s="1"/>
  <c r="X53" i="10" a="1"/>
  <c r="X53" i="10" s="1"/>
  <c r="Y53" i="10" s="1"/>
  <c r="Z53" i="10" a="1"/>
  <c r="Z53" i="10" s="1"/>
  <c r="AA53" i="10" s="1"/>
  <c r="AB53" i="10" a="1"/>
  <c r="AB53" i="10" s="1"/>
  <c r="AC53" i="10" s="1"/>
  <c r="AD53" i="10" a="1"/>
  <c r="AD53" i="10" s="1"/>
  <c r="AE53" i="10" s="1"/>
  <c r="AF53" i="10" a="1"/>
  <c r="AF53" i="10" s="1"/>
  <c r="AG53" i="10" s="1"/>
  <c r="AH53" i="10" a="1"/>
  <c r="AH53" i="10" s="1"/>
  <c r="AI53" i="10" s="1"/>
  <c r="AJ53" i="10" a="1"/>
  <c r="AJ53" i="10" s="1"/>
  <c r="AK53" i="10" s="1"/>
  <c r="AL53" i="10" a="1"/>
  <c r="AL53" i="10" s="1"/>
  <c r="AM53" i="10" s="1"/>
  <c r="AN53" i="10" a="1"/>
  <c r="AN53" i="10" s="1"/>
  <c r="AO53" i="10" s="1"/>
  <c r="AP53" i="10" a="1"/>
  <c r="AP53" i="10" s="1"/>
  <c r="AQ53" i="10" s="1"/>
  <c r="AR53" i="10" a="1"/>
  <c r="AR53" i="10" s="1"/>
  <c r="AS53" i="10" s="1"/>
  <c r="AT53" i="10" a="1"/>
  <c r="AT53" i="10" s="1"/>
  <c r="AU53" i="10" s="1"/>
  <c r="AV53" i="10" a="1"/>
  <c r="AV53" i="10" s="1"/>
  <c r="AW53" i="10" s="1"/>
  <c r="AX53" i="10" a="1"/>
  <c r="AX53" i="10" s="1"/>
  <c r="AY53" i="10" s="1"/>
  <c r="AZ53" i="10" a="1"/>
  <c r="AZ53" i="10" s="1"/>
  <c r="BA53" i="10" s="1"/>
  <c r="BB53" i="10" a="1"/>
  <c r="BB53" i="10" s="1"/>
  <c r="BC53" i="10" s="1"/>
  <c r="BD53" i="10" a="1"/>
  <c r="BD53" i="10" s="1"/>
  <c r="BE53" i="10" s="1"/>
  <c r="BF53" i="10" a="1"/>
  <c r="BF53" i="10" s="1"/>
  <c r="BG53" i="10" s="1"/>
  <c r="BH53" i="10" a="1"/>
  <c r="BH53" i="10" s="1"/>
  <c r="BI53" i="10" s="1"/>
  <c r="BJ53" i="10" a="1"/>
  <c r="BJ53" i="10" s="1"/>
  <c r="BK53" i="10" s="1"/>
  <c r="BL53" i="10" a="1"/>
  <c r="BL53" i="10" s="1"/>
  <c r="BM53" i="10" s="1"/>
  <c r="BN53" i="10" a="1"/>
  <c r="BN53" i="10" s="1"/>
  <c r="BO53" i="10" s="1"/>
  <c r="BP53" i="10" a="1"/>
  <c r="BP53" i="10" s="1"/>
  <c r="BQ53" i="10" s="1"/>
  <c r="BR53" i="10" a="1"/>
  <c r="BR53" i="10" s="1"/>
  <c r="BS53" i="10" s="1"/>
  <c r="B54" i="10" a="1"/>
  <c r="B54" i="10" s="1"/>
  <c r="C54" i="10" s="1"/>
  <c r="D54" i="10" a="1"/>
  <c r="D54" i="10" s="1"/>
  <c r="E54" i="10" s="1"/>
  <c r="F54" i="10" a="1"/>
  <c r="F54" i="10" s="1"/>
  <c r="G54" i="10" s="1"/>
  <c r="H54" i="10" a="1"/>
  <c r="H54" i="10" s="1"/>
  <c r="I54" i="10" s="1"/>
  <c r="J54" i="10" a="1"/>
  <c r="J54" i="10" s="1"/>
  <c r="K54" i="10" s="1"/>
  <c r="L54" i="10" a="1"/>
  <c r="L54" i="10" s="1"/>
  <c r="M54" i="10" s="1"/>
  <c r="N54" i="10" a="1"/>
  <c r="N54" i="10" s="1"/>
  <c r="O54" i="10" s="1"/>
  <c r="P54" i="10" a="1"/>
  <c r="P54" i="10" s="1"/>
  <c r="Q54" i="10" s="1"/>
  <c r="R54" i="10" a="1"/>
  <c r="R54" i="10" s="1"/>
  <c r="S54" i="10" s="1"/>
  <c r="T54" i="10" a="1"/>
  <c r="T54" i="10" s="1"/>
  <c r="U54" i="10" s="1"/>
  <c r="V54" i="10" a="1"/>
  <c r="V54" i="10" s="1"/>
  <c r="W54" i="10" s="1"/>
  <c r="X54" i="10" a="1"/>
  <c r="X54" i="10" s="1"/>
  <c r="Y54" i="10" s="1"/>
  <c r="Z54" i="10" a="1"/>
  <c r="Z54" i="10" s="1"/>
  <c r="AA54" i="10" s="1"/>
  <c r="AB54" i="10" a="1"/>
  <c r="AB54" i="10" s="1"/>
  <c r="AC54" i="10" s="1"/>
  <c r="AD54" i="10" a="1"/>
  <c r="AD54" i="10" s="1"/>
  <c r="AE54" i="10" s="1"/>
  <c r="AF54" i="10" a="1"/>
  <c r="AF54" i="10" s="1"/>
  <c r="AG54" i="10" s="1"/>
  <c r="AH54" i="10" a="1"/>
  <c r="AH54" i="10" s="1"/>
  <c r="AI54" i="10" s="1"/>
  <c r="AJ54" i="10" a="1"/>
  <c r="AJ54" i="10" s="1"/>
  <c r="AK54" i="10" s="1"/>
  <c r="AL54" i="10" a="1"/>
  <c r="AL54" i="10" s="1"/>
  <c r="AM54" i="10" s="1"/>
  <c r="AN54" i="10" a="1"/>
  <c r="AN54" i="10" s="1"/>
  <c r="AO54" i="10" s="1"/>
  <c r="AP54" i="10" a="1"/>
  <c r="AP54" i="10" s="1"/>
  <c r="AQ54" i="10" s="1"/>
  <c r="AR54" i="10" a="1"/>
  <c r="AR54" i="10" s="1"/>
  <c r="AS54" i="10" s="1"/>
  <c r="AT54" i="10" a="1"/>
  <c r="AT54" i="10" s="1"/>
  <c r="AU54" i="10" s="1"/>
  <c r="AV54" i="10" a="1"/>
  <c r="AV54" i="10" s="1"/>
  <c r="AW54" i="10" s="1"/>
  <c r="AX54" i="10" a="1"/>
  <c r="AX54" i="10" s="1"/>
  <c r="AY54" i="10" s="1"/>
  <c r="AZ54" i="10" a="1"/>
  <c r="AZ54" i="10" s="1"/>
  <c r="BA54" i="10" s="1"/>
  <c r="BB54" i="10" a="1"/>
  <c r="BB54" i="10" s="1"/>
  <c r="BC54" i="10" s="1"/>
  <c r="BD54" i="10" a="1"/>
  <c r="BD54" i="10" s="1"/>
  <c r="BE54" i="10" s="1"/>
  <c r="BF54" i="10" a="1"/>
  <c r="BF54" i="10" s="1"/>
  <c r="BG54" i="10" s="1"/>
  <c r="BH54" i="10" a="1"/>
  <c r="BH54" i="10" s="1"/>
  <c r="BI54" i="10" s="1"/>
  <c r="BJ54" i="10" a="1"/>
  <c r="BJ54" i="10" s="1"/>
  <c r="BK54" i="10" s="1"/>
  <c r="BL54" i="10" a="1"/>
  <c r="BL54" i="10" s="1"/>
  <c r="BM54" i="10" s="1"/>
  <c r="BN54" i="10" a="1"/>
  <c r="BN54" i="10" s="1"/>
  <c r="BO54" i="10" s="1"/>
  <c r="BP54" i="10" a="1"/>
  <c r="BP54" i="10" s="1"/>
  <c r="BQ54" i="10" s="1"/>
  <c r="BR54" i="10" a="1"/>
  <c r="BR54" i="10" s="1"/>
  <c r="BS54" i="10" s="1"/>
  <c r="B55" i="10" a="1"/>
  <c r="B55" i="10" s="1"/>
  <c r="C55" i="10" s="1"/>
  <c r="D55" i="10" a="1"/>
  <c r="D55" i="10" s="1"/>
  <c r="E55" i="10" s="1"/>
  <c r="F55" i="10" a="1"/>
  <c r="F55" i="10" s="1"/>
  <c r="G55" i="10" s="1"/>
  <c r="H55" i="10" a="1"/>
  <c r="H55" i="10" s="1"/>
  <c r="I55" i="10" s="1"/>
  <c r="J55" i="10" a="1"/>
  <c r="J55" i="10" s="1"/>
  <c r="K55" i="10" s="1"/>
  <c r="L55" i="10" a="1"/>
  <c r="L55" i="10" s="1"/>
  <c r="M55" i="10" s="1"/>
  <c r="N55" i="10" a="1"/>
  <c r="N55" i="10" s="1"/>
  <c r="O55" i="10" s="1"/>
  <c r="P55" i="10" a="1"/>
  <c r="P55" i="10" s="1"/>
  <c r="Q55" i="10" s="1"/>
  <c r="R55" i="10" a="1"/>
  <c r="R55" i="10" s="1"/>
  <c r="S55" i="10" s="1"/>
  <c r="T55" i="10" a="1"/>
  <c r="T55" i="10" s="1"/>
  <c r="U55" i="10" s="1"/>
  <c r="V55" i="10" a="1"/>
  <c r="V55" i="10" s="1"/>
  <c r="W55" i="10" s="1"/>
  <c r="X55" i="10" a="1"/>
  <c r="X55" i="10" s="1"/>
  <c r="Y55" i="10" s="1"/>
  <c r="Z55" i="10" a="1"/>
  <c r="Z55" i="10" s="1"/>
  <c r="AA55" i="10" s="1"/>
  <c r="AB55" i="10" a="1"/>
  <c r="AB55" i="10" s="1"/>
  <c r="AC55" i="10" s="1"/>
  <c r="AD55" i="10" a="1"/>
  <c r="AD55" i="10" s="1"/>
  <c r="AE55" i="10" s="1"/>
  <c r="AF55" i="10" a="1"/>
  <c r="AF55" i="10" s="1"/>
  <c r="AG55" i="10" s="1"/>
  <c r="AH55" i="10" a="1"/>
  <c r="AH55" i="10" s="1"/>
  <c r="AI55" i="10" s="1"/>
  <c r="AJ55" i="10" a="1"/>
  <c r="AJ55" i="10" s="1"/>
  <c r="AK55" i="10" s="1"/>
  <c r="AL55" i="10" a="1"/>
  <c r="AL55" i="10" s="1"/>
  <c r="AM55" i="10" s="1"/>
  <c r="AN55" i="10" a="1"/>
  <c r="AN55" i="10" s="1"/>
  <c r="AO55" i="10" s="1"/>
  <c r="AP55" i="10" a="1"/>
  <c r="AP55" i="10" s="1"/>
  <c r="AQ55" i="10" s="1"/>
  <c r="AR55" i="10" a="1"/>
  <c r="AR55" i="10" s="1"/>
  <c r="AS55" i="10" s="1"/>
  <c r="AT55" i="10" a="1"/>
  <c r="AT55" i="10" s="1"/>
  <c r="AU55" i="10" s="1"/>
  <c r="AV55" i="10" a="1"/>
  <c r="AV55" i="10" s="1"/>
  <c r="AW55" i="10" s="1"/>
  <c r="AX55" i="10" a="1"/>
  <c r="AX55" i="10" s="1"/>
  <c r="AY55" i="10" s="1"/>
  <c r="AZ55" i="10" a="1"/>
  <c r="AZ55" i="10" s="1"/>
  <c r="BA55" i="10" s="1"/>
  <c r="BB55" i="10" a="1"/>
  <c r="BB55" i="10" s="1"/>
  <c r="BC55" i="10" s="1"/>
  <c r="BD55" i="10" a="1"/>
  <c r="BD55" i="10" s="1"/>
  <c r="BE55" i="10" s="1"/>
  <c r="BF55" i="10" a="1"/>
  <c r="BF55" i="10" s="1"/>
  <c r="BG55" i="10" s="1"/>
  <c r="BH55" i="10" a="1"/>
  <c r="BH55" i="10" s="1"/>
  <c r="BI55" i="10" s="1"/>
  <c r="BJ55" i="10" a="1"/>
  <c r="BJ55" i="10" s="1"/>
  <c r="BK55" i="10" s="1"/>
  <c r="BL55" i="10" a="1"/>
  <c r="BL55" i="10" s="1"/>
  <c r="BM55" i="10" s="1"/>
  <c r="BN55" i="10" a="1"/>
  <c r="BN55" i="10" s="1"/>
  <c r="BO55" i="10" s="1"/>
  <c r="BP55" i="10" a="1"/>
  <c r="BP55" i="10" s="1"/>
  <c r="BQ55" i="10" s="1"/>
  <c r="BR55" i="10" a="1"/>
  <c r="BR55" i="10" s="1"/>
  <c r="BS55" i="10" s="1"/>
  <c r="B56" i="10" a="1"/>
  <c r="B56" i="10" s="1"/>
  <c r="C56" i="10" s="1"/>
  <c r="D56" i="10" a="1"/>
  <c r="D56" i="10" s="1"/>
  <c r="E56" i="10" s="1"/>
  <c r="F56" i="10" a="1"/>
  <c r="F56" i="10" s="1"/>
  <c r="G56" i="10" s="1"/>
  <c r="H56" i="10" a="1"/>
  <c r="H56" i="10" s="1"/>
  <c r="I56" i="10" s="1"/>
  <c r="J56" i="10" a="1"/>
  <c r="J56" i="10" s="1"/>
  <c r="K56" i="10" s="1"/>
  <c r="L56" i="10" a="1"/>
  <c r="L56" i="10" s="1"/>
  <c r="M56" i="10" s="1"/>
  <c r="N56" i="10" a="1"/>
  <c r="N56" i="10" s="1"/>
  <c r="O56" i="10" s="1"/>
  <c r="P56" i="10" a="1"/>
  <c r="P56" i="10" s="1"/>
  <c r="Q56" i="10" s="1"/>
  <c r="R56" i="10" a="1"/>
  <c r="R56" i="10" s="1"/>
  <c r="S56" i="10" s="1"/>
  <c r="T56" i="10" a="1"/>
  <c r="T56" i="10" s="1"/>
  <c r="U56" i="10" s="1"/>
  <c r="V56" i="10" a="1"/>
  <c r="V56" i="10" s="1"/>
  <c r="W56" i="10" s="1"/>
  <c r="X56" i="10" a="1"/>
  <c r="X56" i="10" s="1"/>
  <c r="Y56" i="10" s="1"/>
  <c r="Z56" i="10" a="1"/>
  <c r="Z56" i="10" s="1"/>
  <c r="AA56" i="10" s="1"/>
  <c r="AB56" i="10" a="1"/>
  <c r="AB56" i="10" s="1"/>
  <c r="AC56" i="10" s="1"/>
  <c r="AD56" i="10" a="1"/>
  <c r="AD56" i="10" s="1"/>
  <c r="AE56" i="10" s="1"/>
  <c r="AF56" i="10" a="1"/>
  <c r="AF56" i="10" s="1"/>
  <c r="AG56" i="10" s="1"/>
  <c r="AH56" i="10" a="1"/>
  <c r="AH56" i="10" s="1"/>
  <c r="AI56" i="10" s="1"/>
  <c r="AJ56" i="10" a="1"/>
  <c r="AJ56" i="10" s="1"/>
  <c r="AK56" i="10" s="1"/>
  <c r="AL56" i="10" a="1"/>
  <c r="AL56" i="10" s="1"/>
  <c r="AM56" i="10" s="1"/>
  <c r="AN56" i="10" a="1"/>
  <c r="AN56" i="10" s="1"/>
  <c r="AO56" i="10" s="1"/>
  <c r="AP56" i="10" a="1"/>
  <c r="AP56" i="10" s="1"/>
  <c r="AQ56" i="10" s="1"/>
  <c r="AR56" i="10" a="1"/>
  <c r="AR56" i="10" s="1"/>
  <c r="AS56" i="10" s="1"/>
  <c r="AT56" i="10" a="1"/>
  <c r="AT56" i="10" s="1"/>
  <c r="AU56" i="10" s="1"/>
  <c r="AV56" i="10" a="1"/>
  <c r="AV56" i="10" s="1"/>
  <c r="AW56" i="10" s="1"/>
  <c r="AX56" i="10" a="1"/>
  <c r="AX56" i="10" s="1"/>
  <c r="AY56" i="10" s="1"/>
  <c r="AZ56" i="10" a="1"/>
  <c r="AZ56" i="10" s="1"/>
  <c r="BA56" i="10" s="1"/>
  <c r="BB56" i="10" a="1"/>
  <c r="BB56" i="10" s="1"/>
  <c r="BC56" i="10" s="1"/>
  <c r="BD56" i="10" a="1"/>
  <c r="BD56" i="10" s="1"/>
  <c r="BE56" i="10" s="1"/>
  <c r="BF56" i="10" a="1"/>
  <c r="BF56" i="10" s="1"/>
  <c r="BG56" i="10" s="1"/>
  <c r="BH56" i="10" a="1"/>
  <c r="BH56" i="10" s="1"/>
  <c r="BI56" i="10" s="1"/>
  <c r="BJ56" i="10" a="1"/>
  <c r="BJ56" i="10" s="1"/>
  <c r="BK56" i="10" s="1"/>
  <c r="BL56" i="10" a="1"/>
  <c r="BL56" i="10" s="1"/>
  <c r="BM56" i="10" s="1"/>
  <c r="BN56" i="10" a="1"/>
  <c r="BN56" i="10" s="1"/>
  <c r="BO56" i="10" s="1"/>
  <c r="BP56" i="10" a="1"/>
  <c r="BP56" i="10" s="1"/>
  <c r="BQ56" i="10" s="1"/>
  <c r="BR56" i="10" a="1"/>
  <c r="BR56" i="10" s="1"/>
  <c r="BS56" i="10" s="1"/>
  <c r="B57" i="10" a="1"/>
  <c r="B57" i="10" s="1"/>
  <c r="C57" i="10" s="1"/>
  <c r="D57" i="10" a="1"/>
  <c r="D57" i="10" s="1"/>
  <c r="E57" i="10" s="1"/>
  <c r="F57" i="10" a="1"/>
  <c r="F57" i="10" s="1"/>
  <c r="G57" i="10" s="1"/>
  <c r="H57" i="10" a="1"/>
  <c r="H57" i="10" s="1"/>
  <c r="I57" i="10" s="1"/>
  <c r="J57" i="10" a="1"/>
  <c r="J57" i="10" s="1"/>
  <c r="K57" i="10" s="1"/>
  <c r="L57" i="10" a="1"/>
  <c r="L57" i="10" s="1"/>
  <c r="M57" i="10" s="1"/>
  <c r="N57" i="10" a="1"/>
  <c r="N57" i="10" s="1"/>
  <c r="O57" i="10" s="1"/>
  <c r="P57" i="10" a="1"/>
  <c r="P57" i="10" s="1"/>
  <c r="Q57" i="10" s="1"/>
  <c r="R57" i="10" a="1"/>
  <c r="R57" i="10" s="1"/>
  <c r="S57" i="10" s="1"/>
  <c r="T57" i="10" a="1"/>
  <c r="T57" i="10" s="1"/>
  <c r="U57" i="10" s="1"/>
  <c r="V57" i="10" a="1"/>
  <c r="V57" i="10" s="1"/>
  <c r="W57" i="10" s="1"/>
  <c r="X57" i="10" a="1"/>
  <c r="X57" i="10" s="1"/>
  <c r="Y57" i="10" s="1"/>
  <c r="Z57" i="10" a="1"/>
  <c r="Z57" i="10" s="1"/>
  <c r="AA57" i="10" s="1"/>
  <c r="AB57" i="10" a="1"/>
  <c r="AB57" i="10" s="1"/>
  <c r="AC57" i="10" s="1"/>
  <c r="AD57" i="10" a="1"/>
  <c r="AD57" i="10" s="1"/>
  <c r="AE57" i="10" s="1"/>
  <c r="AF57" i="10" a="1"/>
  <c r="AF57" i="10" s="1"/>
  <c r="AG57" i="10" s="1"/>
  <c r="AH57" i="10" a="1"/>
  <c r="AH57" i="10" s="1"/>
  <c r="AI57" i="10" s="1"/>
  <c r="AJ57" i="10" a="1"/>
  <c r="AJ57" i="10" s="1"/>
  <c r="AK57" i="10" s="1"/>
  <c r="AL57" i="10" a="1"/>
  <c r="AL57" i="10" s="1"/>
  <c r="AM57" i="10" s="1"/>
  <c r="AN57" i="10" a="1"/>
  <c r="AN57" i="10" s="1"/>
  <c r="AO57" i="10" s="1"/>
  <c r="AP57" i="10" a="1"/>
  <c r="AP57" i="10" s="1"/>
  <c r="AQ57" i="10" s="1"/>
  <c r="AR57" i="10" a="1"/>
  <c r="AR57" i="10" s="1"/>
  <c r="AS57" i="10" s="1"/>
  <c r="AT57" i="10" a="1"/>
  <c r="AT57" i="10" s="1"/>
  <c r="AU57" i="10" s="1"/>
  <c r="AV57" i="10" a="1"/>
  <c r="AV57" i="10" s="1"/>
  <c r="AW57" i="10" s="1"/>
  <c r="AX57" i="10" a="1"/>
  <c r="AX57" i="10" s="1"/>
  <c r="AY57" i="10" s="1"/>
  <c r="AZ57" i="10" a="1"/>
  <c r="AZ57" i="10" s="1"/>
  <c r="BA57" i="10" s="1"/>
  <c r="BB57" i="10" a="1"/>
  <c r="BB57" i="10" s="1"/>
  <c r="BC57" i="10" s="1"/>
  <c r="BD57" i="10" a="1"/>
  <c r="BD57" i="10" s="1"/>
  <c r="BE57" i="10" s="1"/>
  <c r="BF57" i="10" a="1"/>
  <c r="BF57" i="10" s="1"/>
  <c r="BG57" i="10" s="1"/>
  <c r="BH57" i="10" a="1"/>
  <c r="BH57" i="10" s="1"/>
  <c r="BI57" i="10" s="1"/>
  <c r="BJ57" i="10" a="1"/>
  <c r="BJ57" i="10" s="1"/>
  <c r="BK57" i="10" s="1"/>
  <c r="BL57" i="10" a="1"/>
  <c r="BL57" i="10" s="1"/>
  <c r="BM57" i="10" s="1"/>
  <c r="BN57" i="10" a="1"/>
  <c r="BN57" i="10" s="1"/>
  <c r="BO57" i="10" s="1"/>
  <c r="BP57" i="10" a="1"/>
  <c r="BP57" i="10" s="1"/>
  <c r="BQ57" i="10" s="1"/>
  <c r="BR57" i="10" a="1"/>
  <c r="BR57" i="10" s="1"/>
  <c r="BS57" i="10" s="1"/>
  <c r="B58" i="10" a="1"/>
  <c r="B58" i="10" s="1"/>
  <c r="C58" i="10" s="1"/>
  <c r="D58" i="10" a="1"/>
  <c r="D58" i="10" s="1"/>
  <c r="E58" i="10" s="1"/>
  <c r="F58" i="10" a="1"/>
  <c r="F58" i="10" s="1"/>
  <c r="G58" i="10" s="1"/>
  <c r="H58" i="10" a="1"/>
  <c r="H58" i="10" s="1"/>
  <c r="I58" i="10" s="1"/>
  <c r="J58" i="10" a="1"/>
  <c r="J58" i="10" s="1"/>
  <c r="K58" i="10" s="1"/>
  <c r="L58" i="10" a="1"/>
  <c r="L58" i="10" s="1"/>
  <c r="M58" i="10" s="1"/>
  <c r="N58" i="10" a="1"/>
  <c r="N58" i="10" s="1"/>
  <c r="O58" i="10" s="1"/>
  <c r="P58" i="10" a="1"/>
  <c r="P58" i="10" s="1"/>
  <c r="Q58" i="10" s="1"/>
  <c r="R58" i="10" a="1"/>
  <c r="R58" i="10" s="1"/>
  <c r="S58" i="10" s="1"/>
  <c r="T58" i="10" a="1"/>
  <c r="T58" i="10" s="1"/>
  <c r="U58" i="10" s="1"/>
  <c r="V58" i="10" a="1"/>
  <c r="V58" i="10" s="1"/>
  <c r="W58" i="10" s="1"/>
  <c r="X58" i="10" a="1"/>
  <c r="X58" i="10" s="1"/>
  <c r="Y58" i="10" s="1"/>
  <c r="Z58" i="10" a="1"/>
  <c r="Z58" i="10" s="1"/>
  <c r="AA58" i="10" s="1"/>
  <c r="AB58" i="10" a="1"/>
  <c r="AB58" i="10" s="1"/>
  <c r="AC58" i="10" s="1"/>
  <c r="AD58" i="10" a="1"/>
  <c r="AD58" i="10" s="1"/>
  <c r="AE58" i="10" s="1"/>
  <c r="AF58" i="10" a="1"/>
  <c r="AF58" i="10" s="1"/>
  <c r="AG58" i="10" s="1"/>
  <c r="AH58" i="10" a="1"/>
  <c r="AH58" i="10" s="1"/>
  <c r="AI58" i="10" s="1"/>
  <c r="AJ58" i="10" a="1"/>
  <c r="AJ58" i="10" s="1"/>
  <c r="AK58" i="10" s="1"/>
  <c r="AL58" i="10" a="1"/>
  <c r="AL58" i="10" s="1"/>
  <c r="AM58" i="10" s="1"/>
  <c r="AN58" i="10" a="1"/>
  <c r="AN58" i="10" s="1"/>
  <c r="AO58" i="10" s="1"/>
  <c r="AP58" i="10" a="1"/>
  <c r="AP58" i="10" s="1"/>
  <c r="AQ58" i="10" s="1"/>
  <c r="AR58" i="10" a="1"/>
  <c r="AR58" i="10" s="1"/>
  <c r="AS58" i="10" s="1"/>
  <c r="AT58" i="10" a="1"/>
  <c r="AT58" i="10" s="1"/>
  <c r="AU58" i="10" s="1"/>
  <c r="AV58" i="10" a="1"/>
  <c r="AV58" i="10" s="1"/>
  <c r="AW58" i="10" s="1"/>
  <c r="AX58" i="10" a="1"/>
  <c r="AX58" i="10" s="1"/>
  <c r="AY58" i="10" s="1"/>
  <c r="AZ58" i="10" a="1"/>
  <c r="AZ58" i="10" s="1"/>
  <c r="BA58" i="10" s="1"/>
  <c r="BB58" i="10" a="1"/>
  <c r="BB58" i="10" s="1"/>
  <c r="BC58" i="10" s="1"/>
  <c r="BD58" i="10" a="1"/>
  <c r="BD58" i="10" s="1"/>
  <c r="BE58" i="10" s="1"/>
  <c r="BF58" i="10" a="1"/>
  <c r="BF58" i="10" s="1"/>
  <c r="BG58" i="10" s="1"/>
  <c r="BH58" i="10" a="1"/>
  <c r="BH58" i="10" s="1"/>
  <c r="BI58" i="10" s="1"/>
  <c r="BJ58" i="10" a="1"/>
  <c r="BJ58" i="10" s="1"/>
  <c r="BK58" i="10" s="1"/>
  <c r="BL58" i="10" a="1"/>
  <c r="BL58" i="10" s="1"/>
  <c r="BM58" i="10" s="1"/>
  <c r="BN58" i="10" a="1"/>
  <c r="BN58" i="10" s="1"/>
  <c r="BO58" i="10" s="1"/>
  <c r="BP58" i="10" a="1"/>
  <c r="BP58" i="10" s="1"/>
  <c r="BQ58" i="10" s="1"/>
  <c r="BR58" i="10" a="1"/>
  <c r="BR58" i="10" s="1"/>
  <c r="BS58" i="10" s="1"/>
  <c r="B59" i="10" a="1"/>
  <c r="B59" i="10" s="1"/>
  <c r="C59" i="10" s="1"/>
  <c r="D59" i="10" a="1"/>
  <c r="D59" i="10" s="1"/>
  <c r="E59" i="10" s="1"/>
  <c r="F59" i="10" a="1"/>
  <c r="F59" i="10" s="1"/>
  <c r="G59" i="10" s="1"/>
  <c r="H59" i="10" a="1"/>
  <c r="H59" i="10" s="1"/>
  <c r="I59" i="10" s="1"/>
  <c r="J59" i="10" a="1"/>
  <c r="J59" i="10" s="1"/>
  <c r="K59" i="10" s="1"/>
  <c r="L59" i="10" a="1"/>
  <c r="L59" i="10" s="1"/>
  <c r="M59" i="10" s="1"/>
  <c r="N59" i="10" a="1"/>
  <c r="N59" i="10" s="1"/>
  <c r="O59" i="10" s="1"/>
  <c r="P59" i="10" a="1"/>
  <c r="P59" i="10" s="1"/>
  <c r="Q59" i="10" s="1"/>
  <c r="R59" i="10" a="1"/>
  <c r="R59" i="10" s="1"/>
  <c r="S59" i="10" s="1"/>
  <c r="T59" i="10" a="1"/>
  <c r="T59" i="10" s="1"/>
  <c r="U59" i="10" s="1"/>
  <c r="V59" i="10" a="1"/>
  <c r="V59" i="10" s="1"/>
  <c r="W59" i="10" s="1"/>
  <c r="X59" i="10" a="1"/>
  <c r="X59" i="10" s="1"/>
  <c r="Y59" i="10" s="1"/>
  <c r="Z59" i="10" a="1"/>
  <c r="Z59" i="10" s="1"/>
  <c r="AA59" i="10" s="1"/>
  <c r="AB59" i="10" a="1"/>
  <c r="AB59" i="10" s="1"/>
  <c r="AC59" i="10" s="1"/>
  <c r="AD59" i="10" a="1"/>
  <c r="AD59" i="10" s="1"/>
  <c r="AE59" i="10" s="1"/>
  <c r="AF59" i="10" a="1"/>
  <c r="AF59" i="10" s="1"/>
  <c r="AG59" i="10" s="1"/>
  <c r="AH59" i="10" a="1"/>
  <c r="AH59" i="10" s="1"/>
  <c r="AI59" i="10" s="1"/>
  <c r="AJ59" i="10" a="1"/>
  <c r="AJ59" i="10" s="1"/>
  <c r="AK59" i="10" s="1"/>
  <c r="AL59" i="10" a="1"/>
  <c r="AL59" i="10" s="1"/>
  <c r="AM59" i="10" s="1"/>
  <c r="AN59" i="10" a="1"/>
  <c r="AN59" i="10" s="1"/>
  <c r="AO59" i="10" s="1"/>
  <c r="AP59" i="10" a="1"/>
  <c r="AP59" i="10" s="1"/>
  <c r="AQ59" i="10" s="1"/>
  <c r="AR59" i="10" a="1"/>
  <c r="AR59" i="10" s="1"/>
  <c r="AS59" i="10" s="1"/>
  <c r="AT59" i="10" a="1"/>
  <c r="AT59" i="10" s="1"/>
  <c r="AU59" i="10" s="1"/>
  <c r="AV59" i="10" a="1"/>
  <c r="AV59" i="10" s="1"/>
  <c r="AW59" i="10" s="1"/>
  <c r="AX59" i="10" a="1"/>
  <c r="AX59" i="10" s="1"/>
  <c r="AY59" i="10" s="1"/>
  <c r="AZ59" i="10" a="1"/>
  <c r="AZ59" i="10" s="1"/>
  <c r="BA59" i="10" s="1"/>
  <c r="BB59" i="10" a="1"/>
  <c r="BB59" i="10" s="1"/>
  <c r="BC59" i="10" s="1"/>
  <c r="BD59" i="10" a="1"/>
  <c r="BD59" i="10" s="1"/>
  <c r="BE59" i="10" s="1"/>
  <c r="BF59" i="10" a="1"/>
  <c r="BF59" i="10" s="1"/>
  <c r="BG59" i="10" s="1"/>
  <c r="BH59" i="10" a="1"/>
  <c r="BH59" i="10" s="1"/>
  <c r="BI59" i="10" s="1"/>
  <c r="BJ59" i="10" a="1"/>
  <c r="BJ59" i="10" s="1"/>
  <c r="BK59" i="10" s="1"/>
  <c r="BL59" i="10" a="1"/>
  <c r="BL59" i="10" s="1"/>
  <c r="BM59" i="10" s="1"/>
  <c r="BN59" i="10" a="1"/>
  <c r="BN59" i="10" s="1"/>
  <c r="BO59" i="10" s="1"/>
  <c r="BP59" i="10" a="1"/>
  <c r="BP59" i="10" s="1"/>
  <c r="BQ59" i="10" s="1"/>
  <c r="BR59" i="10" a="1"/>
  <c r="BR59" i="10" s="1"/>
  <c r="BS59" i="10" s="1"/>
  <c r="B60" i="10" a="1"/>
  <c r="B60" i="10" s="1"/>
  <c r="C60" i="10" s="1"/>
  <c r="D60" i="10" a="1"/>
  <c r="D60" i="10" s="1"/>
  <c r="E60" i="10" s="1"/>
  <c r="F60" i="10" a="1"/>
  <c r="F60" i="10" s="1"/>
  <c r="G60" i="10" s="1"/>
  <c r="H60" i="10" a="1"/>
  <c r="H60" i="10" s="1"/>
  <c r="I60" i="10" s="1"/>
  <c r="J60" i="10" a="1"/>
  <c r="J60" i="10" s="1"/>
  <c r="K60" i="10" s="1"/>
  <c r="L60" i="10" a="1"/>
  <c r="L60" i="10" s="1"/>
  <c r="M60" i="10" s="1"/>
  <c r="N60" i="10" a="1"/>
  <c r="N60" i="10" s="1"/>
  <c r="O60" i="10" s="1"/>
  <c r="P60" i="10" a="1"/>
  <c r="P60" i="10" s="1"/>
  <c r="Q60" i="10" s="1"/>
  <c r="R60" i="10" a="1"/>
  <c r="R60" i="10" s="1"/>
  <c r="S60" i="10" s="1"/>
  <c r="T60" i="10" a="1"/>
  <c r="T60" i="10" s="1"/>
  <c r="U60" i="10" s="1"/>
  <c r="V60" i="10" a="1"/>
  <c r="V60" i="10" s="1"/>
  <c r="W60" i="10" s="1"/>
  <c r="X60" i="10" a="1"/>
  <c r="X60" i="10" s="1"/>
  <c r="Y60" i="10" s="1"/>
  <c r="Z60" i="10" a="1"/>
  <c r="Z60" i="10" s="1"/>
  <c r="AA60" i="10" s="1"/>
  <c r="AB60" i="10" a="1"/>
  <c r="AB60" i="10" s="1"/>
  <c r="AC60" i="10" s="1"/>
  <c r="AD60" i="10" a="1"/>
  <c r="AD60" i="10" s="1"/>
  <c r="AE60" i="10" s="1"/>
  <c r="AF60" i="10" a="1"/>
  <c r="AF60" i="10" s="1"/>
  <c r="AG60" i="10" s="1"/>
  <c r="AH60" i="10" a="1"/>
  <c r="AH60" i="10" s="1"/>
  <c r="AI60" i="10" s="1"/>
  <c r="AJ60" i="10" a="1"/>
  <c r="AJ60" i="10" s="1"/>
  <c r="AK60" i="10" s="1"/>
  <c r="AL60" i="10" a="1"/>
  <c r="AL60" i="10" s="1"/>
  <c r="AM60" i="10" s="1"/>
  <c r="AN60" i="10" a="1"/>
  <c r="AN60" i="10" s="1"/>
  <c r="AO60" i="10" s="1"/>
  <c r="AP60" i="10" a="1"/>
  <c r="AP60" i="10" s="1"/>
  <c r="AQ60" i="10" s="1"/>
  <c r="AR60" i="10" a="1"/>
  <c r="AR60" i="10" s="1"/>
  <c r="AS60" i="10" s="1"/>
  <c r="AT60" i="10" a="1"/>
  <c r="AT60" i="10" s="1"/>
  <c r="AU60" i="10" s="1"/>
  <c r="AV60" i="10" a="1"/>
  <c r="AV60" i="10" s="1"/>
  <c r="AW60" i="10" s="1"/>
  <c r="AX60" i="10" a="1"/>
  <c r="AX60" i="10" s="1"/>
  <c r="AY60" i="10" s="1"/>
  <c r="AZ60" i="10" a="1"/>
  <c r="AZ60" i="10" s="1"/>
  <c r="BA60" i="10" s="1"/>
  <c r="BB60" i="10" a="1"/>
  <c r="BB60" i="10" s="1"/>
  <c r="BC60" i="10" s="1"/>
  <c r="BD60" i="10" a="1"/>
  <c r="BD60" i="10" s="1"/>
  <c r="BE60" i="10" s="1"/>
  <c r="BF60" i="10" a="1"/>
  <c r="BF60" i="10" s="1"/>
  <c r="BG60" i="10" s="1"/>
  <c r="BH60" i="10" a="1"/>
  <c r="BH60" i="10" s="1"/>
  <c r="BI60" i="10" s="1"/>
  <c r="BJ60" i="10" a="1"/>
  <c r="BJ60" i="10" s="1"/>
  <c r="BK60" i="10" s="1"/>
  <c r="BL60" i="10" a="1"/>
  <c r="BL60" i="10" s="1"/>
  <c r="BM60" i="10" s="1"/>
  <c r="BN60" i="10" a="1"/>
  <c r="BN60" i="10" s="1"/>
  <c r="BO60" i="10" s="1"/>
  <c r="BP60" i="10" a="1"/>
  <c r="BP60" i="10" s="1"/>
  <c r="BQ60" i="10" s="1"/>
  <c r="BR60" i="10" a="1"/>
  <c r="BR60" i="10" s="1"/>
  <c r="BS60" i="10" s="1"/>
  <c r="B61" i="10" a="1"/>
  <c r="B61" i="10" s="1"/>
  <c r="C61" i="10" s="1"/>
  <c r="D61" i="10" a="1"/>
  <c r="D61" i="10" s="1"/>
  <c r="E61" i="10" s="1"/>
  <c r="F61" i="10" a="1"/>
  <c r="F61" i="10" s="1"/>
  <c r="G61" i="10" s="1"/>
  <c r="H61" i="10" a="1"/>
  <c r="H61" i="10" s="1"/>
  <c r="I61" i="10" s="1"/>
  <c r="J61" i="10" a="1"/>
  <c r="J61" i="10" s="1"/>
  <c r="K61" i="10" s="1"/>
  <c r="L61" i="10" a="1"/>
  <c r="L61" i="10" s="1"/>
  <c r="M61" i="10" s="1"/>
  <c r="N61" i="10" a="1"/>
  <c r="N61" i="10" s="1"/>
  <c r="O61" i="10" s="1"/>
  <c r="P61" i="10" a="1"/>
  <c r="P61" i="10" s="1"/>
  <c r="Q61" i="10" s="1"/>
  <c r="R61" i="10" a="1"/>
  <c r="R61" i="10" s="1"/>
  <c r="S61" i="10" s="1"/>
  <c r="T61" i="10" a="1"/>
  <c r="T61" i="10" s="1"/>
  <c r="U61" i="10" s="1"/>
  <c r="V61" i="10" a="1"/>
  <c r="V61" i="10" s="1"/>
  <c r="W61" i="10" s="1"/>
  <c r="X61" i="10" a="1"/>
  <c r="X61" i="10" s="1"/>
  <c r="Y61" i="10" s="1"/>
  <c r="Z61" i="10" a="1"/>
  <c r="Z61" i="10" s="1"/>
  <c r="AA61" i="10" s="1"/>
  <c r="AB61" i="10" a="1"/>
  <c r="AB61" i="10" s="1"/>
  <c r="AC61" i="10" s="1"/>
  <c r="AD61" i="10" a="1"/>
  <c r="AD61" i="10" s="1"/>
  <c r="AE61" i="10" s="1"/>
  <c r="AF61" i="10" a="1"/>
  <c r="AF61" i="10" s="1"/>
  <c r="AG61" i="10" s="1"/>
  <c r="AH61" i="10" a="1"/>
  <c r="AH61" i="10" s="1"/>
  <c r="AI61" i="10" s="1"/>
  <c r="AJ61" i="10" a="1"/>
  <c r="AJ61" i="10" s="1"/>
  <c r="AK61" i="10" s="1"/>
  <c r="AL61" i="10" a="1"/>
  <c r="AL61" i="10" s="1"/>
  <c r="AM61" i="10" s="1"/>
  <c r="AN61" i="10" a="1"/>
  <c r="AN61" i="10" s="1"/>
  <c r="AO61" i="10" s="1"/>
  <c r="AP61" i="10" a="1"/>
  <c r="AP61" i="10" s="1"/>
  <c r="AQ61" i="10" s="1"/>
  <c r="AR61" i="10" a="1"/>
  <c r="AR61" i="10" s="1"/>
  <c r="AS61" i="10" s="1"/>
  <c r="AT61" i="10" a="1"/>
  <c r="AT61" i="10" s="1"/>
  <c r="AU61" i="10" s="1"/>
  <c r="AV61" i="10" a="1"/>
  <c r="AV61" i="10" s="1"/>
  <c r="AW61" i="10" s="1"/>
  <c r="AX61" i="10" a="1"/>
  <c r="AX61" i="10" s="1"/>
  <c r="AY61" i="10" s="1"/>
  <c r="AZ61" i="10" a="1"/>
  <c r="AZ61" i="10" s="1"/>
  <c r="BA61" i="10" s="1"/>
  <c r="BB61" i="10" a="1"/>
  <c r="BB61" i="10" s="1"/>
  <c r="BC61" i="10" s="1"/>
  <c r="BD61" i="10" a="1"/>
  <c r="BD61" i="10" s="1"/>
  <c r="BE61" i="10" s="1"/>
  <c r="BF61" i="10" a="1"/>
  <c r="BF61" i="10" s="1"/>
  <c r="BG61" i="10" s="1"/>
  <c r="BH61" i="10" a="1"/>
  <c r="BH61" i="10" s="1"/>
  <c r="BI61" i="10" s="1"/>
  <c r="BJ61" i="10" a="1"/>
  <c r="BJ61" i="10" s="1"/>
  <c r="BK61" i="10" s="1"/>
  <c r="BL61" i="10" a="1"/>
  <c r="BL61" i="10" s="1"/>
  <c r="BM61" i="10" s="1"/>
  <c r="BN61" i="10" a="1"/>
  <c r="BN61" i="10" s="1"/>
  <c r="BO61" i="10" s="1"/>
  <c r="BP61" i="10" a="1"/>
  <c r="BP61" i="10" s="1"/>
  <c r="BQ61" i="10" s="1"/>
  <c r="BR61" i="10" a="1"/>
  <c r="BR61" i="10" s="1"/>
  <c r="BS61" i="10" s="1"/>
  <c r="O62" i="10"/>
  <c r="P62" i="10"/>
  <c r="R62" i="10"/>
  <c r="T62" i="10"/>
  <c r="W62" i="10"/>
  <c r="X62" i="10"/>
  <c r="Z62" i="10"/>
  <c r="AB62" i="10"/>
  <c r="AL62" i="10"/>
  <c r="AN62" i="10"/>
  <c r="AV62" i="10"/>
  <c r="AX62" i="10"/>
  <c r="AZ62" i="10"/>
  <c r="BB62" i="10"/>
  <c r="BI62" i="10"/>
  <c r="BK62" i="10"/>
  <c r="BM62" i="10"/>
  <c r="BO62" i="10"/>
  <c r="BQ62" i="10"/>
  <c r="BS62" i="10"/>
  <c r="H63" i="10"/>
  <c r="J63" i="10"/>
  <c r="L63" i="10"/>
  <c r="O63" i="10"/>
  <c r="Q63" i="10"/>
  <c r="S63" i="10"/>
  <c r="U63" i="10"/>
  <c r="W63" i="10"/>
  <c r="X63" i="10"/>
  <c r="Z63" i="10"/>
  <c r="AB63" i="10"/>
  <c r="AK63" i="10"/>
  <c r="AM63" i="10"/>
  <c r="AO63" i="10"/>
  <c r="AP63" i="10"/>
  <c r="AR63" i="10"/>
  <c r="AT63" i="10"/>
  <c r="AV63" i="10"/>
  <c r="AZ63" i="10"/>
  <c r="BC63" i="10"/>
  <c r="BE63" i="10"/>
  <c r="BG63" i="10"/>
  <c r="BI63" i="10"/>
  <c r="BK63" i="10"/>
  <c r="BM63" i="10"/>
  <c r="BO63" i="10"/>
  <c r="BQ63" i="10"/>
  <c r="BS63" i="10"/>
  <c r="B64" i="10"/>
  <c r="D64" i="10"/>
  <c r="F64" i="10"/>
  <c r="H64" i="10"/>
  <c r="J64" i="10"/>
  <c r="L64" i="10"/>
  <c r="O64" i="10"/>
  <c r="Q64" i="10"/>
  <c r="S64" i="10"/>
  <c r="U64" i="10"/>
  <c r="W64" i="10"/>
  <c r="Y64" i="10"/>
  <c r="AA64" i="10"/>
  <c r="AC64" i="10"/>
  <c r="AK64" i="10"/>
  <c r="AM64" i="10"/>
  <c r="AO64" i="10"/>
  <c r="AP64" i="10"/>
  <c r="AR64" i="10"/>
  <c r="AT64" i="10"/>
  <c r="BC64" i="10"/>
  <c r="BE64" i="10"/>
  <c r="BG64" i="10"/>
  <c r="BI64" i="10"/>
  <c r="BK64" i="10"/>
  <c r="BM64" i="10"/>
  <c r="BO64" i="10"/>
  <c r="BQ64" i="10"/>
  <c r="BS64" i="10"/>
  <c r="B65" i="10"/>
  <c r="D65" i="10"/>
  <c r="F65" i="10"/>
  <c r="H65" i="10"/>
  <c r="J65" i="10"/>
  <c r="L65" i="10"/>
  <c r="O65" i="10"/>
  <c r="Q65" i="10"/>
  <c r="S65" i="10"/>
  <c r="U65" i="10"/>
  <c r="W65" i="10"/>
  <c r="Y65" i="10"/>
  <c r="AA65" i="10"/>
  <c r="AC65" i="10"/>
  <c r="AE65" i="10"/>
  <c r="AG65" i="10"/>
  <c r="AI65" i="10"/>
  <c r="AK65" i="10"/>
  <c r="AM65" i="10"/>
  <c r="AO65" i="10"/>
  <c r="AW65" i="10"/>
  <c r="AY65" i="10"/>
  <c r="BA65" i="10"/>
  <c r="BC65" i="10"/>
  <c r="BE65" i="10"/>
  <c r="BG65" i="10"/>
  <c r="BI65" i="10"/>
  <c r="BK65" i="10"/>
  <c r="BM65" i="10"/>
  <c r="BO65" i="10"/>
  <c r="BQ65" i="10"/>
  <c r="BS65" i="10"/>
  <c r="C66" i="10"/>
  <c r="E66" i="10"/>
  <c r="G66" i="10"/>
  <c r="I66" i="10"/>
  <c r="K66" i="10"/>
  <c r="M66" i="10"/>
  <c r="O66" i="10"/>
  <c r="Q66" i="10"/>
  <c r="S66" i="10"/>
  <c r="U66" i="10"/>
  <c r="W66" i="10"/>
  <c r="Y66" i="10"/>
  <c r="AA66" i="10"/>
  <c r="AC66" i="10"/>
  <c r="AE66" i="10"/>
  <c r="AG66" i="10"/>
  <c r="AI66" i="10"/>
  <c r="AK66" i="10"/>
  <c r="AM66" i="10"/>
  <c r="AO66" i="10"/>
  <c r="AQ66" i="10"/>
  <c r="AS66" i="10"/>
  <c r="AU66" i="10"/>
  <c r="AW66" i="10"/>
  <c r="AY66" i="10"/>
  <c r="BA66" i="10"/>
  <c r="BC66" i="10"/>
  <c r="BE66" i="10"/>
  <c r="BG66" i="10"/>
  <c r="BI66" i="10"/>
  <c r="BK66" i="10"/>
  <c r="BM66" i="10"/>
  <c r="BO66" i="10"/>
  <c r="BQ66" i="10"/>
  <c r="BS66" i="10"/>
  <c r="B67" i="10"/>
  <c r="D67" i="10"/>
  <c r="F67" i="10"/>
  <c r="H67" i="10"/>
  <c r="J67" i="10"/>
  <c r="L67" i="10"/>
  <c r="N67" i="10"/>
  <c r="V67" i="10"/>
  <c r="X67" i="10"/>
  <c r="Z67" i="10"/>
  <c r="AB67" i="10"/>
  <c r="AD67" i="10"/>
  <c r="AF67" i="10"/>
  <c r="AH67" i="10"/>
  <c r="AN67" i="10"/>
  <c r="AP67" i="10"/>
  <c r="AR67" i="10"/>
  <c r="AT67" i="10"/>
  <c r="BB67" i="10"/>
  <c r="BD67" i="10"/>
  <c r="BF67" i="10"/>
  <c r="BH67" i="10"/>
  <c r="BJ67" i="10"/>
  <c r="BL67" i="10"/>
  <c r="BN67" i="10"/>
  <c r="BP67" i="10"/>
  <c r="BR67" i="10"/>
  <c r="B68" i="10"/>
  <c r="D68" i="10"/>
  <c r="F68" i="10"/>
  <c r="N68" i="10"/>
  <c r="Q68" i="10"/>
  <c r="S68" i="10"/>
  <c r="U68" i="10"/>
  <c r="V68" i="10"/>
  <c r="Y68" i="10"/>
  <c r="AA68" i="10"/>
  <c r="AC68" i="10"/>
  <c r="AE68" i="10"/>
  <c r="AG68" i="10"/>
  <c r="AI68" i="10"/>
  <c r="AN68" i="10"/>
  <c r="AP68" i="10"/>
  <c r="AR68" i="10"/>
  <c r="AT68" i="10"/>
  <c r="AV68" i="10"/>
  <c r="AX68" i="10"/>
  <c r="AZ68" i="10"/>
  <c r="BC68" i="10"/>
  <c r="BE68" i="10"/>
  <c r="BG68" i="10"/>
  <c r="BI68" i="10"/>
  <c r="BK68" i="10"/>
  <c r="BM68" i="10"/>
  <c r="BO68" i="10"/>
  <c r="BQ68" i="10"/>
  <c r="BS68" i="10"/>
  <c r="O69" i="10"/>
  <c r="Q69" i="10"/>
  <c r="S69" i="10"/>
  <c r="U69" i="10"/>
  <c r="W69" i="10"/>
  <c r="Y69" i="10"/>
  <c r="AA69" i="10"/>
  <c r="AC69" i="10"/>
  <c r="AE69" i="10"/>
  <c r="AG69" i="10"/>
  <c r="AI69" i="10"/>
  <c r="AK69" i="10"/>
  <c r="AM69" i="10"/>
  <c r="AO69" i="10"/>
  <c r="AQ69" i="10"/>
  <c r="AS69" i="10"/>
  <c r="AU69" i="10"/>
  <c r="BC69" i="10"/>
  <c r="BE69" i="10"/>
  <c r="BG69" i="10"/>
  <c r="BI69" i="10"/>
  <c r="BK69" i="10"/>
  <c r="BM69" i="10"/>
  <c r="BO69" i="10"/>
  <c r="BQ69" i="10"/>
  <c r="BS69" i="10"/>
  <c r="N27" i="18" l="1"/>
  <c r="N21" i="18"/>
  <c r="N18" i="18"/>
  <c r="N15" i="18"/>
  <c r="N30" i="18"/>
  <c r="N11" i="18"/>
  <c r="N24" i="18"/>
  <c r="N7" i="18"/>
  <c r="N4" i="18"/>
  <c r="M27" i="18"/>
  <c r="M24" i="18"/>
  <c r="M21" i="18"/>
  <c r="M14" i="18"/>
  <c r="M10" i="18"/>
  <c r="M7" i="18"/>
  <c r="M4" i="18"/>
  <c r="K38" i="18"/>
  <c r="K37" i="18"/>
  <c r="K36" i="18"/>
  <c r="K35" i="18"/>
  <c r="K34" i="18"/>
  <c r="K33" i="18"/>
  <c r="K32" i="18"/>
  <c r="K31" i="18"/>
  <c r="K30" i="18"/>
  <c r="K29" i="18"/>
  <c r="K28" i="18"/>
  <c r="K27" i="18"/>
  <c r="K26" i="18"/>
  <c r="K25" i="18"/>
  <c r="K24" i="18"/>
  <c r="K23" i="18"/>
  <c r="K22" i="18"/>
  <c r="K21" i="18"/>
  <c r="K20" i="18"/>
  <c r="K19" i="18"/>
  <c r="K18" i="18"/>
  <c r="K17" i="18"/>
  <c r="K16" i="18"/>
  <c r="K15" i="18"/>
  <c r="K14" i="18"/>
  <c r="K13" i="18"/>
  <c r="K12" i="18"/>
  <c r="K11" i="18"/>
  <c r="K10" i="18"/>
  <c r="K9" i="18"/>
  <c r="K8" i="18"/>
  <c r="K7" i="18"/>
  <c r="K6" i="18"/>
  <c r="K5" i="18"/>
  <c r="E1060" i="1" l="1"/>
  <c r="I948" i="1"/>
  <c r="I396" i="1"/>
  <c r="E392" i="1"/>
  <c r="E391" i="1"/>
  <c r="E390" i="1"/>
  <c r="E389" i="1"/>
  <c r="E388" i="1"/>
  <c r="E387" i="1"/>
  <c r="E384" i="1"/>
  <c r="E383" i="1"/>
  <c r="E381" i="1"/>
  <c r="E380" i="1"/>
  <c r="E379" i="1"/>
  <c r="E378" i="1"/>
  <c r="E376" i="1"/>
  <c r="E375" i="1"/>
  <c r="E373" i="1"/>
  <c r="E372" i="1"/>
  <c r="E371" i="1"/>
  <c r="E370" i="1"/>
  <c r="E366" i="1"/>
  <c r="E365" i="1"/>
  <c r="E363" i="1"/>
  <c r="E362" i="1"/>
  <c r="E361" i="1"/>
  <c r="E360" i="1"/>
  <c r="E358" i="1"/>
  <c r="E357" i="1"/>
  <c r="E355" i="1"/>
  <c r="E354" i="1"/>
  <c r="E353" i="1"/>
  <c r="E350" i="1"/>
  <c r="E349" i="1"/>
  <c r="E347" i="1"/>
  <c r="E346" i="1"/>
  <c r="E345" i="1"/>
  <c r="E342" i="1"/>
  <c r="E341" i="1"/>
  <c r="E339" i="1"/>
  <c r="E338" i="1"/>
  <c r="E334" i="1"/>
  <c r="E333" i="1"/>
  <c r="E331" i="1"/>
  <c r="E330" i="1"/>
  <c r="E329" i="1"/>
  <c r="E328" i="1"/>
  <c r="E326" i="1"/>
  <c r="E325" i="1"/>
  <c r="E324" i="1"/>
  <c r="E323" i="1"/>
  <c r="E322" i="1"/>
  <c r="E318" i="1"/>
  <c r="E317" i="1"/>
  <c r="J118" i="1"/>
  <c r="P33" i="10" a="1"/>
  <c r="P33" i="10" s="1"/>
  <c r="G1060" i="1"/>
  <c r="G1059" i="1"/>
  <c r="G1058" i="1"/>
  <c r="G1057" i="1"/>
  <c r="G1056" i="1"/>
  <c r="G1000" i="1"/>
  <c r="E1059" i="1"/>
  <c r="E1058" i="1"/>
  <c r="E1057" i="1"/>
  <c r="E1056" i="1"/>
  <c r="G1055" i="1"/>
  <c r="E1055" i="1"/>
  <c r="G1012" i="1"/>
  <c r="G1011" i="1"/>
  <c r="E1012" i="1"/>
  <c r="E1011" i="1"/>
  <c r="G995" i="1"/>
  <c r="E995" i="1"/>
  <c r="G994" i="1"/>
  <c r="E994" i="1"/>
  <c r="G993" i="1"/>
  <c r="E993" i="1"/>
  <c r="G992" i="1"/>
  <c r="E992" i="1"/>
  <c r="T11" i="10" s="1" a="1"/>
  <c r="T11" i="10" s="1"/>
  <c r="G991" i="1"/>
  <c r="E991" i="1"/>
  <c r="G990" i="1"/>
  <c r="E990" i="1"/>
  <c r="G989" i="1"/>
  <c r="E989" i="1"/>
  <c r="G988" i="1"/>
  <c r="E988" i="1"/>
  <c r="G987" i="1"/>
  <c r="E987" i="1"/>
  <c r="V17" i="10" s="1" a="1"/>
  <c r="V17" i="10" s="1"/>
  <c r="G986" i="1"/>
  <c r="E986" i="1"/>
  <c r="G985" i="1"/>
  <c r="E985" i="1"/>
  <c r="G984" i="1"/>
  <c r="E984" i="1"/>
  <c r="G983" i="1"/>
  <c r="E983" i="1"/>
  <c r="G982" i="1"/>
  <c r="E982" i="1"/>
  <c r="G981" i="1"/>
  <c r="E981" i="1"/>
  <c r="G980" i="1"/>
  <c r="E980" i="1"/>
  <c r="G979" i="1"/>
  <c r="E979" i="1"/>
  <c r="G978" i="1"/>
  <c r="E978" i="1"/>
  <c r="G977" i="1"/>
  <c r="E977" i="1"/>
  <c r="G976" i="1"/>
  <c r="E976" i="1"/>
  <c r="V16" i="10" s="1" a="1"/>
  <c r="V16" i="10" s="1"/>
  <c r="G975" i="1"/>
  <c r="E975" i="1"/>
  <c r="G974" i="1"/>
  <c r="E974" i="1"/>
  <c r="G973" i="1"/>
  <c r="E973" i="1"/>
  <c r="G972" i="1"/>
  <c r="E972" i="1"/>
  <c r="G971" i="1"/>
  <c r="E971" i="1"/>
  <c r="G970" i="1"/>
  <c r="E970" i="1"/>
  <c r="G969" i="1"/>
  <c r="E969" i="1"/>
  <c r="G968" i="1"/>
  <c r="E968" i="1"/>
  <c r="G967" i="1"/>
  <c r="E967" i="1"/>
  <c r="G966" i="1"/>
  <c r="E966" i="1"/>
  <c r="G965" i="1"/>
  <c r="E965" i="1"/>
  <c r="G964" i="1"/>
  <c r="E964" i="1"/>
  <c r="G963" i="1"/>
  <c r="E963" i="1"/>
  <c r="G962" i="1"/>
  <c r="E962" i="1"/>
  <c r="G961" i="1"/>
  <c r="E961" i="1"/>
  <c r="G960" i="1"/>
  <c r="E960" i="1"/>
  <c r="G959" i="1"/>
  <c r="E959" i="1"/>
  <c r="G958" i="1"/>
  <c r="E958" i="1"/>
  <c r="G957" i="1"/>
  <c r="E957" i="1"/>
  <c r="G956" i="1"/>
  <c r="E956" i="1"/>
  <c r="G955" i="1"/>
  <c r="E955" i="1"/>
  <c r="G954" i="1"/>
  <c r="E954" i="1"/>
  <c r="G953" i="1"/>
  <c r="E953" i="1"/>
  <c r="G948" i="1"/>
  <c r="G947" i="1"/>
  <c r="G946" i="1"/>
  <c r="G945" i="1"/>
  <c r="G944" i="1"/>
  <c r="G943" i="1"/>
  <c r="G942" i="1"/>
  <c r="G941" i="1"/>
  <c r="G940" i="1"/>
  <c r="G939" i="1"/>
  <c r="G938" i="1"/>
  <c r="G937" i="1"/>
  <c r="G936" i="1"/>
  <c r="G935" i="1"/>
  <c r="G934" i="1"/>
  <c r="G933" i="1"/>
  <c r="G932" i="1"/>
  <c r="G931" i="1"/>
  <c r="G930" i="1"/>
  <c r="G929" i="1"/>
  <c r="G928" i="1"/>
  <c r="G927" i="1"/>
  <c r="G926" i="1"/>
  <c r="G925" i="1"/>
  <c r="G924" i="1"/>
  <c r="G923" i="1"/>
  <c r="G922" i="1"/>
  <c r="G921" i="1"/>
  <c r="G920" i="1"/>
  <c r="G919" i="1"/>
  <c r="G918" i="1"/>
  <c r="G917" i="1"/>
  <c r="G916" i="1"/>
  <c r="G915" i="1"/>
  <c r="G914" i="1"/>
  <c r="G913" i="1"/>
  <c r="G912" i="1"/>
  <c r="G911" i="1"/>
  <c r="G910" i="1"/>
  <c r="G909" i="1"/>
  <c r="G908" i="1"/>
  <c r="G907" i="1"/>
  <c r="G906" i="1"/>
  <c r="G905" i="1"/>
  <c r="G904" i="1"/>
  <c r="G903" i="1"/>
  <c r="G902" i="1"/>
  <c r="G901" i="1"/>
  <c r="G900" i="1"/>
  <c r="G899" i="1"/>
  <c r="G898" i="1"/>
  <c r="G897" i="1"/>
  <c r="G896" i="1"/>
  <c r="G895" i="1"/>
  <c r="G894" i="1"/>
  <c r="G893" i="1"/>
  <c r="G892" i="1"/>
  <c r="G891" i="1"/>
  <c r="G890" i="1"/>
  <c r="G889" i="1"/>
  <c r="G888" i="1"/>
  <c r="G887" i="1"/>
  <c r="G886" i="1"/>
  <c r="G885" i="1"/>
  <c r="G884" i="1"/>
  <c r="G883" i="1"/>
  <c r="G882" i="1"/>
  <c r="G881" i="1"/>
  <c r="G880" i="1"/>
  <c r="G879" i="1"/>
  <c r="G878" i="1"/>
  <c r="G877" i="1"/>
  <c r="G876" i="1"/>
  <c r="G875" i="1"/>
  <c r="G874" i="1"/>
  <c r="G873" i="1"/>
  <c r="G872" i="1"/>
  <c r="G871" i="1"/>
  <c r="G870" i="1"/>
  <c r="G869" i="1"/>
  <c r="G868" i="1"/>
  <c r="G867" i="1"/>
  <c r="G866" i="1"/>
  <c r="G865" i="1"/>
  <c r="G864" i="1"/>
  <c r="G863" i="1"/>
  <c r="G862" i="1"/>
  <c r="G861" i="1"/>
  <c r="G860" i="1"/>
  <c r="G859" i="1"/>
  <c r="G858" i="1"/>
  <c r="G857" i="1"/>
  <c r="G856" i="1"/>
  <c r="G855" i="1"/>
  <c r="G854" i="1"/>
  <c r="G853" i="1"/>
  <c r="G852" i="1"/>
  <c r="G851" i="1"/>
  <c r="G850" i="1"/>
  <c r="G849" i="1"/>
  <c r="G848" i="1"/>
  <c r="G847" i="1"/>
  <c r="G846" i="1"/>
  <c r="G845" i="1"/>
  <c r="G844" i="1"/>
  <c r="G843" i="1"/>
  <c r="G842" i="1"/>
  <c r="G841" i="1"/>
  <c r="G840" i="1"/>
  <c r="G839" i="1"/>
  <c r="G838" i="1"/>
  <c r="G837" i="1"/>
  <c r="G836" i="1"/>
  <c r="G835" i="1"/>
  <c r="G834" i="1"/>
  <c r="G833" i="1"/>
  <c r="G832" i="1"/>
  <c r="G831" i="1"/>
  <c r="G830" i="1"/>
  <c r="G829" i="1"/>
  <c r="G828" i="1"/>
  <c r="G827" i="1"/>
  <c r="G826" i="1"/>
  <c r="G825" i="1"/>
  <c r="G824" i="1"/>
  <c r="G823" i="1"/>
  <c r="G822" i="1"/>
  <c r="G821" i="1"/>
  <c r="G820" i="1"/>
  <c r="G819" i="1"/>
  <c r="G818" i="1"/>
  <c r="G817" i="1"/>
  <c r="G816" i="1"/>
  <c r="G815" i="1"/>
  <c r="G814" i="1"/>
  <c r="G813" i="1"/>
  <c r="G812" i="1"/>
  <c r="G811" i="1"/>
  <c r="G810" i="1"/>
  <c r="G809" i="1"/>
  <c r="G808" i="1"/>
  <c r="G807" i="1"/>
  <c r="G806" i="1"/>
  <c r="G805" i="1"/>
  <c r="G804" i="1"/>
  <c r="G803" i="1"/>
  <c r="G802" i="1"/>
  <c r="G801" i="1"/>
  <c r="G800" i="1"/>
  <c r="G799" i="1"/>
  <c r="G798" i="1"/>
  <c r="G797" i="1"/>
  <c r="G796" i="1"/>
  <c r="G795" i="1"/>
  <c r="G794" i="1"/>
  <c r="G793" i="1"/>
  <c r="G792" i="1"/>
  <c r="G791" i="1"/>
  <c r="G790" i="1"/>
  <c r="G789" i="1"/>
  <c r="G788" i="1"/>
  <c r="G787" i="1"/>
  <c r="G786" i="1"/>
  <c r="G785" i="1"/>
  <c r="G784" i="1"/>
  <c r="G783" i="1"/>
  <c r="G782" i="1"/>
  <c r="G781" i="1"/>
  <c r="G780" i="1"/>
  <c r="G779" i="1"/>
  <c r="G778" i="1"/>
  <c r="G777" i="1"/>
  <c r="G776" i="1"/>
  <c r="G775" i="1"/>
  <c r="G774" i="1"/>
  <c r="G773" i="1"/>
  <c r="G772" i="1"/>
  <c r="G771" i="1"/>
  <c r="G770" i="1"/>
  <c r="G769" i="1"/>
  <c r="G768" i="1"/>
  <c r="G767" i="1"/>
  <c r="G766" i="1"/>
  <c r="G765" i="1"/>
  <c r="G764" i="1"/>
  <c r="G763" i="1"/>
  <c r="G762" i="1"/>
  <c r="G761" i="1"/>
  <c r="G760" i="1"/>
  <c r="G759" i="1"/>
  <c r="G758" i="1"/>
  <c r="G757" i="1"/>
  <c r="G756" i="1"/>
  <c r="G755" i="1"/>
  <c r="G754" i="1"/>
  <c r="G753" i="1"/>
  <c r="G752" i="1"/>
  <c r="G751" i="1"/>
  <c r="G750" i="1"/>
  <c r="G749" i="1"/>
  <c r="G748" i="1"/>
  <c r="G747" i="1"/>
  <c r="G746" i="1"/>
  <c r="G745" i="1"/>
  <c r="G744" i="1"/>
  <c r="G743" i="1"/>
  <c r="G742" i="1"/>
  <c r="G741" i="1"/>
  <c r="G740" i="1"/>
  <c r="G739" i="1"/>
  <c r="G738" i="1"/>
  <c r="G737" i="1"/>
  <c r="G736" i="1"/>
  <c r="G735" i="1"/>
  <c r="G734" i="1"/>
  <c r="G733" i="1"/>
  <c r="G732" i="1"/>
  <c r="G731" i="1"/>
  <c r="G730" i="1"/>
  <c r="G729" i="1"/>
  <c r="G728" i="1"/>
  <c r="G727" i="1"/>
  <c r="G726" i="1"/>
  <c r="G725" i="1"/>
  <c r="G724" i="1"/>
  <c r="G723" i="1"/>
  <c r="G722" i="1"/>
  <c r="G721" i="1"/>
  <c r="G720" i="1"/>
  <c r="G719" i="1"/>
  <c r="G718" i="1"/>
  <c r="G717" i="1"/>
  <c r="G716" i="1"/>
  <c r="G715" i="1"/>
  <c r="G714" i="1"/>
  <c r="G713" i="1"/>
  <c r="G712" i="1"/>
  <c r="G711" i="1"/>
  <c r="G710" i="1"/>
  <c r="G709" i="1"/>
  <c r="G708" i="1"/>
  <c r="G707" i="1"/>
  <c r="G706" i="1"/>
  <c r="G705" i="1"/>
  <c r="G704" i="1"/>
  <c r="G703" i="1"/>
  <c r="G702" i="1"/>
  <c r="G701" i="1"/>
  <c r="G700" i="1"/>
  <c r="G699" i="1"/>
  <c r="G698" i="1"/>
  <c r="G697" i="1"/>
  <c r="G696" i="1"/>
  <c r="G695" i="1"/>
  <c r="G694" i="1"/>
  <c r="G693" i="1"/>
  <c r="G692" i="1"/>
  <c r="G691" i="1"/>
  <c r="G690" i="1"/>
  <c r="G689" i="1"/>
  <c r="G688" i="1"/>
  <c r="G687" i="1"/>
  <c r="G686" i="1"/>
  <c r="G685" i="1"/>
  <c r="G684" i="1"/>
  <c r="G683" i="1"/>
  <c r="G682" i="1"/>
  <c r="G681" i="1"/>
  <c r="G680" i="1"/>
  <c r="G679" i="1"/>
  <c r="G678" i="1"/>
  <c r="G677" i="1"/>
  <c r="G676" i="1"/>
  <c r="G675" i="1"/>
  <c r="G674" i="1"/>
  <c r="G673" i="1"/>
  <c r="G672" i="1"/>
  <c r="G671" i="1"/>
  <c r="G670" i="1"/>
  <c r="G669" i="1"/>
  <c r="G668" i="1"/>
  <c r="G667" i="1"/>
  <c r="G666" i="1"/>
  <c r="G665" i="1"/>
  <c r="G664" i="1"/>
  <c r="G663" i="1"/>
  <c r="G662" i="1"/>
  <c r="G661" i="1"/>
  <c r="G660" i="1"/>
  <c r="G659" i="1"/>
  <c r="G658" i="1"/>
  <c r="G657" i="1"/>
  <c r="G656" i="1"/>
  <c r="G655" i="1"/>
  <c r="G654" i="1"/>
  <c r="G653" i="1"/>
  <c r="G652" i="1"/>
  <c r="G651" i="1"/>
  <c r="G650" i="1"/>
  <c r="G649" i="1"/>
  <c r="G648" i="1"/>
  <c r="G647" i="1"/>
  <c r="G646" i="1"/>
  <c r="G645" i="1"/>
  <c r="G644" i="1"/>
  <c r="G643" i="1"/>
  <c r="G642" i="1"/>
  <c r="G641" i="1"/>
  <c r="G640" i="1"/>
  <c r="G639" i="1"/>
  <c r="G638" i="1"/>
  <c r="G637" i="1"/>
  <c r="G636" i="1"/>
  <c r="G635" i="1"/>
  <c r="G634" i="1"/>
  <c r="G633" i="1"/>
  <c r="G632" i="1"/>
  <c r="G631" i="1"/>
  <c r="G630" i="1"/>
  <c r="G629" i="1"/>
  <c r="G628" i="1"/>
  <c r="G627" i="1"/>
  <c r="G626" i="1"/>
  <c r="G625" i="1"/>
  <c r="G624" i="1"/>
  <c r="G623" i="1"/>
  <c r="G622" i="1"/>
  <c r="G621" i="1"/>
  <c r="G620" i="1"/>
  <c r="G619" i="1"/>
  <c r="G618" i="1"/>
  <c r="G617" i="1"/>
  <c r="G616" i="1"/>
  <c r="G615" i="1"/>
  <c r="G614" i="1"/>
  <c r="G613" i="1"/>
  <c r="G612" i="1"/>
  <c r="G611" i="1"/>
  <c r="G610" i="1"/>
  <c r="G609" i="1"/>
  <c r="G608" i="1"/>
  <c r="G607" i="1"/>
  <c r="G606" i="1"/>
  <c r="G605" i="1"/>
  <c r="G604" i="1"/>
  <c r="G603" i="1"/>
  <c r="G602" i="1"/>
  <c r="G601" i="1"/>
  <c r="G600" i="1"/>
  <c r="G599" i="1"/>
  <c r="G598" i="1"/>
  <c r="G597" i="1"/>
  <c r="G596" i="1"/>
  <c r="G595" i="1"/>
  <c r="G594" i="1"/>
  <c r="G593" i="1"/>
  <c r="G592" i="1"/>
  <c r="G591" i="1"/>
  <c r="G590" i="1"/>
  <c r="G589" i="1"/>
  <c r="G588" i="1"/>
  <c r="G587" i="1"/>
  <c r="G586" i="1"/>
  <c r="G585" i="1"/>
  <c r="G584" i="1"/>
  <c r="G583" i="1"/>
  <c r="G582" i="1"/>
  <c r="G581" i="1"/>
  <c r="G580" i="1"/>
  <c r="G579" i="1"/>
  <c r="G578" i="1"/>
  <c r="G577" i="1"/>
  <c r="G576" i="1"/>
  <c r="G575" i="1"/>
  <c r="G574" i="1"/>
  <c r="G573" i="1"/>
  <c r="G572" i="1"/>
  <c r="G571" i="1"/>
  <c r="G570" i="1"/>
  <c r="G569" i="1"/>
  <c r="G568" i="1"/>
  <c r="G567" i="1"/>
  <c r="G566" i="1"/>
  <c r="G565" i="1"/>
  <c r="G564" i="1"/>
  <c r="G563" i="1"/>
  <c r="G562" i="1"/>
  <c r="G561" i="1"/>
  <c r="G560" i="1"/>
  <c r="G559" i="1"/>
  <c r="G558" i="1"/>
  <c r="G557" i="1"/>
  <c r="G556" i="1"/>
  <c r="G555" i="1"/>
  <c r="G554" i="1"/>
  <c r="G553" i="1"/>
  <c r="G552" i="1"/>
  <c r="G551" i="1"/>
  <c r="G550" i="1"/>
  <c r="G549" i="1"/>
  <c r="G548" i="1"/>
  <c r="G547" i="1"/>
  <c r="G546" i="1"/>
  <c r="G545" i="1"/>
  <c r="G544" i="1"/>
  <c r="G543" i="1"/>
  <c r="G542" i="1"/>
  <c r="G541" i="1"/>
  <c r="G540" i="1"/>
  <c r="G539" i="1"/>
  <c r="G538" i="1"/>
  <c r="G537" i="1"/>
  <c r="G536" i="1"/>
  <c r="G535" i="1"/>
  <c r="G534" i="1"/>
  <c r="G533" i="1"/>
  <c r="G532" i="1"/>
  <c r="G531" i="1"/>
  <c r="G530" i="1"/>
  <c r="G529" i="1"/>
  <c r="G528" i="1"/>
  <c r="G527" i="1"/>
  <c r="G526" i="1"/>
  <c r="G525" i="1"/>
  <c r="G524" i="1"/>
  <c r="G523" i="1"/>
  <c r="G522" i="1"/>
  <c r="G521" i="1"/>
  <c r="G520" i="1"/>
  <c r="G519" i="1"/>
  <c r="G518" i="1"/>
  <c r="G517" i="1"/>
  <c r="G516" i="1"/>
  <c r="G515" i="1"/>
  <c r="G514" i="1"/>
  <c r="G513" i="1"/>
  <c r="G512" i="1"/>
  <c r="G511" i="1"/>
  <c r="G510" i="1"/>
  <c r="G509" i="1"/>
  <c r="G508" i="1"/>
  <c r="G507" i="1"/>
  <c r="G506" i="1"/>
  <c r="G505" i="1"/>
  <c r="G504" i="1"/>
  <c r="G503" i="1"/>
  <c r="G502" i="1"/>
  <c r="G501" i="1"/>
  <c r="G500" i="1"/>
  <c r="G499" i="1"/>
  <c r="G498" i="1"/>
  <c r="G497" i="1"/>
  <c r="G496" i="1"/>
  <c r="G495" i="1"/>
  <c r="G494" i="1"/>
  <c r="G493" i="1"/>
  <c r="G492" i="1"/>
  <c r="G491" i="1"/>
  <c r="G490" i="1"/>
  <c r="G489" i="1"/>
  <c r="G488" i="1"/>
  <c r="G487" i="1"/>
  <c r="G486" i="1"/>
  <c r="G485" i="1"/>
  <c r="G484" i="1"/>
  <c r="G483" i="1"/>
  <c r="G482" i="1"/>
  <c r="G481" i="1"/>
  <c r="G480" i="1"/>
  <c r="G479" i="1"/>
  <c r="G478" i="1"/>
  <c r="G477" i="1"/>
  <c r="G476" i="1"/>
  <c r="G475" i="1"/>
  <c r="G474" i="1"/>
  <c r="G473" i="1"/>
  <c r="G472" i="1"/>
  <c r="G471" i="1"/>
  <c r="G470" i="1"/>
  <c r="G469" i="1"/>
  <c r="G468" i="1"/>
  <c r="G467" i="1"/>
  <c r="G466" i="1"/>
  <c r="G465" i="1"/>
  <c r="G464" i="1"/>
  <c r="G463" i="1"/>
  <c r="G462" i="1"/>
  <c r="G461" i="1"/>
  <c r="G460" i="1"/>
  <c r="G459" i="1"/>
  <c r="G458" i="1"/>
  <c r="G457" i="1"/>
  <c r="G456" i="1"/>
  <c r="G455" i="1"/>
  <c r="G454" i="1"/>
  <c r="G453" i="1"/>
  <c r="G452" i="1"/>
  <c r="G451" i="1"/>
  <c r="G450" i="1"/>
  <c r="G449" i="1"/>
  <c r="G448" i="1"/>
  <c r="G447" i="1"/>
  <c r="G446" i="1"/>
  <c r="G445" i="1"/>
  <c r="G444" i="1"/>
  <c r="G443" i="1"/>
  <c r="G442" i="1"/>
  <c r="G441" i="1"/>
  <c r="G440" i="1"/>
  <c r="G439" i="1"/>
  <c r="G438" i="1"/>
  <c r="G437" i="1"/>
  <c r="G436" i="1"/>
  <c r="G435" i="1"/>
  <c r="G434" i="1"/>
  <c r="G433" i="1"/>
  <c r="G432" i="1"/>
  <c r="G431" i="1"/>
  <c r="G430" i="1"/>
  <c r="G429" i="1"/>
  <c r="G428" i="1"/>
  <c r="G427" i="1"/>
  <c r="G426" i="1"/>
  <c r="G425" i="1"/>
  <c r="G424" i="1"/>
  <c r="G423" i="1"/>
  <c r="G422" i="1"/>
  <c r="G421" i="1"/>
  <c r="G420" i="1"/>
  <c r="G419" i="1"/>
  <c r="G418" i="1"/>
  <c r="G417" i="1"/>
  <c r="G416" i="1"/>
  <c r="G415" i="1"/>
  <c r="G414" i="1"/>
  <c r="G413" i="1"/>
  <c r="G412" i="1"/>
  <c r="G411" i="1"/>
  <c r="G410" i="1"/>
  <c r="G409" i="1"/>
  <c r="G408" i="1"/>
  <c r="G407" i="1"/>
  <c r="G406" i="1"/>
  <c r="G405" i="1"/>
  <c r="G404" i="1"/>
  <c r="G403" i="1"/>
  <c r="G402" i="1"/>
  <c r="G401" i="1"/>
  <c r="G400" i="1"/>
  <c r="G399" i="1"/>
  <c r="G398" i="1"/>
  <c r="G397" i="1"/>
  <c r="G396" i="1"/>
  <c r="H397" i="1"/>
  <c r="J948" i="1"/>
  <c r="E948" i="1" s="1"/>
  <c r="H948" i="1"/>
  <c r="J947" i="1"/>
  <c r="E947" i="1" s="1"/>
  <c r="I947" i="1"/>
  <c r="H947" i="1"/>
  <c r="J946" i="1"/>
  <c r="E946" i="1" s="1"/>
  <c r="I946" i="1"/>
  <c r="H946" i="1"/>
  <c r="J945" i="1"/>
  <c r="E945" i="1" s="1"/>
  <c r="I945" i="1"/>
  <c r="H945" i="1"/>
  <c r="J944" i="1"/>
  <c r="E944" i="1" s="1"/>
  <c r="I944" i="1"/>
  <c r="H944" i="1"/>
  <c r="J943" i="1"/>
  <c r="E943" i="1" s="1"/>
  <c r="I943" i="1"/>
  <c r="H943" i="1"/>
  <c r="J942" i="1"/>
  <c r="E942" i="1" s="1"/>
  <c r="I942" i="1"/>
  <c r="H942" i="1"/>
  <c r="J941" i="1"/>
  <c r="E941" i="1" s="1"/>
  <c r="I941" i="1"/>
  <c r="H941" i="1"/>
  <c r="J940" i="1"/>
  <c r="E940" i="1" s="1"/>
  <c r="I940" i="1"/>
  <c r="H940" i="1"/>
  <c r="J939" i="1"/>
  <c r="E939" i="1" s="1"/>
  <c r="I939" i="1"/>
  <c r="H939" i="1"/>
  <c r="J938" i="1"/>
  <c r="E938" i="1" s="1"/>
  <c r="I938" i="1"/>
  <c r="H938" i="1"/>
  <c r="J937" i="1"/>
  <c r="E937" i="1" s="1"/>
  <c r="I937" i="1"/>
  <c r="H937" i="1"/>
  <c r="J936" i="1"/>
  <c r="E936" i="1" s="1"/>
  <c r="I936" i="1"/>
  <c r="H936" i="1"/>
  <c r="J935" i="1"/>
  <c r="E935" i="1" s="1"/>
  <c r="I935" i="1"/>
  <c r="H935" i="1"/>
  <c r="J934" i="1"/>
  <c r="E934" i="1" s="1"/>
  <c r="I934" i="1"/>
  <c r="H934" i="1"/>
  <c r="J933" i="1"/>
  <c r="E933" i="1" s="1"/>
  <c r="I933" i="1"/>
  <c r="H933" i="1"/>
  <c r="J932" i="1"/>
  <c r="E932" i="1" s="1"/>
  <c r="I932" i="1"/>
  <c r="H932" i="1"/>
  <c r="J931" i="1"/>
  <c r="E931" i="1" s="1"/>
  <c r="I931" i="1"/>
  <c r="H931" i="1"/>
  <c r="J930" i="1"/>
  <c r="E930" i="1" s="1"/>
  <c r="I930" i="1"/>
  <c r="H930" i="1"/>
  <c r="J929" i="1"/>
  <c r="E929" i="1" s="1"/>
  <c r="I929" i="1"/>
  <c r="H929" i="1"/>
  <c r="J928" i="1"/>
  <c r="E928" i="1" s="1"/>
  <c r="I928" i="1"/>
  <c r="H928" i="1"/>
  <c r="J927" i="1"/>
  <c r="E927" i="1" s="1"/>
  <c r="I927" i="1"/>
  <c r="H927" i="1"/>
  <c r="J926" i="1"/>
  <c r="E926" i="1" s="1"/>
  <c r="I926" i="1"/>
  <c r="H926" i="1"/>
  <c r="J925" i="1"/>
  <c r="E925" i="1" s="1"/>
  <c r="I925" i="1"/>
  <c r="H925" i="1"/>
  <c r="J924" i="1"/>
  <c r="E924" i="1" s="1"/>
  <c r="I924" i="1"/>
  <c r="H924" i="1"/>
  <c r="J923" i="1"/>
  <c r="E923" i="1" s="1"/>
  <c r="I923" i="1"/>
  <c r="H923" i="1"/>
  <c r="J922" i="1"/>
  <c r="E922" i="1" s="1"/>
  <c r="I922" i="1"/>
  <c r="H922" i="1"/>
  <c r="J921" i="1"/>
  <c r="E921" i="1" s="1"/>
  <c r="I921" i="1"/>
  <c r="H921" i="1"/>
  <c r="J920" i="1"/>
  <c r="E920" i="1" s="1"/>
  <c r="I920" i="1"/>
  <c r="H920" i="1"/>
  <c r="J919" i="1"/>
  <c r="E919" i="1" s="1"/>
  <c r="I919" i="1"/>
  <c r="H919" i="1"/>
  <c r="J918" i="1"/>
  <c r="E918" i="1" s="1"/>
  <c r="I918" i="1"/>
  <c r="H918" i="1"/>
  <c r="J917" i="1"/>
  <c r="E917" i="1" s="1"/>
  <c r="I917" i="1"/>
  <c r="H917" i="1"/>
  <c r="J916" i="1"/>
  <c r="E916" i="1" s="1"/>
  <c r="I916" i="1"/>
  <c r="H916" i="1"/>
  <c r="J915" i="1"/>
  <c r="E915" i="1" s="1"/>
  <c r="I915" i="1"/>
  <c r="H915" i="1"/>
  <c r="J914" i="1"/>
  <c r="E914" i="1" s="1"/>
  <c r="I914" i="1"/>
  <c r="H914" i="1"/>
  <c r="J913" i="1"/>
  <c r="E913" i="1" s="1"/>
  <c r="I913" i="1"/>
  <c r="H913" i="1"/>
  <c r="J912" i="1"/>
  <c r="E912" i="1" s="1"/>
  <c r="I912" i="1"/>
  <c r="H912" i="1"/>
  <c r="J911" i="1"/>
  <c r="E911" i="1" s="1"/>
  <c r="I911" i="1"/>
  <c r="H911" i="1"/>
  <c r="J910" i="1"/>
  <c r="E910" i="1" s="1"/>
  <c r="I910" i="1"/>
  <c r="H910" i="1"/>
  <c r="J909" i="1"/>
  <c r="E909" i="1" s="1"/>
  <c r="I909" i="1"/>
  <c r="H909" i="1"/>
  <c r="J908" i="1"/>
  <c r="E908" i="1" s="1"/>
  <c r="I908" i="1"/>
  <c r="H908" i="1"/>
  <c r="J907" i="1"/>
  <c r="E907" i="1" s="1"/>
  <c r="I907" i="1"/>
  <c r="H907" i="1"/>
  <c r="J906" i="1"/>
  <c r="E906" i="1" s="1"/>
  <c r="I906" i="1"/>
  <c r="H906" i="1"/>
  <c r="J905" i="1"/>
  <c r="E905" i="1" s="1"/>
  <c r="I905" i="1"/>
  <c r="H905" i="1"/>
  <c r="J904" i="1"/>
  <c r="E904" i="1" s="1"/>
  <c r="I904" i="1"/>
  <c r="H904" i="1"/>
  <c r="J903" i="1"/>
  <c r="E903" i="1" s="1"/>
  <c r="I903" i="1"/>
  <c r="H903" i="1"/>
  <c r="J902" i="1"/>
  <c r="E902" i="1" s="1"/>
  <c r="I902" i="1"/>
  <c r="H902" i="1"/>
  <c r="J901" i="1"/>
  <c r="E901" i="1" s="1"/>
  <c r="I901" i="1"/>
  <c r="H901" i="1"/>
  <c r="J900" i="1"/>
  <c r="E900" i="1" s="1"/>
  <c r="I900" i="1"/>
  <c r="H900" i="1"/>
  <c r="J899" i="1"/>
  <c r="E899" i="1" s="1"/>
  <c r="I899" i="1"/>
  <c r="H899" i="1"/>
  <c r="J898" i="1"/>
  <c r="E898" i="1" s="1"/>
  <c r="I898" i="1"/>
  <c r="H898" i="1"/>
  <c r="J897" i="1"/>
  <c r="E897" i="1" s="1"/>
  <c r="I897" i="1"/>
  <c r="H897" i="1"/>
  <c r="J896" i="1"/>
  <c r="E896" i="1" s="1"/>
  <c r="I896" i="1"/>
  <c r="H896" i="1"/>
  <c r="J895" i="1"/>
  <c r="E895" i="1" s="1"/>
  <c r="I895" i="1"/>
  <c r="H895" i="1"/>
  <c r="J894" i="1"/>
  <c r="E894" i="1" s="1"/>
  <c r="I894" i="1"/>
  <c r="H894" i="1"/>
  <c r="J893" i="1"/>
  <c r="E893" i="1" s="1"/>
  <c r="I893" i="1"/>
  <c r="H893" i="1"/>
  <c r="J892" i="1"/>
  <c r="E892" i="1" s="1"/>
  <c r="I892" i="1"/>
  <c r="H892" i="1"/>
  <c r="J891" i="1"/>
  <c r="E891" i="1" s="1"/>
  <c r="I891" i="1"/>
  <c r="H891" i="1"/>
  <c r="J890" i="1"/>
  <c r="E890" i="1" s="1"/>
  <c r="I890" i="1"/>
  <c r="H890" i="1"/>
  <c r="J889" i="1"/>
  <c r="E889" i="1" s="1"/>
  <c r="I889" i="1"/>
  <c r="H889" i="1"/>
  <c r="J888" i="1"/>
  <c r="E888" i="1" s="1"/>
  <c r="I888" i="1"/>
  <c r="H888" i="1"/>
  <c r="J887" i="1"/>
  <c r="E887" i="1" s="1"/>
  <c r="I887" i="1"/>
  <c r="H887" i="1"/>
  <c r="J886" i="1"/>
  <c r="E886" i="1" s="1"/>
  <c r="I886" i="1"/>
  <c r="H886" i="1"/>
  <c r="J885" i="1"/>
  <c r="E885" i="1" s="1"/>
  <c r="I885" i="1"/>
  <c r="H885" i="1"/>
  <c r="J884" i="1"/>
  <c r="E884" i="1" s="1"/>
  <c r="I884" i="1"/>
  <c r="H884" i="1"/>
  <c r="J883" i="1"/>
  <c r="E883" i="1" s="1"/>
  <c r="I883" i="1"/>
  <c r="H883" i="1"/>
  <c r="J882" i="1"/>
  <c r="E882" i="1" s="1"/>
  <c r="I882" i="1"/>
  <c r="H882" i="1"/>
  <c r="J881" i="1"/>
  <c r="E881" i="1" s="1"/>
  <c r="I881" i="1"/>
  <c r="H881" i="1"/>
  <c r="J880" i="1"/>
  <c r="E880" i="1" s="1"/>
  <c r="I880" i="1"/>
  <c r="H880" i="1"/>
  <c r="J879" i="1"/>
  <c r="E879" i="1" s="1"/>
  <c r="I879" i="1"/>
  <c r="H879" i="1"/>
  <c r="J878" i="1"/>
  <c r="E878" i="1" s="1"/>
  <c r="I878" i="1"/>
  <c r="H878" i="1"/>
  <c r="J877" i="1"/>
  <c r="E877" i="1" s="1"/>
  <c r="I877" i="1"/>
  <c r="H877" i="1"/>
  <c r="J876" i="1"/>
  <c r="E876" i="1" s="1"/>
  <c r="I876" i="1"/>
  <c r="H876" i="1"/>
  <c r="J875" i="1"/>
  <c r="E875" i="1" s="1"/>
  <c r="I875" i="1"/>
  <c r="H875" i="1"/>
  <c r="J874" i="1"/>
  <c r="E874" i="1" s="1"/>
  <c r="I874" i="1"/>
  <c r="H874" i="1"/>
  <c r="J873" i="1"/>
  <c r="E873" i="1" s="1"/>
  <c r="I873" i="1"/>
  <c r="H873" i="1"/>
  <c r="J872" i="1"/>
  <c r="E872" i="1" s="1"/>
  <c r="I872" i="1"/>
  <c r="H872" i="1"/>
  <c r="J871" i="1"/>
  <c r="E871" i="1" s="1"/>
  <c r="I871" i="1"/>
  <c r="H871" i="1"/>
  <c r="J870" i="1"/>
  <c r="E870" i="1" s="1"/>
  <c r="I870" i="1"/>
  <c r="H870" i="1"/>
  <c r="J869" i="1"/>
  <c r="E869" i="1" s="1"/>
  <c r="I869" i="1"/>
  <c r="H869" i="1"/>
  <c r="J868" i="1"/>
  <c r="E868" i="1" s="1"/>
  <c r="I868" i="1"/>
  <c r="H868" i="1"/>
  <c r="J867" i="1"/>
  <c r="E867" i="1" s="1"/>
  <c r="I867" i="1"/>
  <c r="H867" i="1"/>
  <c r="J866" i="1"/>
  <c r="E866" i="1" s="1"/>
  <c r="I866" i="1"/>
  <c r="H866" i="1"/>
  <c r="J865" i="1"/>
  <c r="E865" i="1" s="1"/>
  <c r="I865" i="1"/>
  <c r="H865" i="1"/>
  <c r="J864" i="1"/>
  <c r="E864" i="1" s="1"/>
  <c r="I864" i="1"/>
  <c r="H864" i="1"/>
  <c r="J863" i="1"/>
  <c r="E863" i="1" s="1"/>
  <c r="I863" i="1"/>
  <c r="H863" i="1"/>
  <c r="J862" i="1"/>
  <c r="E862" i="1" s="1"/>
  <c r="I862" i="1"/>
  <c r="H862" i="1"/>
  <c r="J861" i="1"/>
  <c r="E861" i="1" s="1"/>
  <c r="I861" i="1"/>
  <c r="H861" i="1"/>
  <c r="J860" i="1"/>
  <c r="E860" i="1" s="1"/>
  <c r="I860" i="1"/>
  <c r="H860" i="1"/>
  <c r="J859" i="1"/>
  <c r="E859" i="1" s="1"/>
  <c r="I859" i="1"/>
  <c r="H859" i="1"/>
  <c r="J858" i="1"/>
  <c r="E858" i="1" s="1"/>
  <c r="I858" i="1"/>
  <c r="H858" i="1"/>
  <c r="J857" i="1"/>
  <c r="E857" i="1" s="1"/>
  <c r="I857" i="1"/>
  <c r="H857" i="1"/>
  <c r="J856" i="1"/>
  <c r="E856" i="1" s="1"/>
  <c r="I856" i="1"/>
  <c r="H856" i="1"/>
  <c r="J855" i="1"/>
  <c r="E855" i="1" s="1"/>
  <c r="I855" i="1"/>
  <c r="H855" i="1"/>
  <c r="J854" i="1"/>
  <c r="E854" i="1" s="1"/>
  <c r="I854" i="1"/>
  <c r="H854" i="1"/>
  <c r="J853" i="1"/>
  <c r="E853" i="1" s="1"/>
  <c r="I853" i="1"/>
  <c r="H853" i="1"/>
  <c r="J852" i="1"/>
  <c r="E852" i="1" s="1"/>
  <c r="I852" i="1"/>
  <c r="H852" i="1"/>
  <c r="J851" i="1"/>
  <c r="E851" i="1" s="1"/>
  <c r="I851" i="1"/>
  <c r="H851" i="1"/>
  <c r="J850" i="1"/>
  <c r="E850" i="1" s="1"/>
  <c r="I850" i="1"/>
  <c r="H850" i="1"/>
  <c r="J849" i="1"/>
  <c r="E849" i="1" s="1"/>
  <c r="I849" i="1"/>
  <c r="H849" i="1"/>
  <c r="J848" i="1"/>
  <c r="E848" i="1" s="1"/>
  <c r="I848" i="1"/>
  <c r="H848" i="1"/>
  <c r="J847" i="1"/>
  <c r="E847" i="1" s="1"/>
  <c r="I847" i="1"/>
  <c r="H847" i="1"/>
  <c r="J846" i="1"/>
  <c r="E846" i="1" s="1"/>
  <c r="I846" i="1"/>
  <c r="H846" i="1"/>
  <c r="J845" i="1"/>
  <c r="E845" i="1" s="1"/>
  <c r="I845" i="1"/>
  <c r="H845" i="1"/>
  <c r="J844" i="1"/>
  <c r="E844" i="1" s="1"/>
  <c r="I844" i="1"/>
  <c r="H844" i="1"/>
  <c r="J843" i="1"/>
  <c r="E843" i="1" s="1"/>
  <c r="I843" i="1"/>
  <c r="H843" i="1"/>
  <c r="J842" i="1"/>
  <c r="E842" i="1" s="1"/>
  <c r="I842" i="1"/>
  <c r="H842" i="1"/>
  <c r="J841" i="1"/>
  <c r="E841" i="1" s="1"/>
  <c r="I841" i="1"/>
  <c r="H841" i="1"/>
  <c r="J840" i="1"/>
  <c r="E840" i="1" s="1"/>
  <c r="I840" i="1"/>
  <c r="H840" i="1"/>
  <c r="J839" i="1"/>
  <c r="E839" i="1" s="1"/>
  <c r="I839" i="1"/>
  <c r="H839" i="1"/>
  <c r="J838" i="1"/>
  <c r="E838" i="1" s="1"/>
  <c r="T8" i="10" s="1" a="1"/>
  <c r="T8" i="10" s="1"/>
  <c r="I838" i="1"/>
  <c r="H838" i="1"/>
  <c r="J837" i="1"/>
  <c r="E837" i="1" s="1"/>
  <c r="I837" i="1"/>
  <c r="H837" i="1"/>
  <c r="J836" i="1"/>
  <c r="E836" i="1" s="1"/>
  <c r="P5" i="10" s="1" a="1"/>
  <c r="P5" i="10" s="1"/>
  <c r="I836" i="1"/>
  <c r="H836" i="1"/>
  <c r="J835" i="1"/>
  <c r="E835" i="1" s="1"/>
  <c r="I835" i="1"/>
  <c r="H835" i="1"/>
  <c r="J834" i="1"/>
  <c r="E834" i="1" s="1"/>
  <c r="I834" i="1"/>
  <c r="H834" i="1"/>
  <c r="J833" i="1"/>
  <c r="E833" i="1" s="1"/>
  <c r="I833" i="1"/>
  <c r="H833" i="1"/>
  <c r="J832" i="1"/>
  <c r="E832" i="1" s="1"/>
  <c r="I832" i="1"/>
  <c r="H832" i="1"/>
  <c r="J831" i="1"/>
  <c r="E831" i="1" s="1"/>
  <c r="I831" i="1"/>
  <c r="H831" i="1"/>
  <c r="J830" i="1"/>
  <c r="E830" i="1" s="1"/>
  <c r="I830" i="1"/>
  <c r="H830" i="1"/>
  <c r="J829" i="1"/>
  <c r="E829" i="1" s="1"/>
  <c r="I829" i="1"/>
  <c r="H829" i="1"/>
  <c r="J828" i="1"/>
  <c r="E828" i="1" s="1"/>
  <c r="I828" i="1"/>
  <c r="H828" i="1"/>
  <c r="J827" i="1"/>
  <c r="E827" i="1" s="1"/>
  <c r="I827" i="1"/>
  <c r="H827" i="1"/>
  <c r="J826" i="1"/>
  <c r="E826" i="1" s="1"/>
  <c r="I826" i="1"/>
  <c r="H826" i="1"/>
  <c r="J825" i="1"/>
  <c r="E825" i="1" s="1"/>
  <c r="I825" i="1"/>
  <c r="H825" i="1"/>
  <c r="J824" i="1"/>
  <c r="E824" i="1" s="1"/>
  <c r="I824" i="1"/>
  <c r="H824" i="1"/>
  <c r="J823" i="1"/>
  <c r="E823" i="1" s="1"/>
  <c r="I823" i="1"/>
  <c r="H823" i="1"/>
  <c r="J822" i="1"/>
  <c r="E822" i="1" s="1"/>
  <c r="I822" i="1"/>
  <c r="H822" i="1"/>
  <c r="J821" i="1"/>
  <c r="E821" i="1" s="1"/>
  <c r="I821" i="1"/>
  <c r="H821" i="1"/>
  <c r="J820" i="1"/>
  <c r="E820" i="1" s="1"/>
  <c r="V14" i="10" s="1" a="1"/>
  <c r="V14" i="10" s="1"/>
  <c r="I820" i="1"/>
  <c r="H820" i="1"/>
  <c r="J819" i="1"/>
  <c r="E819" i="1" s="1"/>
  <c r="I819" i="1"/>
  <c r="H819" i="1"/>
  <c r="J818" i="1"/>
  <c r="E818" i="1" s="1"/>
  <c r="I818" i="1"/>
  <c r="H818" i="1"/>
  <c r="J817" i="1"/>
  <c r="E817" i="1" s="1"/>
  <c r="I817" i="1"/>
  <c r="H817" i="1"/>
  <c r="J816" i="1"/>
  <c r="E816" i="1" s="1"/>
  <c r="I816" i="1"/>
  <c r="H816" i="1"/>
  <c r="J815" i="1"/>
  <c r="E815" i="1" s="1"/>
  <c r="I815" i="1"/>
  <c r="H815" i="1"/>
  <c r="J814" i="1"/>
  <c r="E814" i="1" s="1"/>
  <c r="I814" i="1"/>
  <c r="H814" i="1"/>
  <c r="J813" i="1"/>
  <c r="E813" i="1" s="1"/>
  <c r="I813" i="1"/>
  <c r="H813" i="1"/>
  <c r="J812" i="1"/>
  <c r="E812" i="1" s="1"/>
  <c r="V12" i="10" s="1" a="1"/>
  <c r="V12" i="10" s="1"/>
  <c r="I812" i="1"/>
  <c r="H812" i="1"/>
  <c r="J811" i="1"/>
  <c r="E811" i="1" s="1"/>
  <c r="I811" i="1"/>
  <c r="H811" i="1"/>
  <c r="J810" i="1"/>
  <c r="E810" i="1" s="1"/>
  <c r="I810" i="1"/>
  <c r="H810" i="1"/>
  <c r="J809" i="1"/>
  <c r="E809" i="1" s="1"/>
  <c r="I809" i="1"/>
  <c r="H809" i="1"/>
  <c r="J808" i="1"/>
  <c r="E808" i="1" s="1"/>
  <c r="I808" i="1"/>
  <c r="H808" i="1"/>
  <c r="J807" i="1"/>
  <c r="E807" i="1" s="1"/>
  <c r="I807" i="1"/>
  <c r="H807" i="1"/>
  <c r="J806" i="1"/>
  <c r="E806" i="1" s="1"/>
  <c r="I806" i="1"/>
  <c r="H806" i="1"/>
  <c r="J805" i="1"/>
  <c r="E805" i="1" s="1"/>
  <c r="I805" i="1"/>
  <c r="H805" i="1"/>
  <c r="J804" i="1"/>
  <c r="E804" i="1" s="1"/>
  <c r="I804" i="1"/>
  <c r="H804" i="1"/>
  <c r="J803" i="1"/>
  <c r="E803" i="1" s="1"/>
  <c r="I803" i="1"/>
  <c r="H803" i="1"/>
  <c r="J802" i="1"/>
  <c r="E802" i="1" s="1"/>
  <c r="I802" i="1"/>
  <c r="H802" i="1"/>
  <c r="J801" i="1"/>
  <c r="E801" i="1" s="1"/>
  <c r="I801" i="1"/>
  <c r="H801" i="1"/>
  <c r="J800" i="1"/>
  <c r="E800" i="1" s="1"/>
  <c r="I800" i="1"/>
  <c r="H800" i="1"/>
  <c r="J799" i="1"/>
  <c r="E799" i="1" s="1"/>
  <c r="I799" i="1"/>
  <c r="H799" i="1"/>
  <c r="J798" i="1"/>
  <c r="E798" i="1" s="1"/>
  <c r="I798" i="1"/>
  <c r="H798" i="1"/>
  <c r="J797" i="1"/>
  <c r="E797" i="1" s="1"/>
  <c r="I797" i="1"/>
  <c r="H797" i="1"/>
  <c r="J796" i="1"/>
  <c r="E796" i="1" s="1"/>
  <c r="I796" i="1"/>
  <c r="H796" i="1"/>
  <c r="J795" i="1"/>
  <c r="E795" i="1" s="1"/>
  <c r="I795" i="1"/>
  <c r="H795" i="1"/>
  <c r="J794" i="1"/>
  <c r="E794" i="1" s="1"/>
  <c r="I794" i="1"/>
  <c r="H794" i="1"/>
  <c r="J793" i="1"/>
  <c r="E793" i="1" s="1"/>
  <c r="I793" i="1"/>
  <c r="H793" i="1"/>
  <c r="J792" i="1"/>
  <c r="E792" i="1" s="1"/>
  <c r="I792" i="1"/>
  <c r="H792" i="1"/>
  <c r="J791" i="1"/>
  <c r="E791" i="1" s="1"/>
  <c r="I791" i="1"/>
  <c r="H791" i="1"/>
  <c r="J790" i="1"/>
  <c r="E790" i="1" s="1"/>
  <c r="I790" i="1"/>
  <c r="H790" i="1"/>
  <c r="J789" i="1"/>
  <c r="E789" i="1" s="1"/>
  <c r="I789" i="1"/>
  <c r="H789" i="1"/>
  <c r="J788" i="1"/>
  <c r="E788" i="1" s="1"/>
  <c r="I788" i="1"/>
  <c r="H788" i="1"/>
  <c r="J787" i="1"/>
  <c r="E787" i="1" s="1"/>
  <c r="I787" i="1"/>
  <c r="H787" i="1"/>
  <c r="J786" i="1"/>
  <c r="E786" i="1" s="1"/>
  <c r="I786" i="1"/>
  <c r="H786" i="1"/>
  <c r="J785" i="1"/>
  <c r="E785" i="1" s="1"/>
  <c r="I785" i="1"/>
  <c r="H785" i="1"/>
  <c r="J784" i="1"/>
  <c r="E784" i="1" s="1"/>
  <c r="I784" i="1"/>
  <c r="H784" i="1"/>
  <c r="J783" i="1"/>
  <c r="E783" i="1" s="1"/>
  <c r="I783" i="1"/>
  <c r="H783" i="1"/>
  <c r="J782" i="1"/>
  <c r="E782" i="1" s="1"/>
  <c r="I782" i="1"/>
  <c r="H782" i="1"/>
  <c r="J781" i="1"/>
  <c r="E781" i="1" s="1"/>
  <c r="I781" i="1"/>
  <c r="H781" i="1"/>
  <c r="J780" i="1"/>
  <c r="E780" i="1" s="1"/>
  <c r="I780" i="1"/>
  <c r="H780" i="1"/>
  <c r="J779" i="1"/>
  <c r="E779" i="1" s="1"/>
  <c r="I779" i="1"/>
  <c r="H779" i="1"/>
  <c r="J778" i="1"/>
  <c r="E778" i="1" s="1"/>
  <c r="I778" i="1"/>
  <c r="H778" i="1"/>
  <c r="J777" i="1"/>
  <c r="E777" i="1" s="1"/>
  <c r="I777" i="1"/>
  <c r="H777" i="1"/>
  <c r="J776" i="1"/>
  <c r="E776" i="1" s="1"/>
  <c r="I776" i="1"/>
  <c r="H776" i="1"/>
  <c r="J775" i="1"/>
  <c r="E775" i="1" s="1"/>
  <c r="I775" i="1"/>
  <c r="H775" i="1"/>
  <c r="J774" i="1"/>
  <c r="E774" i="1" s="1"/>
  <c r="I774" i="1"/>
  <c r="H774" i="1"/>
  <c r="J773" i="1"/>
  <c r="E773" i="1" s="1"/>
  <c r="I773" i="1"/>
  <c r="H773" i="1"/>
  <c r="J772" i="1"/>
  <c r="E772" i="1" s="1"/>
  <c r="I772" i="1"/>
  <c r="H772" i="1"/>
  <c r="J771" i="1"/>
  <c r="E771" i="1" s="1"/>
  <c r="I771" i="1"/>
  <c r="H771" i="1"/>
  <c r="J770" i="1"/>
  <c r="E770" i="1" s="1"/>
  <c r="I770" i="1"/>
  <c r="H770" i="1"/>
  <c r="J769" i="1"/>
  <c r="E769" i="1" s="1"/>
  <c r="I769" i="1"/>
  <c r="H769" i="1"/>
  <c r="J768" i="1"/>
  <c r="E768" i="1" s="1"/>
  <c r="I768" i="1"/>
  <c r="H768" i="1"/>
  <c r="J767" i="1"/>
  <c r="E767" i="1" s="1"/>
  <c r="I767" i="1"/>
  <c r="H767" i="1"/>
  <c r="J766" i="1"/>
  <c r="E766" i="1" s="1"/>
  <c r="I766" i="1"/>
  <c r="H766" i="1"/>
  <c r="J765" i="1"/>
  <c r="E765" i="1" s="1"/>
  <c r="I765" i="1"/>
  <c r="H765" i="1"/>
  <c r="J764" i="1"/>
  <c r="E764" i="1" s="1"/>
  <c r="I764" i="1"/>
  <c r="H764" i="1"/>
  <c r="J763" i="1"/>
  <c r="E763" i="1" s="1"/>
  <c r="I763" i="1"/>
  <c r="H763" i="1"/>
  <c r="J762" i="1"/>
  <c r="E762" i="1" s="1"/>
  <c r="I762" i="1"/>
  <c r="H762" i="1"/>
  <c r="J761" i="1"/>
  <c r="E761" i="1" s="1"/>
  <c r="I761" i="1"/>
  <c r="H761" i="1"/>
  <c r="J760" i="1"/>
  <c r="E760" i="1" s="1"/>
  <c r="I760" i="1"/>
  <c r="H760" i="1"/>
  <c r="J759" i="1"/>
  <c r="E759" i="1" s="1"/>
  <c r="I759" i="1"/>
  <c r="H759" i="1"/>
  <c r="J758" i="1"/>
  <c r="E758" i="1" s="1"/>
  <c r="I758" i="1"/>
  <c r="H758" i="1"/>
  <c r="J757" i="1"/>
  <c r="E757" i="1" s="1"/>
  <c r="I757" i="1"/>
  <c r="H757" i="1"/>
  <c r="J756" i="1"/>
  <c r="E756" i="1" s="1"/>
  <c r="I756" i="1"/>
  <c r="H756" i="1"/>
  <c r="J755" i="1"/>
  <c r="E755" i="1" s="1"/>
  <c r="I755" i="1"/>
  <c r="H755" i="1"/>
  <c r="J754" i="1"/>
  <c r="E754" i="1" s="1"/>
  <c r="I754" i="1"/>
  <c r="H754" i="1"/>
  <c r="J753" i="1"/>
  <c r="E753" i="1" s="1"/>
  <c r="I753" i="1"/>
  <c r="H753" i="1"/>
  <c r="J752" i="1"/>
  <c r="E752" i="1" s="1"/>
  <c r="I752" i="1"/>
  <c r="H752" i="1"/>
  <c r="J751" i="1"/>
  <c r="E751" i="1" s="1"/>
  <c r="I751" i="1"/>
  <c r="H751" i="1"/>
  <c r="J750" i="1"/>
  <c r="E750" i="1" s="1"/>
  <c r="I750" i="1"/>
  <c r="H750" i="1"/>
  <c r="J749" i="1"/>
  <c r="E749" i="1" s="1"/>
  <c r="I749" i="1"/>
  <c r="H749" i="1"/>
  <c r="J748" i="1"/>
  <c r="E748" i="1" s="1"/>
  <c r="I748" i="1"/>
  <c r="H748" i="1"/>
  <c r="J747" i="1"/>
  <c r="E747" i="1" s="1"/>
  <c r="I747" i="1"/>
  <c r="H747" i="1"/>
  <c r="J746" i="1"/>
  <c r="E746" i="1" s="1"/>
  <c r="I746" i="1"/>
  <c r="H746" i="1"/>
  <c r="J745" i="1"/>
  <c r="E745" i="1" s="1"/>
  <c r="I745" i="1"/>
  <c r="H745" i="1"/>
  <c r="J744" i="1"/>
  <c r="E744" i="1" s="1"/>
  <c r="I744" i="1"/>
  <c r="H744" i="1"/>
  <c r="J743" i="1"/>
  <c r="E743" i="1" s="1"/>
  <c r="I743" i="1"/>
  <c r="H743" i="1"/>
  <c r="J742" i="1"/>
  <c r="E742" i="1" s="1"/>
  <c r="I742" i="1"/>
  <c r="H742" i="1"/>
  <c r="J741" i="1"/>
  <c r="E741" i="1" s="1"/>
  <c r="I741" i="1"/>
  <c r="H741" i="1"/>
  <c r="J740" i="1"/>
  <c r="E740" i="1" s="1"/>
  <c r="I740" i="1"/>
  <c r="H740" i="1"/>
  <c r="J739" i="1"/>
  <c r="E739" i="1" s="1"/>
  <c r="I739" i="1"/>
  <c r="H739" i="1"/>
  <c r="J738" i="1"/>
  <c r="E738" i="1" s="1"/>
  <c r="I738" i="1"/>
  <c r="H738" i="1"/>
  <c r="J737" i="1"/>
  <c r="E737" i="1" s="1"/>
  <c r="I737" i="1"/>
  <c r="H737" i="1"/>
  <c r="J736" i="1"/>
  <c r="E736" i="1" s="1"/>
  <c r="I736" i="1"/>
  <c r="H736" i="1"/>
  <c r="J735" i="1"/>
  <c r="E735" i="1" s="1"/>
  <c r="I735" i="1"/>
  <c r="H735" i="1"/>
  <c r="J734" i="1"/>
  <c r="E734" i="1" s="1"/>
  <c r="I734" i="1"/>
  <c r="H734" i="1"/>
  <c r="J733" i="1"/>
  <c r="E733" i="1" s="1"/>
  <c r="I733" i="1"/>
  <c r="H733" i="1"/>
  <c r="J732" i="1"/>
  <c r="E732" i="1" s="1"/>
  <c r="I732" i="1"/>
  <c r="H732" i="1"/>
  <c r="J731" i="1"/>
  <c r="E731" i="1" s="1"/>
  <c r="I731" i="1"/>
  <c r="H731" i="1"/>
  <c r="J730" i="1"/>
  <c r="E730" i="1" s="1"/>
  <c r="I730" i="1"/>
  <c r="H730" i="1"/>
  <c r="J729" i="1"/>
  <c r="E729" i="1" s="1"/>
  <c r="I729" i="1"/>
  <c r="H729" i="1"/>
  <c r="J728" i="1"/>
  <c r="E728" i="1" s="1"/>
  <c r="I728" i="1"/>
  <c r="H728" i="1"/>
  <c r="J727" i="1"/>
  <c r="E727" i="1" s="1"/>
  <c r="I727" i="1"/>
  <c r="H727" i="1"/>
  <c r="J726" i="1"/>
  <c r="E726" i="1" s="1"/>
  <c r="I726" i="1"/>
  <c r="H726" i="1"/>
  <c r="J725" i="1"/>
  <c r="E725" i="1" s="1"/>
  <c r="I725" i="1"/>
  <c r="H725" i="1"/>
  <c r="J724" i="1"/>
  <c r="E724" i="1" s="1"/>
  <c r="I724" i="1"/>
  <c r="H724" i="1"/>
  <c r="J723" i="1"/>
  <c r="E723" i="1" s="1"/>
  <c r="I723" i="1"/>
  <c r="H723" i="1"/>
  <c r="J722" i="1"/>
  <c r="E722" i="1" s="1"/>
  <c r="I722" i="1"/>
  <c r="H722" i="1"/>
  <c r="J721" i="1"/>
  <c r="E721" i="1" s="1"/>
  <c r="I721" i="1"/>
  <c r="H721" i="1"/>
  <c r="J720" i="1"/>
  <c r="E720" i="1" s="1"/>
  <c r="I720" i="1"/>
  <c r="H720" i="1"/>
  <c r="J719" i="1"/>
  <c r="E719" i="1" s="1"/>
  <c r="I719" i="1"/>
  <c r="H719" i="1"/>
  <c r="J718" i="1"/>
  <c r="E718" i="1" s="1"/>
  <c r="I718" i="1"/>
  <c r="H718" i="1"/>
  <c r="J717" i="1"/>
  <c r="E717" i="1" s="1"/>
  <c r="I717" i="1"/>
  <c r="H717" i="1"/>
  <c r="J716" i="1"/>
  <c r="E716" i="1" s="1"/>
  <c r="I716" i="1"/>
  <c r="H716" i="1"/>
  <c r="J715" i="1"/>
  <c r="E715" i="1" s="1"/>
  <c r="I715" i="1"/>
  <c r="H715" i="1"/>
  <c r="J714" i="1"/>
  <c r="E714" i="1" s="1"/>
  <c r="I714" i="1"/>
  <c r="H714" i="1"/>
  <c r="J713" i="1"/>
  <c r="E713" i="1" s="1"/>
  <c r="I713" i="1"/>
  <c r="H713" i="1"/>
  <c r="J712" i="1"/>
  <c r="E712" i="1" s="1"/>
  <c r="I712" i="1"/>
  <c r="H712" i="1"/>
  <c r="J711" i="1"/>
  <c r="E711" i="1" s="1"/>
  <c r="I711" i="1"/>
  <c r="H711" i="1"/>
  <c r="J710" i="1"/>
  <c r="E710" i="1" s="1"/>
  <c r="I710" i="1"/>
  <c r="H710" i="1"/>
  <c r="J709" i="1"/>
  <c r="E709" i="1" s="1"/>
  <c r="I709" i="1"/>
  <c r="H709" i="1"/>
  <c r="J708" i="1"/>
  <c r="E708" i="1" s="1"/>
  <c r="I708" i="1"/>
  <c r="H708" i="1"/>
  <c r="J707" i="1"/>
  <c r="E707" i="1" s="1"/>
  <c r="I707" i="1"/>
  <c r="H707" i="1"/>
  <c r="J706" i="1"/>
  <c r="E706" i="1" s="1"/>
  <c r="I706" i="1"/>
  <c r="H706" i="1"/>
  <c r="J705" i="1"/>
  <c r="E705" i="1" s="1"/>
  <c r="I705" i="1"/>
  <c r="H705" i="1"/>
  <c r="J704" i="1"/>
  <c r="E704" i="1" s="1"/>
  <c r="I704" i="1"/>
  <c r="H704" i="1"/>
  <c r="J703" i="1"/>
  <c r="E703" i="1" s="1"/>
  <c r="I703" i="1"/>
  <c r="H703" i="1"/>
  <c r="J702" i="1"/>
  <c r="E702" i="1" s="1"/>
  <c r="I702" i="1"/>
  <c r="H702" i="1"/>
  <c r="J701" i="1"/>
  <c r="E701" i="1" s="1"/>
  <c r="I701" i="1"/>
  <c r="H701" i="1"/>
  <c r="J700" i="1"/>
  <c r="E700" i="1" s="1"/>
  <c r="I700" i="1"/>
  <c r="H700" i="1"/>
  <c r="J699" i="1"/>
  <c r="E699" i="1" s="1"/>
  <c r="I699" i="1"/>
  <c r="H699" i="1"/>
  <c r="J698" i="1"/>
  <c r="E698" i="1" s="1"/>
  <c r="I698" i="1"/>
  <c r="H698" i="1"/>
  <c r="J697" i="1"/>
  <c r="E697" i="1" s="1"/>
  <c r="I697" i="1"/>
  <c r="H697" i="1"/>
  <c r="J696" i="1"/>
  <c r="E696" i="1" s="1"/>
  <c r="I696" i="1"/>
  <c r="H696" i="1"/>
  <c r="J695" i="1"/>
  <c r="E695" i="1" s="1"/>
  <c r="I695" i="1"/>
  <c r="H695" i="1"/>
  <c r="J694" i="1"/>
  <c r="E694" i="1" s="1"/>
  <c r="I694" i="1"/>
  <c r="H694" i="1"/>
  <c r="J693" i="1"/>
  <c r="E693" i="1" s="1"/>
  <c r="I693" i="1"/>
  <c r="H693" i="1"/>
  <c r="J692" i="1"/>
  <c r="E692" i="1" s="1"/>
  <c r="I692" i="1"/>
  <c r="H692" i="1"/>
  <c r="J691" i="1"/>
  <c r="E691" i="1" s="1"/>
  <c r="I691" i="1"/>
  <c r="H691" i="1"/>
  <c r="J690" i="1"/>
  <c r="E690" i="1" s="1"/>
  <c r="I690" i="1"/>
  <c r="H690" i="1"/>
  <c r="J689" i="1"/>
  <c r="E689" i="1" s="1"/>
  <c r="I689" i="1"/>
  <c r="H689" i="1"/>
  <c r="J688" i="1"/>
  <c r="E688" i="1" s="1"/>
  <c r="I688" i="1"/>
  <c r="H688" i="1"/>
  <c r="J687" i="1"/>
  <c r="E687" i="1" s="1"/>
  <c r="I687" i="1"/>
  <c r="H687" i="1"/>
  <c r="J686" i="1"/>
  <c r="E686" i="1" s="1"/>
  <c r="I686" i="1"/>
  <c r="H686" i="1"/>
  <c r="J685" i="1"/>
  <c r="E685" i="1" s="1"/>
  <c r="I685" i="1"/>
  <c r="H685" i="1"/>
  <c r="J684" i="1"/>
  <c r="E684" i="1" s="1"/>
  <c r="I684" i="1"/>
  <c r="H684" i="1"/>
  <c r="J683" i="1"/>
  <c r="E683" i="1" s="1"/>
  <c r="I683" i="1"/>
  <c r="H683" i="1"/>
  <c r="J682" i="1"/>
  <c r="E682" i="1" s="1"/>
  <c r="I682" i="1"/>
  <c r="H682" i="1"/>
  <c r="J681" i="1"/>
  <c r="E681" i="1" s="1"/>
  <c r="I681" i="1"/>
  <c r="H681" i="1"/>
  <c r="J680" i="1"/>
  <c r="E680" i="1" s="1"/>
  <c r="I680" i="1"/>
  <c r="H680" i="1"/>
  <c r="J679" i="1"/>
  <c r="E679" i="1" s="1"/>
  <c r="I679" i="1"/>
  <c r="H679" i="1"/>
  <c r="J678" i="1"/>
  <c r="E678" i="1" s="1"/>
  <c r="I678" i="1"/>
  <c r="H678" i="1"/>
  <c r="J677" i="1"/>
  <c r="E677" i="1" s="1"/>
  <c r="I677" i="1"/>
  <c r="H677" i="1"/>
  <c r="J676" i="1"/>
  <c r="E676" i="1" s="1"/>
  <c r="I676" i="1"/>
  <c r="H676" i="1"/>
  <c r="J675" i="1"/>
  <c r="E675" i="1" s="1"/>
  <c r="I675" i="1"/>
  <c r="H675" i="1"/>
  <c r="J674" i="1"/>
  <c r="E674" i="1" s="1"/>
  <c r="I674" i="1"/>
  <c r="H674" i="1"/>
  <c r="J673" i="1"/>
  <c r="E673" i="1" s="1"/>
  <c r="I673" i="1"/>
  <c r="H673" i="1"/>
  <c r="J672" i="1"/>
  <c r="E672" i="1" s="1"/>
  <c r="I672" i="1"/>
  <c r="H672" i="1"/>
  <c r="J671" i="1"/>
  <c r="E671" i="1" s="1"/>
  <c r="I671" i="1"/>
  <c r="H671" i="1"/>
  <c r="J670" i="1"/>
  <c r="E670" i="1" s="1"/>
  <c r="I670" i="1"/>
  <c r="H670" i="1"/>
  <c r="J669" i="1"/>
  <c r="E669" i="1" s="1"/>
  <c r="I669" i="1"/>
  <c r="H669" i="1"/>
  <c r="J668" i="1"/>
  <c r="E668" i="1" s="1"/>
  <c r="I668" i="1"/>
  <c r="H668" i="1"/>
  <c r="J667" i="1"/>
  <c r="E667" i="1" s="1"/>
  <c r="I667" i="1"/>
  <c r="H667" i="1"/>
  <c r="J666" i="1"/>
  <c r="E666" i="1" s="1"/>
  <c r="I666" i="1"/>
  <c r="H666" i="1"/>
  <c r="J665" i="1"/>
  <c r="E665" i="1" s="1"/>
  <c r="I665" i="1"/>
  <c r="H665" i="1"/>
  <c r="J664" i="1"/>
  <c r="E664" i="1" s="1"/>
  <c r="I664" i="1"/>
  <c r="H664" i="1"/>
  <c r="J663" i="1"/>
  <c r="E663" i="1" s="1"/>
  <c r="I663" i="1"/>
  <c r="H663" i="1"/>
  <c r="J662" i="1"/>
  <c r="E662" i="1" s="1"/>
  <c r="I662" i="1"/>
  <c r="H662" i="1"/>
  <c r="J661" i="1"/>
  <c r="E661" i="1" s="1"/>
  <c r="I661" i="1"/>
  <c r="H661" i="1"/>
  <c r="J660" i="1"/>
  <c r="E660" i="1" s="1"/>
  <c r="I660" i="1"/>
  <c r="H660" i="1"/>
  <c r="J659" i="1"/>
  <c r="E659" i="1" s="1"/>
  <c r="I659" i="1"/>
  <c r="H659" i="1"/>
  <c r="J658" i="1"/>
  <c r="E658" i="1" s="1"/>
  <c r="I658" i="1"/>
  <c r="H658" i="1"/>
  <c r="J657" i="1"/>
  <c r="E657" i="1" s="1"/>
  <c r="I657" i="1"/>
  <c r="H657" i="1"/>
  <c r="J656" i="1"/>
  <c r="E656" i="1" s="1"/>
  <c r="I656" i="1"/>
  <c r="H656" i="1"/>
  <c r="J655" i="1"/>
  <c r="E655" i="1" s="1"/>
  <c r="I655" i="1"/>
  <c r="H655" i="1"/>
  <c r="J654" i="1"/>
  <c r="E654" i="1" s="1"/>
  <c r="I654" i="1"/>
  <c r="H654" i="1"/>
  <c r="J653" i="1"/>
  <c r="E653" i="1" s="1"/>
  <c r="I653" i="1"/>
  <c r="H653" i="1"/>
  <c r="J652" i="1"/>
  <c r="E652" i="1" s="1"/>
  <c r="I652" i="1"/>
  <c r="H652" i="1"/>
  <c r="J651" i="1"/>
  <c r="E651" i="1" s="1"/>
  <c r="I651" i="1"/>
  <c r="H651" i="1"/>
  <c r="J650" i="1"/>
  <c r="E650" i="1" s="1"/>
  <c r="I650" i="1"/>
  <c r="H650" i="1"/>
  <c r="J649" i="1"/>
  <c r="E649" i="1" s="1"/>
  <c r="I649" i="1"/>
  <c r="H649" i="1"/>
  <c r="J648" i="1"/>
  <c r="E648" i="1" s="1"/>
  <c r="I648" i="1"/>
  <c r="H648" i="1"/>
  <c r="J647" i="1"/>
  <c r="E647" i="1" s="1"/>
  <c r="I647" i="1"/>
  <c r="H647" i="1"/>
  <c r="J646" i="1"/>
  <c r="E646" i="1" s="1"/>
  <c r="I646" i="1"/>
  <c r="H646" i="1"/>
  <c r="J645" i="1"/>
  <c r="E645" i="1" s="1"/>
  <c r="I645" i="1"/>
  <c r="H645" i="1"/>
  <c r="J644" i="1"/>
  <c r="E644" i="1" s="1"/>
  <c r="I644" i="1"/>
  <c r="H644" i="1"/>
  <c r="J643" i="1"/>
  <c r="E643" i="1" s="1"/>
  <c r="I643" i="1"/>
  <c r="H643" i="1"/>
  <c r="J642" i="1"/>
  <c r="E642" i="1" s="1"/>
  <c r="I642" i="1"/>
  <c r="H642" i="1"/>
  <c r="J641" i="1"/>
  <c r="E641" i="1" s="1"/>
  <c r="I641" i="1"/>
  <c r="H641" i="1"/>
  <c r="J640" i="1"/>
  <c r="E640" i="1" s="1"/>
  <c r="I640" i="1"/>
  <c r="H640" i="1"/>
  <c r="J639" i="1"/>
  <c r="E639" i="1" s="1"/>
  <c r="I639" i="1"/>
  <c r="H639" i="1"/>
  <c r="J638" i="1"/>
  <c r="E638" i="1" s="1"/>
  <c r="I638" i="1"/>
  <c r="H638" i="1"/>
  <c r="J637" i="1"/>
  <c r="E637" i="1" s="1"/>
  <c r="I637" i="1"/>
  <c r="H637" i="1"/>
  <c r="J636" i="1"/>
  <c r="E636" i="1" s="1"/>
  <c r="I636" i="1"/>
  <c r="H636" i="1"/>
  <c r="J635" i="1"/>
  <c r="E635" i="1" s="1"/>
  <c r="I635" i="1"/>
  <c r="H635" i="1"/>
  <c r="J634" i="1"/>
  <c r="E634" i="1" s="1"/>
  <c r="I634" i="1"/>
  <c r="H634" i="1"/>
  <c r="J633" i="1"/>
  <c r="E633" i="1" s="1"/>
  <c r="I633" i="1"/>
  <c r="H633" i="1"/>
  <c r="J632" i="1"/>
  <c r="E632" i="1" s="1"/>
  <c r="I632" i="1"/>
  <c r="H632" i="1"/>
  <c r="J631" i="1"/>
  <c r="E631" i="1" s="1"/>
  <c r="I631" i="1"/>
  <c r="H631" i="1"/>
  <c r="J630" i="1"/>
  <c r="E630" i="1" s="1"/>
  <c r="I630" i="1"/>
  <c r="H630" i="1"/>
  <c r="J629" i="1"/>
  <c r="E629" i="1" s="1"/>
  <c r="I629" i="1"/>
  <c r="H629" i="1"/>
  <c r="J628" i="1"/>
  <c r="E628" i="1" s="1"/>
  <c r="I628" i="1"/>
  <c r="H628" i="1"/>
  <c r="J627" i="1"/>
  <c r="E627" i="1" s="1"/>
  <c r="I627" i="1"/>
  <c r="H627" i="1"/>
  <c r="J626" i="1"/>
  <c r="E626" i="1" s="1"/>
  <c r="I626" i="1"/>
  <c r="H626" i="1"/>
  <c r="J625" i="1"/>
  <c r="E625" i="1" s="1"/>
  <c r="I625" i="1"/>
  <c r="H625" i="1"/>
  <c r="J624" i="1"/>
  <c r="E624" i="1" s="1"/>
  <c r="I624" i="1"/>
  <c r="H624" i="1"/>
  <c r="J623" i="1"/>
  <c r="E623" i="1" s="1"/>
  <c r="I623" i="1"/>
  <c r="H623" i="1"/>
  <c r="J622" i="1"/>
  <c r="E622" i="1" s="1"/>
  <c r="I622" i="1"/>
  <c r="H622" i="1"/>
  <c r="J621" i="1"/>
  <c r="E621" i="1" s="1"/>
  <c r="I621" i="1"/>
  <c r="H621" i="1"/>
  <c r="J620" i="1"/>
  <c r="E620" i="1" s="1"/>
  <c r="I620" i="1"/>
  <c r="H620" i="1"/>
  <c r="J619" i="1"/>
  <c r="E619" i="1" s="1"/>
  <c r="I619" i="1"/>
  <c r="H619" i="1"/>
  <c r="J618" i="1"/>
  <c r="E618" i="1" s="1"/>
  <c r="I618" i="1"/>
  <c r="H618" i="1"/>
  <c r="J617" i="1"/>
  <c r="E617" i="1" s="1"/>
  <c r="I617" i="1"/>
  <c r="H617" i="1"/>
  <c r="J616" i="1"/>
  <c r="E616" i="1" s="1"/>
  <c r="I616" i="1"/>
  <c r="H616" i="1"/>
  <c r="J615" i="1"/>
  <c r="E615" i="1" s="1"/>
  <c r="I615" i="1"/>
  <c r="H615" i="1"/>
  <c r="J614" i="1"/>
  <c r="E614" i="1" s="1"/>
  <c r="I614" i="1"/>
  <c r="H614" i="1"/>
  <c r="J613" i="1"/>
  <c r="E613" i="1" s="1"/>
  <c r="I613" i="1"/>
  <c r="H613" i="1"/>
  <c r="J612" i="1"/>
  <c r="E612" i="1" s="1"/>
  <c r="I612" i="1"/>
  <c r="H612" i="1"/>
  <c r="J611" i="1"/>
  <c r="E611" i="1" s="1"/>
  <c r="I611" i="1"/>
  <c r="H611" i="1"/>
  <c r="J610" i="1"/>
  <c r="E610" i="1" s="1"/>
  <c r="I610" i="1"/>
  <c r="H610" i="1"/>
  <c r="J609" i="1"/>
  <c r="E609" i="1" s="1"/>
  <c r="I609" i="1"/>
  <c r="H609" i="1"/>
  <c r="J608" i="1"/>
  <c r="E608" i="1" s="1"/>
  <c r="I608" i="1"/>
  <c r="H608" i="1"/>
  <c r="J607" i="1"/>
  <c r="E607" i="1" s="1"/>
  <c r="I607" i="1"/>
  <c r="H607" i="1"/>
  <c r="J606" i="1"/>
  <c r="E606" i="1" s="1"/>
  <c r="I606" i="1"/>
  <c r="H606" i="1"/>
  <c r="J605" i="1"/>
  <c r="E605" i="1" s="1"/>
  <c r="I605" i="1"/>
  <c r="H605" i="1"/>
  <c r="J604" i="1"/>
  <c r="E604" i="1" s="1"/>
  <c r="I604" i="1"/>
  <c r="H604" i="1"/>
  <c r="J603" i="1"/>
  <c r="E603" i="1" s="1"/>
  <c r="I603" i="1"/>
  <c r="H603" i="1"/>
  <c r="J602" i="1"/>
  <c r="E602" i="1" s="1"/>
  <c r="I602" i="1"/>
  <c r="H602" i="1"/>
  <c r="J601" i="1"/>
  <c r="E601" i="1" s="1"/>
  <c r="I601" i="1"/>
  <c r="H601" i="1"/>
  <c r="J600" i="1"/>
  <c r="E600" i="1" s="1"/>
  <c r="I600" i="1"/>
  <c r="H600" i="1"/>
  <c r="J599" i="1"/>
  <c r="E599" i="1" s="1"/>
  <c r="I599" i="1"/>
  <c r="H599" i="1"/>
  <c r="J598" i="1"/>
  <c r="E598" i="1" s="1"/>
  <c r="I598" i="1"/>
  <c r="H598" i="1"/>
  <c r="J597" i="1"/>
  <c r="E597" i="1" s="1"/>
  <c r="I597" i="1"/>
  <c r="H597" i="1"/>
  <c r="J596" i="1"/>
  <c r="E596" i="1" s="1"/>
  <c r="I596" i="1"/>
  <c r="H596" i="1"/>
  <c r="J595" i="1"/>
  <c r="E595" i="1" s="1"/>
  <c r="I595" i="1"/>
  <c r="H595" i="1"/>
  <c r="J594" i="1"/>
  <c r="E594" i="1" s="1"/>
  <c r="I594" i="1"/>
  <c r="H594" i="1"/>
  <c r="J593" i="1"/>
  <c r="E593" i="1" s="1"/>
  <c r="I593" i="1"/>
  <c r="H593" i="1"/>
  <c r="J592" i="1"/>
  <c r="E592" i="1" s="1"/>
  <c r="I592" i="1"/>
  <c r="H592" i="1"/>
  <c r="J591" i="1"/>
  <c r="E591" i="1" s="1"/>
  <c r="I591" i="1"/>
  <c r="H591" i="1"/>
  <c r="J590" i="1"/>
  <c r="E590" i="1" s="1"/>
  <c r="I590" i="1"/>
  <c r="H590" i="1"/>
  <c r="J589" i="1"/>
  <c r="E589" i="1" s="1"/>
  <c r="I589" i="1"/>
  <c r="H589" i="1"/>
  <c r="J588" i="1"/>
  <c r="E588" i="1" s="1"/>
  <c r="I588" i="1"/>
  <c r="H588" i="1"/>
  <c r="J587" i="1"/>
  <c r="E587" i="1" s="1"/>
  <c r="I587" i="1"/>
  <c r="H587" i="1"/>
  <c r="J586" i="1"/>
  <c r="E586" i="1" s="1"/>
  <c r="I586" i="1"/>
  <c r="H586" i="1"/>
  <c r="J585" i="1"/>
  <c r="E585" i="1" s="1"/>
  <c r="I585" i="1"/>
  <c r="H585" i="1"/>
  <c r="J584" i="1"/>
  <c r="E584" i="1" s="1"/>
  <c r="I584" i="1"/>
  <c r="H584" i="1"/>
  <c r="J583" i="1"/>
  <c r="E583" i="1" s="1"/>
  <c r="AZ9" i="19" s="1" a="1"/>
  <c r="AZ9" i="19" s="1"/>
  <c r="I583" i="1"/>
  <c r="H583" i="1"/>
  <c r="J582" i="1"/>
  <c r="E582" i="1" s="1"/>
  <c r="AX10" i="19" s="1" a="1"/>
  <c r="AX10" i="19" s="1"/>
  <c r="I582" i="1"/>
  <c r="H582" i="1"/>
  <c r="J581" i="1"/>
  <c r="E581" i="1" s="1"/>
  <c r="AV7" i="19" s="1" a="1"/>
  <c r="AV7" i="19" s="1"/>
  <c r="I581" i="1"/>
  <c r="H581" i="1"/>
  <c r="J580" i="1"/>
  <c r="E580" i="1" s="1"/>
  <c r="I580" i="1"/>
  <c r="H580" i="1"/>
  <c r="J579" i="1"/>
  <c r="E579" i="1" s="1"/>
  <c r="I579" i="1"/>
  <c r="H579" i="1"/>
  <c r="J578" i="1"/>
  <c r="E578" i="1" s="1"/>
  <c r="I578" i="1"/>
  <c r="H578" i="1"/>
  <c r="J577" i="1"/>
  <c r="E577" i="1" s="1"/>
  <c r="I577" i="1"/>
  <c r="H577" i="1"/>
  <c r="J576" i="1"/>
  <c r="E576" i="1" s="1"/>
  <c r="I576" i="1"/>
  <c r="H576" i="1"/>
  <c r="J575" i="1"/>
  <c r="E575" i="1" s="1"/>
  <c r="I575" i="1"/>
  <c r="H575" i="1"/>
  <c r="J574" i="1"/>
  <c r="E574" i="1" s="1"/>
  <c r="I574" i="1"/>
  <c r="H574" i="1"/>
  <c r="J573" i="1"/>
  <c r="E573" i="1" s="1"/>
  <c r="I573" i="1"/>
  <c r="H573" i="1"/>
  <c r="J572" i="1"/>
  <c r="E572" i="1" s="1"/>
  <c r="I572" i="1"/>
  <c r="H572" i="1"/>
  <c r="J571" i="1"/>
  <c r="E571" i="1" s="1"/>
  <c r="I571" i="1"/>
  <c r="H571" i="1"/>
  <c r="J570" i="1"/>
  <c r="E570" i="1" s="1"/>
  <c r="I570" i="1"/>
  <c r="H570" i="1"/>
  <c r="J569" i="1"/>
  <c r="E569" i="1" s="1"/>
  <c r="I569" i="1"/>
  <c r="H569" i="1"/>
  <c r="J568" i="1"/>
  <c r="E568" i="1" s="1"/>
  <c r="I568" i="1"/>
  <c r="H568" i="1"/>
  <c r="J567" i="1"/>
  <c r="E567" i="1" s="1"/>
  <c r="I567" i="1"/>
  <c r="H567" i="1"/>
  <c r="J566" i="1"/>
  <c r="E566" i="1" s="1"/>
  <c r="I566" i="1"/>
  <c r="H566" i="1"/>
  <c r="J565" i="1"/>
  <c r="E565" i="1" s="1"/>
  <c r="I565" i="1"/>
  <c r="H565" i="1"/>
  <c r="J564" i="1"/>
  <c r="E564" i="1" s="1"/>
  <c r="I564" i="1"/>
  <c r="H564" i="1"/>
  <c r="J563" i="1"/>
  <c r="E563" i="1" s="1"/>
  <c r="I563" i="1"/>
  <c r="H563" i="1"/>
  <c r="J562" i="1"/>
  <c r="E562" i="1" s="1"/>
  <c r="I562" i="1"/>
  <c r="H562" i="1"/>
  <c r="J561" i="1"/>
  <c r="E561" i="1" s="1"/>
  <c r="I561" i="1"/>
  <c r="H561" i="1"/>
  <c r="J560" i="1"/>
  <c r="E560" i="1" s="1"/>
  <c r="I560" i="1"/>
  <c r="H560" i="1"/>
  <c r="J559" i="1"/>
  <c r="E559" i="1" s="1"/>
  <c r="I559" i="1"/>
  <c r="H559" i="1"/>
  <c r="J558" i="1"/>
  <c r="E558" i="1" s="1"/>
  <c r="I558" i="1"/>
  <c r="H558" i="1"/>
  <c r="J557" i="1"/>
  <c r="E557" i="1" s="1"/>
  <c r="I557" i="1"/>
  <c r="H557" i="1"/>
  <c r="J556" i="1"/>
  <c r="E556" i="1" s="1"/>
  <c r="I556" i="1"/>
  <c r="H556" i="1"/>
  <c r="J555" i="1"/>
  <c r="E555" i="1" s="1"/>
  <c r="I555" i="1"/>
  <c r="H555" i="1"/>
  <c r="J554" i="1"/>
  <c r="E554" i="1" s="1"/>
  <c r="I554" i="1"/>
  <c r="H554" i="1"/>
  <c r="J553" i="1"/>
  <c r="E553" i="1" s="1"/>
  <c r="I553" i="1"/>
  <c r="H553" i="1"/>
  <c r="J552" i="1"/>
  <c r="E552" i="1" s="1"/>
  <c r="I552" i="1"/>
  <c r="H552" i="1"/>
  <c r="J551" i="1"/>
  <c r="E551" i="1" s="1"/>
  <c r="I551" i="1"/>
  <c r="H551" i="1"/>
  <c r="J550" i="1"/>
  <c r="E550" i="1" s="1"/>
  <c r="I550" i="1"/>
  <c r="H550" i="1"/>
  <c r="J549" i="1"/>
  <c r="E549" i="1" s="1"/>
  <c r="I549" i="1"/>
  <c r="H549" i="1"/>
  <c r="J548" i="1"/>
  <c r="E548" i="1" s="1"/>
  <c r="I548" i="1"/>
  <c r="H548" i="1"/>
  <c r="J547" i="1"/>
  <c r="E547" i="1" s="1"/>
  <c r="I547" i="1"/>
  <c r="H547" i="1"/>
  <c r="J546" i="1"/>
  <c r="E546" i="1" s="1"/>
  <c r="I546" i="1"/>
  <c r="H546" i="1"/>
  <c r="J545" i="1"/>
  <c r="E545" i="1" s="1"/>
  <c r="I545" i="1"/>
  <c r="H545" i="1"/>
  <c r="J544" i="1"/>
  <c r="E544" i="1" s="1"/>
  <c r="I544" i="1"/>
  <c r="H544" i="1"/>
  <c r="J543" i="1"/>
  <c r="E543" i="1" s="1"/>
  <c r="I543" i="1"/>
  <c r="H543" i="1"/>
  <c r="J542" i="1"/>
  <c r="E542" i="1" s="1"/>
  <c r="I542" i="1"/>
  <c r="H542" i="1"/>
  <c r="J541" i="1"/>
  <c r="E541" i="1" s="1"/>
  <c r="I541" i="1"/>
  <c r="H541" i="1"/>
  <c r="J540" i="1"/>
  <c r="E540" i="1" s="1"/>
  <c r="I540" i="1"/>
  <c r="H540" i="1"/>
  <c r="J539" i="1"/>
  <c r="E539" i="1" s="1"/>
  <c r="I539" i="1"/>
  <c r="H539" i="1"/>
  <c r="J538" i="1"/>
  <c r="E538" i="1" s="1"/>
  <c r="I538" i="1"/>
  <c r="H538" i="1"/>
  <c r="J537" i="1"/>
  <c r="E537" i="1" s="1"/>
  <c r="I537" i="1"/>
  <c r="H537" i="1"/>
  <c r="J536" i="1"/>
  <c r="E536" i="1" s="1"/>
  <c r="I536" i="1"/>
  <c r="H536" i="1"/>
  <c r="J535" i="1"/>
  <c r="E535" i="1" s="1"/>
  <c r="I535" i="1"/>
  <c r="H535" i="1"/>
  <c r="J534" i="1"/>
  <c r="E534" i="1" s="1"/>
  <c r="I534" i="1"/>
  <c r="H534" i="1"/>
  <c r="J533" i="1"/>
  <c r="E533" i="1" s="1"/>
  <c r="I533" i="1"/>
  <c r="H533" i="1"/>
  <c r="J532" i="1"/>
  <c r="E532" i="1" s="1"/>
  <c r="I532" i="1"/>
  <c r="H532" i="1"/>
  <c r="J531" i="1"/>
  <c r="E531" i="1" s="1"/>
  <c r="I531" i="1"/>
  <c r="H531" i="1"/>
  <c r="J530" i="1"/>
  <c r="E530" i="1" s="1"/>
  <c r="I530" i="1"/>
  <c r="H530" i="1"/>
  <c r="J529" i="1"/>
  <c r="E529" i="1" s="1"/>
  <c r="I529" i="1"/>
  <c r="H529" i="1"/>
  <c r="J528" i="1"/>
  <c r="E528" i="1" s="1"/>
  <c r="I528" i="1"/>
  <c r="H528" i="1"/>
  <c r="J527" i="1"/>
  <c r="E527" i="1" s="1"/>
  <c r="I527" i="1"/>
  <c r="H527" i="1"/>
  <c r="J526" i="1"/>
  <c r="E526" i="1" s="1"/>
  <c r="I526" i="1"/>
  <c r="H526" i="1"/>
  <c r="J525" i="1"/>
  <c r="E525" i="1" s="1"/>
  <c r="I525" i="1"/>
  <c r="H525" i="1"/>
  <c r="J524" i="1"/>
  <c r="E524" i="1" s="1"/>
  <c r="I524" i="1"/>
  <c r="H524" i="1"/>
  <c r="J523" i="1"/>
  <c r="E523" i="1" s="1"/>
  <c r="I523" i="1"/>
  <c r="H523" i="1"/>
  <c r="J522" i="1"/>
  <c r="E522" i="1" s="1"/>
  <c r="I522" i="1"/>
  <c r="H522" i="1"/>
  <c r="J521" i="1"/>
  <c r="E521" i="1" s="1"/>
  <c r="I521" i="1"/>
  <c r="H521" i="1"/>
  <c r="J520" i="1"/>
  <c r="E520" i="1" s="1"/>
  <c r="I520" i="1"/>
  <c r="H520" i="1"/>
  <c r="J519" i="1"/>
  <c r="E519" i="1" s="1"/>
  <c r="I519" i="1"/>
  <c r="H519" i="1"/>
  <c r="J518" i="1"/>
  <c r="E518" i="1" s="1"/>
  <c r="I518" i="1"/>
  <c r="H518" i="1"/>
  <c r="J517" i="1"/>
  <c r="E517" i="1" s="1"/>
  <c r="I517" i="1"/>
  <c r="H517" i="1"/>
  <c r="J516" i="1"/>
  <c r="E516" i="1" s="1"/>
  <c r="I516" i="1"/>
  <c r="H516" i="1"/>
  <c r="J515" i="1"/>
  <c r="E515" i="1" s="1"/>
  <c r="I515" i="1"/>
  <c r="H515" i="1"/>
  <c r="J514" i="1"/>
  <c r="E514" i="1" s="1"/>
  <c r="I514" i="1"/>
  <c r="H514" i="1"/>
  <c r="J513" i="1"/>
  <c r="E513" i="1" s="1"/>
  <c r="I513" i="1"/>
  <c r="H513" i="1"/>
  <c r="J512" i="1"/>
  <c r="E512" i="1" s="1"/>
  <c r="I512" i="1"/>
  <c r="H512" i="1"/>
  <c r="J511" i="1"/>
  <c r="E511" i="1" s="1"/>
  <c r="I511" i="1"/>
  <c r="H511" i="1"/>
  <c r="J510" i="1"/>
  <c r="E510" i="1" s="1"/>
  <c r="I510" i="1"/>
  <c r="H510" i="1"/>
  <c r="J509" i="1"/>
  <c r="E509" i="1" s="1"/>
  <c r="I509" i="1"/>
  <c r="H509" i="1"/>
  <c r="J508" i="1"/>
  <c r="E508" i="1" s="1"/>
  <c r="I508" i="1"/>
  <c r="H508" i="1"/>
  <c r="J507" i="1"/>
  <c r="E507" i="1" s="1"/>
  <c r="I507" i="1"/>
  <c r="H507" i="1"/>
  <c r="J506" i="1"/>
  <c r="E506" i="1" s="1"/>
  <c r="I506" i="1"/>
  <c r="H506" i="1"/>
  <c r="J505" i="1"/>
  <c r="E505" i="1" s="1"/>
  <c r="I505" i="1"/>
  <c r="H505" i="1"/>
  <c r="J504" i="1"/>
  <c r="E504" i="1" s="1"/>
  <c r="I504" i="1"/>
  <c r="H504" i="1"/>
  <c r="J503" i="1"/>
  <c r="E503" i="1" s="1"/>
  <c r="I503" i="1"/>
  <c r="H503" i="1"/>
  <c r="J502" i="1"/>
  <c r="E502" i="1" s="1"/>
  <c r="I502" i="1"/>
  <c r="H502" i="1"/>
  <c r="J501" i="1"/>
  <c r="E501" i="1" s="1"/>
  <c r="I501" i="1"/>
  <c r="H501" i="1"/>
  <c r="J500" i="1"/>
  <c r="E500" i="1" s="1"/>
  <c r="I500" i="1"/>
  <c r="H500" i="1"/>
  <c r="J499" i="1"/>
  <c r="E499" i="1" s="1"/>
  <c r="I499" i="1"/>
  <c r="H499" i="1"/>
  <c r="J498" i="1"/>
  <c r="E498" i="1" s="1"/>
  <c r="I498" i="1"/>
  <c r="H498" i="1"/>
  <c r="J497" i="1"/>
  <c r="E497" i="1" s="1"/>
  <c r="I497" i="1"/>
  <c r="H497" i="1"/>
  <c r="J496" i="1"/>
  <c r="E496" i="1" s="1"/>
  <c r="I496" i="1"/>
  <c r="H496" i="1"/>
  <c r="J495" i="1"/>
  <c r="E495" i="1" s="1"/>
  <c r="I495" i="1"/>
  <c r="H495" i="1"/>
  <c r="J494" i="1"/>
  <c r="E494" i="1" s="1"/>
  <c r="I494" i="1"/>
  <c r="H494" i="1"/>
  <c r="J493" i="1"/>
  <c r="E493" i="1" s="1"/>
  <c r="I493" i="1"/>
  <c r="H493" i="1"/>
  <c r="J492" i="1"/>
  <c r="E492" i="1" s="1"/>
  <c r="I492" i="1"/>
  <c r="H492" i="1"/>
  <c r="J491" i="1"/>
  <c r="E491" i="1" s="1"/>
  <c r="I491" i="1"/>
  <c r="H491" i="1"/>
  <c r="J490" i="1"/>
  <c r="E490" i="1" s="1"/>
  <c r="I490" i="1"/>
  <c r="H490" i="1"/>
  <c r="J489" i="1"/>
  <c r="E489" i="1" s="1"/>
  <c r="I489" i="1"/>
  <c r="H489" i="1"/>
  <c r="J488" i="1"/>
  <c r="E488" i="1" s="1"/>
  <c r="I488" i="1"/>
  <c r="H488" i="1"/>
  <c r="J487" i="1"/>
  <c r="E487" i="1" s="1"/>
  <c r="I487" i="1"/>
  <c r="H487" i="1"/>
  <c r="J486" i="1"/>
  <c r="E486" i="1" s="1"/>
  <c r="I486" i="1"/>
  <c r="H486" i="1"/>
  <c r="J485" i="1"/>
  <c r="E485" i="1" s="1"/>
  <c r="I485" i="1"/>
  <c r="H485" i="1"/>
  <c r="J484" i="1"/>
  <c r="E484" i="1" s="1"/>
  <c r="I484" i="1"/>
  <c r="H484" i="1"/>
  <c r="J483" i="1"/>
  <c r="E483" i="1" s="1"/>
  <c r="I483" i="1"/>
  <c r="H483" i="1"/>
  <c r="J482" i="1"/>
  <c r="E482" i="1" s="1"/>
  <c r="I482" i="1"/>
  <c r="H482" i="1"/>
  <c r="J481" i="1"/>
  <c r="E481" i="1" s="1"/>
  <c r="I481" i="1"/>
  <c r="H481" i="1"/>
  <c r="J480" i="1"/>
  <c r="E480" i="1" s="1"/>
  <c r="I480" i="1"/>
  <c r="H480" i="1"/>
  <c r="J479" i="1"/>
  <c r="E479" i="1" s="1"/>
  <c r="I479" i="1"/>
  <c r="H479" i="1"/>
  <c r="J478" i="1"/>
  <c r="E478" i="1" s="1"/>
  <c r="I478" i="1"/>
  <c r="H478" i="1"/>
  <c r="J477" i="1"/>
  <c r="E477" i="1" s="1"/>
  <c r="I477" i="1"/>
  <c r="H477" i="1"/>
  <c r="J476" i="1"/>
  <c r="E476" i="1" s="1"/>
  <c r="I476" i="1"/>
  <c r="H476" i="1"/>
  <c r="X4" i="10" a="1"/>
  <c r="X4" i="10" s="1"/>
  <c r="I475" i="1"/>
  <c r="H475" i="1"/>
  <c r="J474" i="1"/>
  <c r="E474" i="1" s="1"/>
  <c r="I474" i="1"/>
  <c r="H474" i="1"/>
  <c r="J473" i="1"/>
  <c r="E473" i="1" s="1"/>
  <c r="I473" i="1"/>
  <c r="H473" i="1"/>
  <c r="J472" i="1"/>
  <c r="E472" i="1" s="1"/>
  <c r="I472" i="1"/>
  <c r="H472" i="1"/>
  <c r="J471" i="1"/>
  <c r="E471" i="1" s="1"/>
  <c r="I471" i="1"/>
  <c r="H471" i="1"/>
  <c r="J470" i="1"/>
  <c r="E470" i="1" s="1"/>
  <c r="I470" i="1"/>
  <c r="H470" i="1"/>
  <c r="J469" i="1"/>
  <c r="E469" i="1" s="1"/>
  <c r="I469" i="1"/>
  <c r="H469" i="1"/>
  <c r="J468" i="1"/>
  <c r="E468" i="1" s="1"/>
  <c r="I468" i="1"/>
  <c r="H468" i="1"/>
  <c r="J467" i="1"/>
  <c r="E467" i="1" s="1"/>
  <c r="I467" i="1"/>
  <c r="H467" i="1"/>
  <c r="J466" i="1"/>
  <c r="E466" i="1" s="1"/>
  <c r="I466" i="1"/>
  <c r="H466" i="1"/>
  <c r="J465" i="1"/>
  <c r="E465" i="1" s="1"/>
  <c r="I465" i="1"/>
  <c r="H465" i="1"/>
  <c r="J464" i="1"/>
  <c r="E464" i="1" s="1"/>
  <c r="I464" i="1"/>
  <c r="H464" i="1"/>
  <c r="J463" i="1"/>
  <c r="E463" i="1" s="1"/>
  <c r="BR13" i="10" s="1" a="1"/>
  <c r="BR13" i="10" s="1"/>
  <c r="I463" i="1"/>
  <c r="H463" i="1"/>
  <c r="J462" i="1"/>
  <c r="E462" i="1" s="1"/>
  <c r="BR12" i="10" s="1" a="1"/>
  <c r="BR12" i="10" s="1"/>
  <c r="I462" i="1"/>
  <c r="H462" i="1"/>
  <c r="J461" i="1"/>
  <c r="E461" i="1" s="1"/>
  <c r="BP5" i="10" s="1" a="1"/>
  <c r="BP5" i="10" s="1"/>
  <c r="I461" i="1"/>
  <c r="H461" i="1"/>
  <c r="J460" i="1"/>
  <c r="E460" i="1" s="1"/>
  <c r="I460" i="1"/>
  <c r="H460" i="1"/>
  <c r="J459" i="1"/>
  <c r="E459" i="1" s="1"/>
  <c r="I459" i="1"/>
  <c r="H459" i="1"/>
  <c r="J458" i="1"/>
  <c r="E458" i="1" s="1"/>
  <c r="BR11" i="10" s="1" a="1"/>
  <c r="BR11" i="10" s="1"/>
  <c r="I458" i="1"/>
  <c r="H458" i="1"/>
  <c r="J457" i="1"/>
  <c r="E457" i="1" s="1"/>
  <c r="BR10" i="10" s="1" a="1"/>
  <c r="BR10" i="10" s="1"/>
  <c r="I457" i="1"/>
  <c r="H457" i="1"/>
  <c r="J456" i="1"/>
  <c r="E456" i="1" s="1"/>
  <c r="BP4" i="10" s="1" a="1"/>
  <c r="BP4" i="10" s="1"/>
  <c r="I456" i="1"/>
  <c r="H456" i="1"/>
  <c r="J455" i="1"/>
  <c r="E455" i="1" s="1"/>
  <c r="I455" i="1"/>
  <c r="H455" i="1"/>
  <c r="J454" i="1"/>
  <c r="E454" i="1" s="1"/>
  <c r="I454" i="1"/>
  <c r="H454" i="1"/>
  <c r="J453" i="1"/>
  <c r="E453" i="1" s="1"/>
  <c r="I453" i="1"/>
  <c r="H453" i="1"/>
  <c r="J452" i="1"/>
  <c r="E452" i="1" s="1"/>
  <c r="BR6" i="19" s="1" a="1"/>
  <c r="BR6" i="19" s="1"/>
  <c r="I452" i="1"/>
  <c r="H452" i="1"/>
  <c r="J451" i="1"/>
  <c r="E451" i="1" s="1"/>
  <c r="I451" i="1"/>
  <c r="H451" i="1"/>
  <c r="J450" i="1"/>
  <c r="E450" i="1" s="1"/>
  <c r="I450" i="1"/>
  <c r="H450" i="1"/>
  <c r="J449" i="1"/>
  <c r="E449" i="1" s="1"/>
  <c r="I449" i="1"/>
  <c r="H449" i="1"/>
  <c r="J448" i="1"/>
  <c r="E448" i="1" s="1"/>
  <c r="I448" i="1"/>
  <c r="H448" i="1"/>
  <c r="J447" i="1"/>
  <c r="E447" i="1" s="1"/>
  <c r="I447" i="1"/>
  <c r="H447" i="1"/>
  <c r="J446" i="1"/>
  <c r="E446" i="1" s="1"/>
  <c r="I446" i="1"/>
  <c r="H446" i="1"/>
  <c r="J445" i="1"/>
  <c r="E445" i="1" s="1"/>
  <c r="I445" i="1"/>
  <c r="H445" i="1"/>
  <c r="J444" i="1"/>
  <c r="E444" i="1" s="1"/>
  <c r="I444" i="1"/>
  <c r="H444" i="1"/>
  <c r="J443" i="1"/>
  <c r="E443" i="1" s="1"/>
  <c r="I443" i="1"/>
  <c r="H443" i="1"/>
  <c r="J442" i="1"/>
  <c r="E442" i="1" s="1"/>
  <c r="I442" i="1"/>
  <c r="H442" i="1"/>
  <c r="J441" i="1"/>
  <c r="E441" i="1" s="1"/>
  <c r="I441" i="1"/>
  <c r="H441" i="1"/>
  <c r="J440" i="1"/>
  <c r="E440" i="1" s="1"/>
  <c r="I440" i="1"/>
  <c r="H440" i="1"/>
  <c r="J439" i="1"/>
  <c r="E439" i="1" s="1"/>
  <c r="I439" i="1"/>
  <c r="H439" i="1"/>
  <c r="J438" i="1"/>
  <c r="E438" i="1" s="1"/>
  <c r="I438" i="1"/>
  <c r="H438" i="1"/>
  <c r="J437" i="1"/>
  <c r="E437" i="1" s="1"/>
  <c r="I437" i="1"/>
  <c r="H437" i="1"/>
  <c r="J436" i="1"/>
  <c r="E436" i="1" s="1"/>
  <c r="I436" i="1"/>
  <c r="H436" i="1"/>
  <c r="J435" i="1"/>
  <c r="E435" i="1" s="1"/>
  <c r="I435" i="1"/>
  <c r="H435" i="1"/>
  <c r="J434" i="1"/>
  <c r="E434" i="1" s="1"/>
  <c r="I434" i="1"/>
  <c r="H434" i="1"/>
  <c r="J433" i="1"/>
  <c r="E433" i="1" s="1"/>
  <c r="I433" i="1"/>
  <c r="H433" i="1"/>
  <c r="J432" i="1"/>
  <c r="E432" i="1" s="1"/>
  <c r="I432" i="1"/>
  <c r="H432" i="1"/>
  <c r="J431" i="1"/>
  <c r="E431" i="1" s="1"/>
  <c r="I431" i="1"/>
  <c r="H431" i="1"/>
  <c r="J430" i="1"/>
  <c r="E430" i="1" s="1"/>
  <c r="I430" i="1"/>
  <c r="H430" i="1"/>
  <c r="J429" i="1"/>
  <c r="E429" i="1" s="1"/>
  <c r="I429" i="1"/>
  <c r="H429" i="1"/>
  <c r="J428" i="1"/>
  <c r="E428" i="1" s="1"/>
  <c r="I428" i="1"/>
  <c r="H428" i="1"/>
  <c r="J427" i="1"/>
  <c r="E427" i="1" s="1"/>
  <c r="I427" i="1"/>
  <c r="H427" i="1"/>
  <c r="J426" i="1"/>
  <c r="E426" i="1" s="1"/>
  <c r="I426" i="1"/>
  <c r="H426" i="1"/>
  <c r="J425" i="1"/>
  <c r="E425" i="1" s="1"/>
  <c r="I425" i="1"/>
  <c r="H425" i="1"/>
  <c r="J424" i="1"/>
  <c r="E424" i="1" s="1"/>
  <c r="I424" i="1"/>
  <c r="H424" i="1"/>
  <c r="J423" i="1"/>
  <c r="E423" i="1" s="1"/>
  <c r="I423" i="1"/>
  <c r="H423" i="1"/>
  <c r="J422" i="1"/>
  <c r="E422" i="1" s="1"/>
  <c r="I422" i="1"/>
  <c r="H422" i="1"/>
  <c r="J421" i="1"/>
  <c r="E421" i="1" s="1"/>
  <c r="I421" i="1"/>
  <c r="H421" i="1"/>
  <c r="J420" i="1"/>
  <c r="E420" i="1" s="1"/>
  <c r="I420" i="1"/>
  <c r="H420" i="1"/>
  <c r="J419" i="1"/>
  <c r="E419" i="1" s="1"/>
  <c r="I419" i="1"/>
  <c r="H419" i="1"/>
  <c r="J418" i="1"/>
  <c r="E418" i="1" s="1"/>
  <c r="I418" i="1"/>
  <c r="H418" i="1"/>
  <c r="J417" i="1"/>
  <c r="E417" i="1" s="1"/>
  <c r="I417" i="1"/>
  <c r="H417" i="1"/>
  <c r="J416" i="1"/>
  <c r="E416" i="1" s="1"/>
  <c r="I416" i="1"/>
  <c r="H416" i="1"/>
  <c r="J415" i="1"/>
  <c r="E415" i="1" s="1"/>
  <c r="I415" i="1"/>
  <c r="H415" i="1"/>
  <c r="J414" i="1"/>
  <c r="E414" i="1" s="1"/>
  <c r="I414" i="1"/>
  <c r="H414" i="1"/>
  <c r="J413" i="1"/>
  <c r="E413" i="1" s="1"/>
  <c r="I413" i="1"/>
  <c r="H413" i="1"/>
  <c r="J412" i="1"/>
  <c r="E412" i="1" s="1"/>
  <c r="I412" i="1"/>
  <c r="H412" i="1"/>
  <c r="J411" i="1"/>
  <c r="E411" i="1" s="1"/>
  <c r="I411" i="1"/>
  <c r="H411" i="1"/>
  <c r="J410" i="1"/>
  <c r="E410" i="1" s="1"/>
  <c r="I410" i="1"/>
  <c r="H410" i="1"/>
  <c r="J409" i="1"/>
  <c r="E409" i="1" s="1"/>
  <c r="I409" i="1"/>
  <c r="H409" i="1"/>
  <c r="J408" i="1"/>
  <c r="E408" i="1" s="1"/>
  <c r="I408" i="1"/>
  <c r="H408" i="1"/>
  <c r="J407" i="1"/>
  <c r="E407" i="1" s="1"/>
  <c r="I407" i="1"/>
  <c r="H407" i="1"/>
  <c r="J406" i="1"/>
  <c r="E406" i="1" s="1"/>
  <c r="I406" i="1"/>
  <c r="H406" i="1"/>
  <c r="J405" i="1"/>
  <c r="E405" i="1" s="1"/>
  <c r="I405" i="1"/>
  <c r="H405" i="1"/>
  <c r="J404" i="1"/>
  <c r="E404" i="1" s="1"/>
  <c r="I404" i="1"/>
  <c r="H404" i="1"/>
  <c r="J403" i="1"/>
  <c r="E403" i="1" s="1"/>
  <c r="I403" i="1"/>
  <c r="H403" i="1"/>
  <c r="J402" i="1"/>
  <c r="E402" i="1" s="1"/>
  <c r="I402" i="1"/>
  <c r="H402" i="1"/>
  <c r="J401" i="1"/>
  <c r="E401" i="1" s="1"/>
  <c r="I401" i="1"/>
  <c r="H401" i="1"/>
  <c r="J400" i="1"/>
  <c r="E400" i="1" s="1"/>
  <c r="I400" i="1"/>
  <c r="H400" i="1"/>
  <c r="J399" i="1"/>
  <c r="E399" i="1" s="1"/>
  <c r="I399" i="1"/>
  <c r="H399" i="1"/>
  <c r="J398" i="1"/>
  <c r="E398" i="1" s="1"/>
  <c r="I398" i="1"/>
  <c r="H398" i="1"/>
  <c r="J397" i="1"/>
  <c r="E397" i="1" s="1"/>
  <c r="I397" i="1"/>
  <c r="H396" i="1"/>
  <c r="J396" i="1"/>
  <c r="E396" i="1" s="1"/>
  <c r="E316" i="1"/>
  <c r="G392" i="1"/>
  <c r="G391" i="1"/>
  <c r="G390" i="1"/>
  <c r="G389" i="1"/>
  <c r="G388" i="1"/>
  <c r="G387" i="1"/>
  <c r="E386" i="1"/>
  <c r="G386" i="1"/>
  <c r="E385" i="1"/>
  <c r="G385" i="1"/>
  <c r="G384" i="1"/>
  <c r="G383" i="1"/>
  <c r="E382" i="1"/>
  <c r="G382" i="1"/>
  <c r="G381" i="1"/>
  <c r="G380" i="1"/>
  <c r="G379" i="1"/>
  <c r="G378" i="1"/>
  <c r="E377" i="1"/>
  <c r="G377" i="1"/>
  <c r="G376" i="1"/>
  <c r="G375" i="1"/>
  <c r="E374" i="1"/>
  <c r="T6" i="10" s="1" a="1"/>
  <c r="T6" i="10" s="1"/>
  <c r="G374" i="1"/>
  <c r="G373" i="1"/>
  <c r="G372" i="1"/>
  <c r="G371" i="1"/>
  <c r="G370" i="1"/>
  <c r="E369" i="1"/>
  <c r="G369" i="1"/>
  <c r="G366" i="1"/>
  <c r="G365" i="1"/>
  <c r="E364" i="1"/>
  <c r="G364" i="1"/>
  <c r="G363" i="1"/>
  <c r="G362" i="1"/>
  <c r="G361" i="1"/>
  <c r="G360" i="1"/>
  <c r="E359" i="1"/>
  <c r="G359" i="1"/>
  <c r="G358" i="1"/>
  <c r="G357" i="1"/>
  <c r="E356" i="1"/>
  <c r="G356" i="1"/>
  <c r="G355" i="1"/>
  <c r="G354" i="1"/>
  <c r="G353" i="1"/>
  <c r="E352" i="1"/>
  <c r="G352" i="1"/>
  <c r="E351" i="1"/>
  <c r="G351" i="1"/>
  <c r="G350" i="1"/>
  <c r="G349" i="1"/>
  <c r="E348" i="1"/>
  <c r="G348" i="1"/>
  <c r="G347" i="1"/>
  <c r="G346" i="1"/>
  <c r="G345" i="1"/>
  <c r="E344" i="1"/>
  <c r="G344" i="1"/>
  <c r="E343" i="1"/>
  <c r="G343" i="1"/>
  <c r="G342" i="1"/>
  <c r="G341" i="1"/>
  <c r="E340" i="1"/>
  <c r="G340" i="1"/>
  <c r="G339" i="1"/>
  <c r="G338" i="1"/>
  <c r="E337" i="1"/>
  <c r="G337" i="1"/>
  <c r="E336" i="1"/>
  <c r="G336" i="1"/>
  <c r="E335" i="1"/>
  <c r="G335" i="1"/>
  <c r="G334" i="1"/>
  <c r="G333" i="1"/>
  <c r="E332" i="1"/>
  <c r="G332" i="1"/>
  <c r="G331" i="1"/>
  <c r="G330" i="1"/>
  <c r="G329" i="1"/>
  <c r="G328" i="1"/>
  <c r="E327" i="1"/>
  <c r="G327" i="1"/>
  <c r="G326" i="1"/>
  <c r="G325" i="1"/>
  <c r="G324" i="1"/>
  <c r="G323" i="1"/>
  <c r="G322" i="1"/>
  <c r="E321" i="1"/>
  <c r="G321" i="1"/>
  <c r="E320" i="1"/>
  <c r="G320" i="1"/>
  <c r="E319" i="1"/>
  <c r="G319" i="1"/>
  <c r="G318" i="1"/>
  <c r="G317" i="1"/>
  <c r="G316" i="1"/>
  <c r="Z3" i="10" l="1" a="1"/>
  <c r="Z3" i="10" s="1"/>
  <c r="Z3" i="19" a="1"/>
  <c r="Z3" i="19" s="1"/>
  <c r="AX9" i="10" a="1"/>
  <c r="AX9" i="10" s="1"/>
  <c r="AX8" i="19" a="1"/>
  <c r="AX8" i="19" s="1"/>
  <c r="BN5" i="10" a="1"/>
  <c r="BN5" i="10" s="1"/>
  <c r="BN5" i="19" a="1"/>
  <c r="BN5" i="19" s="1"/>
  <c r="BF6" i="10" a="1"/>
  <c r="BF6" i="10" s="1"/>
  <c r="BF5" i="19" a="1"/>
  <c r="BF5" i="19" s="1"/>
  <c r="BF5" i="10" a="1"/>
  <c r="BF5" i="10" s="1"/>
  <c r="P4" i="10" a="1"/>
  <c r="P4" i="10" s="1"/>
  <c r="P4" i="19" a="1"/>
  <c r="P4" i="19" s="1"/>
  <c r="BN7" i="10" a="1"/>
  <c r="BN7" i="10" s="1"/>
  <c r="BN7" i="19" a="1"/>
  <c r="BN7" i="19" s="1"/>
  <c r="AJ6" i="10" a="1"/>
  <c r="AJ6" i="10" s="1"/>
  <c r="AJ6" i="19" a="1"/>
  <c r="AJ6" i="19" s="1"/>
  <c r="R8" i="10" a="1"/>
  <c r="R8" i="10" s="1"/>
  <c r="R7" i="19" a="1"/>
  <c r="R7" i="19" s="1"/>
  <c r="BJ9" i="10" a="1"/>
  <c r="BJ9" i="10" s="1"/>
  <c r="BJ9" i="19" a="1"/>
  <c r="BJ9" i="19" s="1"/>
  <c r="AN6" i="10" a="1"/>
  <c r="AN6" i="10" s="1"/>
  <c r="AN6" i="19" a="1"/>
  <c r="AN6" i="19" s="1"/>
  <c r="BL5" i="10" a="1"/>
  <c r="BL5" i="10" s="1"/>
  <c r="BL5" i="19" a="1"/>
  <c r="BL5" i="19" s="1"/>
  <c r="AL6" i="10" a="1"/>
  <c r="AL6" i="10" s="1"/>
  <c r="AL6" i="19" a="1"/>
  <c r="AL6" i="19" s="1"/>
  <c r="Z4" i="10" a="1"/>
  <c r="Z4" i="10" s="1"/>
  <c r="Z4" i="19" a="1"/>
  <c r="Z4" i="19" s="1"/>
  <c r="AV7" i="10" a="1"/>
  <c r="AV7" i="10" s="1"/>
  <c r="AV6" i="19" a="1"/>
  <c r="AV6" i="19" s="1"/>
  <c r="BJ6" i="10" a="1"/>
  <c r="BJ6" i="10" s="1"/>
  <c r="BJ6" i="19" a="1"/>
  <c r="BJ6" i="19" s="1"/>
  <c r="BJ7" i="10" a="1"/>
  <c r="BJ7" i="10" s="1"/>
  <c r="BJ7" i="19" a="1"/>
  <c r="BJ7" i="19" s="1"/>
  <c r="BN6" i="10" a="1"/>
  <c r="BN6" i="10" s="1"/>
  <c r="BN6" i="19" a="1"/>
  <c r="BN6" i="19" s="1"/>
  <c r="BF7" i="10" a="1"/>
  <c r="BF7" i="10" s="1"/>
  <c r="BF6" i="19" a="1"/>
  <c r="BF6" i="19" s="1"/>
  <c r="BL8" i="10" a="1"/>
  <c r="BL8" i="10" s="1"/>
  <c r="BL8" i="19" a="1"/>
  <c r="BL8" i="19" s="1"/>
  <c r="BB6" i="10" a="1"/>
  <c r="BB6" i="10" s="1"/>
  <c r="BB5" i="19" a="1"/>
  <c r="BB5" i="19" s="1"/>
  <c r="N7" i="10" a="1"/>
  <c r="N7" i="10" s="1"/>
  <c r="N4" i="19" a="1"/>
  <c r="N4" i="19" s="1"/>
  <c r="AJ5" i="10" a="1"/>
  <c r="AJ5" i="10" s="1"/>
  <c r="AJ5" i="19" a="1"/>
  <c r="AJ5" i="19" s="1"/>
  <c r="BB7" i="10" a="1"/>
  <c r="BB7" i="10" s="1"/>
  <c r="BB6" i="19" a="1"/>
  <c r="BB6" i="19" s="1"/>
  <c r="N11" i="10" a="1"/>
  <c r="N11" i="10" s="1"/>
  <c r="N8" i="19" a="1"/>
  <c r="N8" i="19" s="1"/>
  <c r="AN8" i="10" a="1"/>
  <c r="AN8" i="10" s="1"/>
  <c r="AN8" i="19" a="1"/>
  <c r="AN8" i="19" s="1"/>
  <c r="BL9" i="10" a="1"/>
  <c r="BL9" i="10" s="1"/>
  <c r="BL9" i="19" a="1"/>
  <c r="BL9" i="19" s="1"/>
  <c r="AN10" i="10" a="1"/>
  <c r="AN10" i="10" s="1"/>
  <c r="AN10" i="19" a="1"/>
  <c r="AN10" i="19" s="1"/>
  <c r="N4" i="10" a="1"/>
  <c r="N4" i="10" s="1"/>
  <c r="V8" i="10" a="1"/>
  <c r="V8" i="10" s="1"/>
  <c r="V5" i="19" a="1"/>
  <c r="V5" i="19" s="1"/>
  <c r="BP2" i="10" a="1"/>
  <c r="BP2" i="10" s="1"/>
  <c r="BP2" i="19" a="1"/>
  <c r="BP2" i="19" s="1"/>
  <c r="T5" i="10" a="1"/>
  <c r="T5" i="10" s="1"/>
  <c r="BR9" i="10" a="1"/>
  <c r="BR9" i="10" s="1"/>
  <c r="BR7" i="19" a="1"/>
  <c r="BR7" i="19" s="1"/>
  <c r="AB4" i="10" a="1"/>
  <c r="AB4" i="10" s="1"/>
  <c r="AB4" i="19" a="1"/>
  <c r="AB4" i="19" s="1"/>
  <c r="AX10" i="10" a="1"/>
  <c r="AX10" i="10" s="1"/>
  <c r="AX9" i="19" a="1"/>
  <c r="AX9" i="19" s="1"/>
  <c r="R6" i="10" a="1"/>
  <c r="R6" i="10" s="1"/>
  <c r="T9" i="10" a="1"/>
  <c r="T9" i="10" s="1"/>
  <c r="T6" i="19" a="1"/>
  <c r="T6" i="19" s="1"/>
  <c r="AJ4" i="10" a="1"/>
  <c r="AJ4" i="10" s="1"/>
  <c r="AJ4" i="19" a="1"/>
  <c r="AJ4" i="19" s="1"/>
  <c r="R4" i="10" a="1"/>
  <c r="R4" i="10" s="1"/>
  <c r="R4" i="19" a="1"/>
  <c r="R4" i="19" s="1"/>
  <c r="AX7" i="10" a="1"/>
  <c r="AX7" i="10" s="1"/>
  <c r="AX6" i="19" a="1"/>
  <c r="AX6" i="19" s="1"/>
  <c r="AX6" i="10" a="1"/>
  <c r="AX6" i="10" s="1"/>
  <c r="V11" i="10" a="1"/>
  <c r="V11" i="10" s="1"/>
  <c r="V7" i="19" a="1"/>
  <c r="V7" i="19" s="1"/>
  <c r="V7" i="10" a="1"/>
  <c r="V7" i="10" s="1"/>
  <c r="BN4" i="10" a="1"/>
  <c r="BN4" i="10" s="1"/>
  <c r="BN4" i="19" a="1"/>
  <c r="BN4" i="19" s="1"/>
  <c r="BL6" i="10" a="1"/>
  <c r="BL6" i="10" s="1"/>
  <c r="BL6" i="19" a="1"/>
  <c r="BL6" i="19" s="1"/>
  <c r="BL7" i="10" a="1"/>
  <c r="BL7" i="10" s="1"/>
  <c r="BL7" i="19" a="1"/>
  <c r="BL7" i="19" s="1"/>
  <c r="BB5" i="10" a="1"/>
  <c r="BB5" i="10" s="1"/>
  <c r="BB4" i="19" a="1"/>
  <c r="BB4" i="19" s="1"/>
  <c r="V13" i="10" a="1"/>
  <c r="V13" i="10" s="1"/>
  <c r="V8" i="19" a="1"/>
  <c r="V8" i="19" s="1"/>
  <c r="AN5" i="10" a="1"/>
  <c r="AN5" i="10" s="1"/>
  <c r="AN5" i="19" a="1"/>
  <c r="AN5" i="19" s="1"/>
  <c r="BR6" i="10" a="1"/>
  <c r="BR6" i="10" s="1"/>
  <c r="BR5" i="19" a="1"/>
  <c r="BR5" i="19" s="1"/>
  <c r="V10" i="10" a="1"/>
  <c r="V10" i="10" s="1"/>
  <c r="V6" i="19" a="1"/>
  <c r="V6" i="19" s="1"/>
  <c r="V6" i="10" a="1"/>
  <c r="V6" i="10" s="1"/>
  <c r="AB3" i="10" a="1"/>
  <c r="AB3" i="10" s="1"/>
  <c r="AB3" i="19" a="1"/>
  <c r="AB3" i="19" s="1"/>
  <c r="AZ8" i="10" a="1"/>
  <c r="AZ8" i="10" s="1"/>
  <c r="AZ7" i="19" a="1"/>
  <c r="AZ7" i="19" s="1"/>
  <c r="BH5" i="10" a="1"/>
  <c r="BH5" i="10" s="1"/>
  <c r="BH5" i="19" a="1"/>
  <c r="BH5" i="19" s="1"/>
  <c r="R5" i="10" a="1"/>
  <c r="R5" i="10" s="1"/>
  <c r="R5" i="19" a="1"/>
  <c r="R5" i="19" s="1"/>
  <c r="V15" i="10" a="1"/>
  <c r="V15" i="10" s="1"/>
  <c r="V9" i="19" a="1"/>
  <c r="V9" i="19" s="1"/>
  <c r="AJ3" i="10" a="1"/>
  <c r="AJ3" i="10" s="1"/>
  <c r="AJ3" i="19" a="1"/>
  <c r="AJ3" i="19" s="1"/>
  <c r="T10" i="10" a="1"/>
  <c r="T10" i="10" s="1"/>
  <c r="T7" i="19" a="1"/>
  <c r="T7" i="19" s="1"/>
  <c r="AJ8" i="10" a="1"/>
  <c r="AJ8" i="10" s="1"/>
  <c r="AJ8" i="19" a="1"/>
  <c r="AJ8" i="19" s="1"/>
  <c r="BN8" i="10" a="1"/>
  <c r="BN8" i="10" s="1"/>
  <c r="BN8" i="19" a="1"/>
  <c r="BN8" i="19" s="1"/>
  <c r="N6" i="10" a="1"/>
  <c r="N6" i="10" s="1"/>
  <c r="AN7" i="10" a="1"/>
  <c r="AN7" i="10" s="1"/>
  <c r="AN7" i="19" a="1"/>
  <c r="AN7" i="19" s="1"/>
  <c r="AZ7" i="10" a="1"/>
  <c r="AZ7" i="10" s="1"/>
  <c r="AZ6" i="19" a="1"/>
  <c r="AZ6" i="19" s="1"/>
  <c r="AZ6" i="10" a="1"/>
  <c r="AZ6" i="10" s="1"/>
  <c r="BH3" i="10" a="1"/>
  <c r="BH3" i="10" s="1"/>
  <c r="BH3" i="19" a="1"/>
  <c r="BH3" i="19" s="1"/>
  <c r="BH4" i="10" a="1"/>
  <c r="BH4" i="10" s="1"/>
  <c r="BH4" i="19" a="1"/>
  <c r="BH4" i="19" s="1"/>
  <c r="BD7" i="10" a="1"/>
  <c r="BD7" i="10" s="1"/>
  <c r="BD6" i="19" a="1"/>
  <c r="BD6" i="19" s="1"/>
  <c r="N8" i="10" a="1"/>
  <c r="N8" i="10" s="1"/>
  <c r="N5" i="19" a="1"/>
  <c r="N5" i="19" s="1"/>
  <c r="P6" i="10" a="1"/>
  <c r="P6" i="10" s="1"/>
  <c r="P5" i="19" a="1"/>
  <c r="P5" i="19" s="1"/>
  <c r="BD8" i="10" a="1"/>
  <c r="BD8" i="10" s="1"/>
  <c r="BD7" i="19" a="1"/>
  <c r="BD7" i="19" s="1"/>
  <c r="AN9" i="10" a="1"/>
  <c r="AN9" i="10" s="1"/>
  <c r="AN9" i="19" a="1"/>
  <c r="AN9" i="19" s="1"/>
  <c r="N5" i="10" a="1"/>
  <c r="N5" i="10" s="1"/>
  <c r="V9" i="10" a="1"/>
  <c r="V9" i="10" s="1"/>
  <c r="R7" i="10" a="1"/>
  <c r="R7" i="10" s="1"/>
  <c r="R6" i="19" a="1"/>
  <c r="R6" i="19" s="1"/>
  <c r="AJ7" i="10" a="1"/>
  <c r="AJ7" i="10" s="1"/>
  <c r="AJ7" i="19" a="1"/>
  <c r="AJ7" i="19" s="1"/>
  <c r="AX8" i="10" a="1"/>
  <c r="AX8" i="10" s="1"/>
  <c r="AX7" i="19" a="1"/>
  <c r="AX7" i="19" s="1"/>
  <c r="BR5" i="10" a="1"/>
  <c r="BR5" i="10" s="1"/>
  <c r="BR4" i="19" a="1"/>
  <c r="BR4" i="19" s="1"/>
  <c r="BR4" i="10" a="1"/>
  <c r="BR4" i="10" s="1"/>
  <c r="BD6" i="10" a="1"/>
  <c r="BD6" i="10" s="1"/>
  <c r="BD5" i="19" a="1"/>
  <c r="BD5" i="19" s="1"/>
  <c r="BD5" i="10" a="1"/>
  <c r="BD5" i="10" s="1"/>
  <c r="N9" i="10" a="1"/>
  <c r="N9" i="10" s="1"/>
  <c r="N6" i="19" a="1"/>
  <c r="N6" i="19" s="1"/>
  <c r="P7" i="10" a="1"/>
  <c r="P7" i="10" s="1"/>
  <c r="P6" i="19" a="1"/>
  <c r="P6" i="19" s="1"/>
  <c r="BN9" i="10" a="1"/>
  <c r="BN9" i="10" s="1"/>
  <c r="BN9" i="19" a="1"/>
  <c r="BN9" i="19" s="1"/>
  <c r="BR14" i="10" a="1"/>
  <c r="BR14" i="10" s="1"/>
  <c r="BR8" i="19" a="1"/>
  <c r="BR8" i="19" s="1"/>
  <c r="BR8" i="10" a="1"/>
  <c r="BR8" i="10" s="1"/>
  <c r="T4" i="10" a="1"/>
  <c r="T4" i="10" s="1"/>
  <c r="T4" i="19" a="1"/>
  <c r="T4" i="19" s="1"/>
  <c r="BF8" i="10" a="1"/>
  <c r="BF8" i="10" s="1"/>
  <c r="BF7" i="19" a="1"/>
  <c r="BF7" i="19" s="1"/>
  <c r="BP3" i="10" a="1"/>
  <c r="BP3" i="10" s="1"/>
  <c r="BP3" i="19" a="1"/>
  <c r="BP3" i="19" s="1"/>
  <c r="X3" i="10" a="1"/>
  <c r="X3" i="10" s="1"/>
  <c r="X3" i="19" a="1"/>
  <c r="X3" i="19" s="1"/>
  <c r="AV6" i="10" a="1"/>
  <c r="AV6" i="10" s="1"/>
  <c r="AV5" i="19" a="1"/>
  <c r="AV5" i="19" s="1"/>
  <c r="AZ9" i="10" a="1"/>
  <c r="AZ9" i="10" s="1"/>
  <c r="AZ8" i="19" a="1"/>
  <c r="AZ8" i="19" s="1"/>
  <c r="N3" i="10" a="1"/>
  <c r="N3" i="10" s="1"/>
  <c r="N3" i="19" a="1"/>
  <c r="N3" i="19" s="1"/>
  <c r="BJ8" i="10" a="1"/>
  <c r="BJ8" i="10" s="1"/>
  <c r="BJ8" i="19" a="1"/>
  <c r="BJ8" i="19" s="1"/>
  <c r="T7" i="10" a="1"/>
  <c r="T7" i="10" s="1"/>
  <c r="T5" i="19" a="1"/>
  <c r="T5" i="19" s="1"/>
  <c r="N10" i="10" a="1"/>
  <c r="N10" i="10" s="1"/>
  <c r="N7" i="19" a="1"/>
  <c r="N7" i="19" s="1"/>
  <c r="AL7" i="10" a="1"/>
  <c r="AL7" i="10" s="1"/>
  <c r="AL7" i="19" a="1"/>
  <c r="AL7" i="19" s="1"/>
  <c r="AL4" i="10" a="1"/>
  <c r="AL4" i="10" s="1"/>
  <c r="AL4" i="19" a="1"/>
  <c r="AL4" i="19" s="1"/>
  <c r="BR7" i="10" a="1"/>
  <c r="BR7" i="10" s="1"/>
  <c r="BJ5" i="10" a="1"/>
  <c r="BJ5" i="10" s="1"/>
  <c r="BJ5" i="19" a="1"/>
  <c r="BJ5" i="19" s="1"/>
  <c r="G310" i="1"/>
  <c r="G309" i="1"/>
  <c r="G308" i="1"/>
  <c r="G307" i="1"/>
  <c r="G306" i="1"/>
  <c r="G305" i="1"/>
  <c r="G304" i="1"/>
  <c r="G303" i="1"/>
  <c r="G302" i="1"/>
  <c r="G301" i="1"/>
  <c r="G300" i="1"/>
  <c r="G299" i="1"/>
  <c r="G298" i="1"/>
  <c r="G297" i="1"/>
  <c r="G296" i="1"/>
  <c r="G295" i="1"/>
  <c r="G294" i="1"/>
  <c r="G293" i="1"/>
  <c r="G292" i="1"/>
  <c r="G291" i="1"/>
  <c r="G290" i="1"/>
  <c r="G289" i="1"/>
  <c r="G288" i="1"/>
  <c r="G287" i="1"/>
  <c r="G286" i="1"/>
  <c r="G285" i="1"/>
  <c r="G284" i="1"/>
  <c r="G283" i="1"/>
  <c r="G282" i="1"/>
  <c r="G281" i="1"/>
  <c r="G280" i="1"/>
  <c r="G279" i="1"/>
  <c r="G278" i="1"/>
  <c r="G277" i="1"/>
  <c r="G276" i="1"/>
  <c r="G274" i="1"/>
  <c r="G273" i="1"/>
  <c r="G272" i="1"/>
  <c r="G271" i="1"/>
  <c r="G270" i="1"/>
  <c r="G269" i="1"/>
  <c r="G268" i="1"/>
  <c r="G267" i="1"/>
  <c r="G266" i="1"/>
  <c r="G265" i="1"/>
  <c r="G264" i="1"/>
  <c r="G263" i="1"/>
  <c r="G262" i="1"/>
  <c r="G261" i="1"/>
  <c r="G260" i="1"/>
  <c r="G259" i="1"/>
  <c r="G258" i="1"/>
  <c r="G257" i="1"/>
  <c r="G256" i="1"/>
  <c r="G255" i="1"/>
  <c r="G254" i="1"/>
  <c r="G253" i="1"/>
  <c r="G252" i="1"/>
  <c r="G251" i="1"/>
  <c r="G250" i="1"/>
  <c r="G249" i="1"/>
  <c r="G248" i="1"/>
  <c r="G247" i="1"/>
  <c r="G246" i="1"/>
  <c r="G245" i="1"/>
  <c r="G244" i="1"/>
  <c r="G243" i="1"/>
  <c r="G242" i="1"/>
  <c r="G241" i="1"/>
  <c r="G240" i="1"/>
  <c r="G239" i="1"/>
  <c r="G238" i="1"/>
  <c r="G237" i="1"/>
  <c r="G236" i="1"/>
  <c r="G235" i="1"/>
  <c r="G234" i="1"/>
  <c r="G233" i="1"/>
  <c r="G232" i="1"/>
  <c r="G231" i="1"/>
  <c r="G230" i="1"/>
  <c r="G229" i="1"/>
  <c r="G228" i="1"/>
  <c r="G227" i="1"/>
  <c r="G226" i="1"/>
  <c r="G225" i="1"/>
  <c r="G224" i="1"/>
  <c r="G223" i="1"/>
  <c r="G222"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G195" i="1"/>
  <c r="G194" i="1"/>
  <c r="G193" i="1"/>
  <c r="J144" i="1"/>
  <c r="E144" i="1" s="1"/>
  <c r="I144" i="1"/>
  <c r="H144" i="1"/>
  <c r="G144" i="1"/>
  <c r="J143" i="1"/>
  <c r="E143" i="1" s="1"/>
  <c r="I143" i="1"/>
  <c r="H143" i="1"/>
  <c r="G143" i="1"/>
  <c r="J142" i="1"/>
  <c r="E142" i="1" s="1"/>
  <c r="I142" i="1"/>
  <c r="H142" i="1"/>
  <c r="G142" i="1"/>
  <c r="G117" i="1"/>
  <c r="G116" i="1"/>
  <c r="G115" i="1"/>
  <c r="J117" i="1"/>
  <c r="E117" i="1" s="1"/>
  <c r="I117" i="1"/>
  <c r="H117" i="1"/>
  <c r="J116" i="1"/>
  <c r="E116" i="1" s="1"/>
  <c r="I116" i="1"/>
  <c r="H116" i="1"/>
  <c r="J115" i="1"/>
  <c r="E115" i="1" s="1"/>
  <c r="X2" i="10" s="1" a="1"/>
  <c r="X2" i="10" s="1"/>
  <c r="I115" i="1"/>
  <c r="H115" i="1"/>
  <c r="I189" i="1"/>
  <c r="H189" i="1"/>
  <c r="J188" i="1"/>
  <c r="I188" i="1"/>
  <c r="H188" i="1"/>
  <c r="J187" i="1"/>
  <c r="I187" i="1"/>
  <c r="H187" i="1"/>
  <c r="J186" i="1"/>
  <c r="I186" i="1"/>
  <c r="H186" i="1"/>
  <c r="J185" i="1"/>
  <c r="I185" i="1"/>
  <c r="H185" i="1"/>
  <c r="J184" i="1"/>
  <c r="I184" i="1"/>
  <c r="H184" i="1"/>
  <c r="J183" i="1"/>
  <c r="I183" i="1"/>
  <c r="H183" i="1"/>
  <c r="J182" i="1"/>
  <c r="I182" i="1"/>
  <c r="H182" i="1"/>
  <c r="J181" i="1"/>
  <c r="I181" i="1"/>
  <c r="H181" i="1"/>
  <c r="J180" i="1"/>
  <c r="I180" i="1"/>
  <c r="H180" i="1"/>
  <c r="J179" i="1"/>
  <c r="I179" i="1"/>
  <c r="H179" i="1"/>
  <c r="J178" i="1"/>
  <c r="I178" i="1"/>
  <c r="H178" i="1"/>
  <c r="J177" i="1"/>
  <c r="I177" i="1"/>
  <c r="H177" i="1"/>
  <c r="J176" i="1"/>
  <c r="I176" i="1"/>
  <c r="H176" i="1"/>
  <c r="J175" i="1"/>
  <c r="I175" i="1"/>
  <c r="H175" i="1"/>
  <c r="J174" i="1"/>
  <c r="I174" i="1"/>
  <c r="H174" i="1"/>
  <c r="J173" i="1"/>
  <c r="I173" i="1"/>
  <c r="H173" i="1"/>
  <c r="J172" i="1"/>
  <c r="I172" i="1"/>
  <c r="H172" i="1"/>
  <c r="J171" i="1"/>
  <c r="I171" i="1"/>
  <c r="H171" i="1"/>
  <c r="J170" i="1"/>
  <c r="I170" i="1"/>
  <c r="H170" i="1"/>
  <c r="J169" i="1"/>
  <c r="I169" i="1"/>
  <c r="H169" i="1"/>
  <c r="J168" i="1"/>
  <c r="I168" i="1"/>
  <c r="H168" i="1"/>
  <c r="J167" i="1"/>
  <c r="I167" i="1"/>
  <c r="H167" i="1"/>
  <c r="J166" i="1"/>
  <c r="I166" i="1"/>
  <c r="H166" i="1"/>
  <c r="J165" i="1"/>
  <c r="I165" i="1"/>
  <c r="H165" i="1"/>
  <c r="J164" i="1"/>
  <c r="I164" i="1"/>
  <c r="H164" i="1"/>
  <c r="J163" i="1"/>
  <c r="I163" i="1"/>
  <c r="H163" i="1"/>
  <c r="J162" i="1"/>
  <c r="I162" i="1"/>
  <c r="H162" i="1"/>
  <c r="J161" i="1"/>
  <c r="I161" i="1"/>
  <c r="H161" i="1"/>
  <c r="J160" i="1"/>
  <c r="I160" i="1"/>
  <c r="H160" i="1"/>
  <c r="J159" i="1"/>
  <c r="I159" i="1"/>
  <c r="H159" i="1"/>
  <c r="J158" i="1"/>
  <c r="I158" i="1"/>
  <c r="H158" i="1"/>
  <c r="J157" i="1"/>
  <c r="I157" i="1"/>
  <c r="H157" i="1"/>
  <c r="J156" i="1"/>
  <c r="I156" i="1"/>
  <c r="H156" i="1"/>
  <c r="J155" i="1"/>
  <c r="I155" i="1"/>
  <c r="H155" i="1"/>
  <c r="J154" i="1"/>
  <c r="I154" i="1"/>
  <c r="H154" i="1"/>
  <c r="J153" i="1"/>
  <c r="I153" i="1"/>
  <c r="H153" i="1"/>
  <c r="J152" i="1"/>
  <c r="I152" i="1"/>
  <c r="H152" i="1"/>
  <c r="J151" i="1"/>
  <c r="I151" i="1"/>
  <c r="H151" i="1"/>
  <c r="J150" i="1"/>
  <c r="I150" i="1"/>
  <c r="H150" i="1"/>
  <c r="J149" i="1"/>
  <c r="I149" i="1"/>
  <c r="H149" i="1"/>
  <c r="J148" i="1"/>
  <c r="I148" i="1"/>
  <c r="H148" i="1"/>
  <c r="J147" i="1"/>
  <c r="I147" i="1"/>
  <c r="H147" i="1"/>
  <c r="J146" i="1"/>
  <c r="I146" i="1"/>
  <c r="H146" i="1"/>
  <c r="J145" i="1"/>
  <c r="I145" i="1"/>
  <c r="H145" i="1"/>
  <c r="J141" i="1"/>
  <c r="I141" i="1"/>
  <c r="H141" i="1"/>
  <c r="J140" i="1"/>
  <c r="I140" i="1"/>
  <c r="H140" i="1"/>
  <c r="J139" i="1"/>
  <c r="I139" i="1"/>
  <c r="H139" i="1"/>
  <c r="J138" i="1"/>
  <c r="I138" i="1"/>
  <c r="H138" i="1"/>
  <c r="J137" i="1"/>
  <c r="I137" i="1"/>
  <c r="H137" i="1"/>
  <c r="J136" i="1"/>
  <c r="I136" i="1"/>
  <c r="H136" i="1"/>
  <c r="J135" i="1"/>
  <c r="I135" i="1"/>
  <c r="H135" i="1"/>
  <c r="J134" i="1"/>
  <c r="I134" i="1"/>
  <c r="H134" i="1"/>
  <c r="J133" i="1"/>
  <c r="I133" i="1"/>
  <c r="H133" i="1"/>
  <c r="J132" i="1"/>
  <c r="I132" i="1"/>
  <c r="H132" i="1"/>
  <c r="J131" i="1"/>
  <c r="I131" i="1"/>
  <c r="H131" i="1"/>
  <c r="J130" i="1"/>
  <c r="I130" i="1"/>
  <c r="H130" i="1"/>
  <c r="J129" i="1"/>
  <c r="I129" i="1"/>
  <c r="H129" i="1"/>
  <c r="J128" i="1"/>
  <c r="I128" i="1"/>
  <c r="H128" i="1"/>
  <c r="J127" i="1"/>
  <c r="I127" i="1"/>
  <c r="H127" i="1"/>
  <c r="J126" i="1"/>
  <c r="I126" i="1"/>
  <c r="H126" i="1"/>
  <c r="J125" i="1"/>
  <c r="I125" i="1"/>
  <c r="H125" i="1"/>
  <c r="J124" i="1"/>
  <c r="I124" i="1"/>
  <c r="H124" i="1"/>
  <c r="J123" i="1"/>
  <c r="I123" i="1"/>
  <c r="H123" i="1"/>
  <c r="J122" i="1"/>
  <c r="I122" i="1"/>
  <c r="H122" i="1"/>
  <c r="J121" i="1"/>
  <c r="I121" i="1"/>
  <c r="H121" i="1"/>
  <c r="J120" i="1"/>
  <c r="J119" i="1"/>
  <c r="J114" i="1"/>
  <c r="I114" i="1"/>
  <c r="H114" i="1"/>
  <c r="J113" i="1"/>
  <c r="I113" i="1"/>
  <c r="H113" i="1"/>
  <c r="J112" i="1"/>
  <c r="I112" i="1"/>
  <c r="H112" i="1"/>
  <c r="J111" i="1"/>
  <c r="I111" i="1"/>
  <c r="H111" i="1"/>
  <c r="J110" i="1"/>
  <c r="I110" i="1"/>
  <c r="H110" i="1"/>
  <c r="J109" i="1"/>
  <c r="I109" i="1"/>
  <c r="H109" i="1"/>
  <c r="J108" i="1"/>
  <c r="I108" i="1"/>
  <c r="H108" i="1"/>
  <c r="J107" i="1"/>
  <c r="I107" i="1"/>
  <c r="H107" i="1"/>
  <c r="J106" i="1"/>
  <c r="I106" i="1"/>
  <c r="H106" i="1"/>
  <c r="J105" i="1"/>
  <c r="I105" i="1"/>
  <c r="H105" i="1"/>
  <c r="J104" i="1"/>
  <c r="I104" i="1"/>
  <c r="H104" i="1"/>
  <c r="J103" i="1"/>
  <c r="I103" i="1"/>
  <c r="H103" i="1"/>
  <c r="J102" i="1"/>
  <c r="I102" i="1"/>
  <c r="H102" i="1"/>
  <c r="J101" i="1"/>
  <c r="I101" i="1"/>
  <c r="H101" i="1"/>
  <c r="J100" i="1"/>
  <c r="I100" i="1"/>
  <c r="H100" i="1"/>
  <c r="J99" i="1"/>
  <c r="I99" i="1"/>
  <c r="H99" i="1"/>
  <c r="J98" i="1"/>
  <c r="I98" i="1"/>
  <c r="H98" i="1"/>
  <c r="J97" i="1"/>
  <c r="I97" i="1"/>
  <c r="H97" i="1"/>
  <c r="J96" i="1"/>
  <c r="I96" i="1"/>
  <c r="H96" i="1"/>
  <c r="J95" i="1"/>
  <c r="I95" i="1"/>
  <c r="H95" i="1"/>
  <c r="J94" i="1"/>
  <c r="I94" i="1"/>
  <c r="H94" i="1"/>
  <c r="J93" i="1"/>
  <c r="I93" i="1"/>
  <c r="H93" i="1"/>
  <c r="J92" i="1"/>
  <c r="I92" i="1"/>
  <c r="H92" i="1"/>
  <c r="J91" i="1"/>
  <c r="I91" i="1"/>
  <c r="H91" i="1"/>
  <c r="J90" i="1"/>
  <c r="I90" i="1"/>
  <c r="H90" i="1"/>
  <c r="J89" i="1"/>
  <c r="I89" i="1"/>
  <c r="H89" i="1"/>
  <c r="J88" i="1"/>
  <c r="I88" i="1"/>
  <c r="H88" i="1"/>
  <c r="J87" i="1"/>
  <c r="I87" i="1"/>
  <c r="H87" i="1"/>
  <c r="J86" i="1"/>
  <c r="I86" i="1"/>
  <c r="H86" i="1"/>
  <c r="J85" i="1"/>
  <c r="I85" i="1"/>
  <c r="H85" i="1"/>
  <c r="J84" i="1"/>
  <c r="I84" i="1"/>
  <c r="H84" i="1"/>
  <c r="J83" i="1"/>
  <c r="I83" i="1"/>
  <c r="H83" i="1"/>
  <c r="J82" i="1"/>
  <c r="I82" i="1"/>
  <c r="H82" i="1"/>
  <c r="J81" i="1"/>
  <c r="I81" i="1"/>
  <c r="H81" i="1"/>
  <c r="J80" i="1"/>
  <c r="I80" i="1"/>
  <c r="H80" i="1"/>
  <c r="J79" i="1"/>
  <c r="I79" i="1"/>
  <c r="H79" i="1"/>
  <c r="J78" i="1"/>
  <c r="I78" i="1"/>
  <c r="H78" i="1"/>
  <c r="J77" i="1"/>
  <c r="I77" i="1"/>
  <c r="H77" i="1"/>
  <c r="I76" i="1"/>
  <c r="H76" i="1"/>
  <c r="Z2" i="10" l="1" a="1"/>
  <c r="Z2" i="10" s="1"/>
  <c r="Z2" i="19" a="1"/>
  <c r="Z2" i="19" s="1"/>
  <c r="BP73" i="19"/>
  <c r="BP77" i="19"/>
  <c r="BP72" i="19"/>
  <c r="BP71" i="19"/>
  <c r="F37" i="18" s="1"/>
  <c r="BP78" i="19"/>
  <c r="BP79" i="19" s="1"/>
  <c r="BP76" i="19"/>
  <c r="J37" i="18" s="1"/>
  <c r="AB2" i="10" a="1"/>
  <c r="AB2" i="10" s="1"/>
  <c r="AB2" i="19" a="1"/>
  <c r="AB2" i="19" s="1"/>
  <c r="X73" i="19"/>
  <c r="X77" i="19"/>
  <c r="X72" i="19"/>
  <c r="X71" i="19"/>
  <c r="F15" i="18" s="1"/>
  <c r="X78" i="19"/>
  <c r="X79" i="19" s="1"/>
  <c r="BR42" i="10" a="1"/>
  <c r="BR42" i="10" s="1"/>
  <c r="BP42" i="10" a="1"/>
  <c r="BP42" i="10" s="1"/>
  <c r="BN42" i="10" a="1"/>
  <c r="BN42" i="10" s="1"/>
  <c r="BL42" i="10" a="1"/>
  <c r="BL42" i="10" s="1"/>
  <c r="BJ42" i="10" a="1"/>
  <c r="BJ42" i="10" s="1"/>
  <c r="BH42" i="10" a="1"/>
  <c r="BH42" i="10" s="1"/>
  <c r="BF42" i="10" a="1"/>
  <c r="BF42" i="10" s="1"/>
  <c r="BD42" i="10" a="1"/>
  <c r="BD42" i="10" s="1"/>
  <c r="BB42" i="10" a="1"/>
  <c r="BB42" i="10" s="1"/>
  <c r="AZ42" i="10" a="1"/>
  <c r="AZ42" i="10" s="1"/>
  <c r="AX42" i="10" a="1"/>
  <c r="AX42" i="10" s="1"/>
  <c r="AV42" i="10" a="1"/>
  <c r="AV42" i="10" s="1"/>
  <c r="AT42" i="10" a="1"/>
  <c r="AT42" i="10" s="1"/>
  <c r="AR42" i="10" a="1"/>
  <c r="AR42" i="10" s="1"/>
  <c r="AP42" i="10" a="1"/>
  <c r="AP42" i="10" s="1"/>
  <c r="AN42" i="10" a="1"/>
  <c r="AN42" i="10" s="1"/>
  <c r="AL42" i="10" a="1"/>
  <c r="AL42" i="10" s="1"/>
  <c r="AJ42" i="10" a="1"/>
  <c r="AJ42" i="10" s="1"/>
  <c r="AH42" i="10" a="1"/>
  <c r="AH42" i="10" s="1"/>
  <c r="AF42" i="10" a="1"/>
  <c r="AF42" i="10" s="1"/>
  <c r="AD42" i="10" a="1"/>
  <c r="AD42" i="10" s="1"/>
  <c r="AB42" i="10" a="1"/>
  <c r="AB42" i="10" s="1"/>
  <c r="Z42" i="10" a="1"/>
  <c r="Z42" i="10" s="1"/>
  <c r="X42" i="10" a="1"/>
  <c r="X42" i="10" s="1"/>
  <c r="V42" i="10" a="1"/>
  <c r="V42" i="10" s="1"/>
  <c r="T42" i="10" a="1"/>
  <c r="T42" i="10" s="1"/>
  <c r="R42" i="10" a="1"/>
  <c r="R42" i="10" s="1"/>
  <c r="P42" i="10" a="1"/>
  <c r="P42" i="10" s="1"/>
  <c r="N42" i="10" a="1"/>
  <c r="N42" i="10" s="1"/>
  <c r="L42" i="10" a="1"/>
  <c r="L42" i="10" s="1"/>
  <c r="J42" i="10" a="1"/>
  <c r="J42" i="10" s="1"/>
  <c r="H42" i="10" a="1"/>
  <c r="H42" i="10" s="1"/>
  <c r="F42" i="10" a="1"/>
  <c r="F42" i="10" s="1"/>
  <c r="D42" i="10" a="1"/>
  <c r="D42" i="10" s="1"/>
  <c r="B42" i="10" a="1"/>
  <c r="B42" i="10" s="1"/>
  <c r="BR41" i="10" a="1"/>
  <c r="BR41" i="10" s="1"/>
  <c r="BP41" i="10" a="1"/>
  <c r="BP41" i="10" s="1"/>
  <c r="BN41" i="10" a="1"/>
  <c r="BN41" i="10" s="1"/>
  <c r="BL41" i="10" a="1"/>
  <c r="BL41" i="10" s="1"/>
  <c r="BJ41" i="10" a="1"/>
  <c r="BJ41" i="10" s="1"/>
  <c r="BH41" i="10" a="1"/>
  <c r="BH41" i="10" s="1"/>
  <c r="BF41" i="10" a="1"/>
  <c r="BF41" i="10" s="1"/>
  <c r="BD41" i="10" a="1"/>
  <c r="BD41" i="10" s="1"/>
  <c r="BB41" i="10" a="1"/>
  <c r="BB41" i="10" s="1"/>
  <c r="AZ41" i="10" a="1"/>
  <c r="AZ41" i="10" s="1"/>
  <c r="AX41" i="10" a="1"/>
  <c r="AX41" i="10" s="1"/>
  <c r="AV41" i="10" a="1"/>
  <c r="AV41" i="10" s="1"/>
  <c r="AT41" i="10" a="1"/>
  <c r="AT41" i="10" s="1"/>
  <c r="AR41" i="10" a="1"/>
  <c r="AR41" i="10" s="1"/>
  <c r="AP41" i="10" a="1"/>
  <c r="AP41" i="10" s="1"/>
  <c r="AN41" i="10" a="1"/>
  <c r="AN41" i="10" s="1"/>
  <c r="AL41" i="10" a="1"/>
  <c r="AL41" i="10" s="1"/>
  <c r="AJ41" i="10" a="1"/>
  <c r="AJ41" i="10" s="1"/>
  <c r="AH41" i="10" a="1"/>
  <c r="AH41" i="10" s="1"/>
  <c r="AF41" i="10" a="1"/>
  <c r="AF41" i="10" s="1"/>
  <c r="AD41" i="10" a="1"/>
  <c r="AD41" i="10" s="1"/>
  <c r="AB41" i="10" a="1"/>
  <c r="AB41" i="10" s="1"/>
  <c r="Z41" i="10" a="1"/>
  <c r="Z41" i="10" s="1"/>
  <c r="X41" i="10" a="1"/>
  <c r="X41" i="10" s="1"/>
  <c r="V41" i="10" a="1"/>
  <c r="V41" i="10" s="1"/>
  <c r="T41" i="10" a="1"/>
  <c r="T41" i="10" s="1"/>
  <c r="R41" i="10" a="1"/>
  <c r="R41" i="10" s="1"/>
  <c r="P41" i="10" a="1"/>
  <c r="P41" i="10" s="1"/>
  <c r="N41" i="10" a="1"/>
  <c r="N41" i="10" s="1"/>
  <c r="L41" i="10" a="1"/>
  <c r="L41" i="10" s="1"/>
  <c r="J41" i="10" a="1"/>
  <c r="J41" i="10" s="1"/>
  <c r="H41" i="10" a="1"/>
  <c r="H41" i="10" s="1"/>
  <c r="F41" i="10" a="1"/>
  <c r="F41" i="10" s="1"/>
  <c r="D41" i="10" a="1"/>
  <c r="D41" i="10" s="1"/>
  <c r="B41" i="10" a="1"/>
  <c r="B41" i="10" s="1"/>
  <c r="BR40" i="10" a="1"/>
  <c r="BR40" i="10" s="1"/>
  <c r="BP40" i="10" a="1"/>
  <c r="BP40" i="10" s="1"/>
  <c r="BN40" i="10" a="1"/>
  <c r="BN40" i="10" s="1"/>
  <c r="BL40" i="10" a="1"/>
  <c r="BL40" i="10" s="1"/>
  <c r="BJ40" i="10" a="1"/>
  <c r="BJ40" i="10" s="1"/>
  <c r="BH40" i="10" a="1"/>
  <c r="BH40" i="10" s="1"/>
  <c r="BF40" i="10" a="1"/>
  <c r="BF40" i="10" s="1"/>
  <c r="BD40" i="10" a="1"/>
  <c r="BD40" i="10" s="1"/>
  <c r="BB40" i="10" a="1"/>
  <c r="BB40" i="10" s="1"/>
  <c r="AZ40" i="10" a="1"/>
  <c r="AZ40" i="10" s="1"/>
  <c r="AX40" i="10" a="1"/>
  <c r="AX40" i="10" s="1"/>
  <c r="AV40" i="10" a="1"/>
  <c r="AV40" i="10" s="1"/>
  <c r="AT40" i="10" a="1"/>
  <c r="AT40" i="10" s="1"/>
  <c r="AR40" i="10" a="1"/>
  <c r="AR40" i="10" s="1"/>
  <c r="AP40" i="10" a="1"/>
  <c r="AP40" i="10" s="1"/>
  <c r="AN40" i="10" a="1"/>
  <c r="AN40" i="10" s="1"/>
  <c r="AL40" i="10" a="1"/>
  <c r="AL40" i="10" s="1"/>
  <c r="AJ40" i="10" a="1"/>
  <c r="AJ40" i="10" s="1"/>
  <c r="AH40" i="10" a="1"/>
  <c r="AH40" i="10" s="1"/>
  <c r="AF40" i="10" a="1"/>
  <c r="AF40" i="10" s="1"/>
  <c r="AD40" i="10" a="1"/>
  <c r="AD40" i="10" s="1"/>
  <c r="AB40" i="10" a="1"/>
  <c r="AB40" i="10" s="1"/>
  <c r="Z40" i="10" a="1"/>
  <c r="Z40" i="10" s="1"/>
  <c r="X40" i="10" a="1"/>
  <c r="X40" i="10" s="1"/>
  <c r="V40" i="10" a="1"/>
  <c r="V40" i="10" s="1"/>
  <c r="T40" i="10" a="1"/>
  <c r="T40" i="10" s="1"/>
  <c r="R40" i="10" a="1"/>
  <c r="R40" i="10" s="1"/>
  <c r="P40" i="10" a="1"/>
  <c r="P40" i="10" s="1"/>
  <c r="N40" i="10" a="1"/>
  <c r="N40" i="10" s="1"/>
  <c r="L40" i="10" a="1"/>
  <c r="L40" i="10" s="1"/>
  <c r="J40" i="10" a="1"/>
  <c r="J40" i="10" s="1"/>
  <c r="H40" i="10" a="1"/>
  <c r="H40" i="10" s="1"/>
  <c r="F40" i="10" a="1"/>
  <c r="F40" i="10" s="1"/>
  <c r="D40" i="10" a="1"/>
  <c r="D40" i="10" s="1"/>
  <c r="B40" i="10" a="1"/>
  <c r="B40" i="10" s="1"/>
  <c r="BR39" i="10" a="1"/>
  <c r="BR39" i="10" s="1"/>
  <c r="BP39" i="10" a="1"/>
  <c r="BP39" i="10" s="1"/>
  <c r="BN39" i="10" a="1"/>
  <c r="BN39" i="10" s="1"/>
  <c r="BL39" i="10" a="1"/>
  <c r="BL39" i="10" s="1"/>
  <c r="BJ39" i="10" a="1"/>
  <c r="BJ39" i="10" s="1"/>
  <c r="BH39" i="10" a="1"/>
  <c r="BH39" i="10" s="1"/>
  <c r="BF39" i="10" a="1"/>
  <c r="BF39" i="10" s="1"/>
  <c r="BD39" i="10" a="1"/>
  <c r="BD39" i="10" s="1"/>
  <c r="BB39" i="10" a="1"/>
  <c r="BB39" i="10" s="1"/>
  <c r="AZ39" i="10" a="1"/>
  <c r="AZ39" i="10" s="1"/>
  <c r="AX39" i="10" a="1"/>
  <c r="AX39" i="10" s="1"/>
  <c r="AV39" i="10" a="1"/>
  <c r="AV39" i="10" s="1"/>
  <c r="AT39" i="10" a="1"/>
  <c r="AT39" i="10" s="1"/>
  <c r="AR39" i="10" a="1"/>
  <c r="AR39" i="10" s="1"/>
  <c r="AP39" i="10" a="1"/>
  <c r="AP39" i="10" s="1"/>
  <c r="AN39" i="10" a="1"/>
  <c r="AN39" i="10" s="1"/>
  <c r="AL39" i="10" a="1"/>
  <c r="AL39" i="10" s="1"/>
  <c r="AJ39" i="10" a="1"/>
  <c r="AJ39" i="10" s="1"/>
  <c r="AH39" i="10" a="1"/>
  <c r="AH39" i="10" s="1"/>
  <c r="AF39" i="10" a="1"/>
  <c r="AF39" i="10" s="1"/>
  <c r="AD39" i="10" a="1"/>
  <c r="AD39" i="10" s="1"/>
  <c r="AB39" i="10" a="1"/>
  <c r="AB39" i="10" s="1"/>
  <c r="Z39" i="10" a="1"/>
  <c r="Z39" i="10" s="1"/>
  <c r="X39" i="10" a="1"/>
  <c r="X39" i="10" s="1"/>
  <c r="V39" i="10" a="1"/>
  <c r="V39" i="10" s="1"/>
  <c r="T39" i="10" a="1"/>
  <c r="T39" i="10" s="1"/>
  <c r="R39" i="10" a="1"/>
  <c r="R39" i="10" s="1"/>
  <c r="P39" i="10" a="1"/>
  <c r="P39" i="10" s="1"/>
  <c r="N39" i="10" a="1"/>
  <c r="N39" i="10" s="1"/>
  <c r="L39" i="10" a="1"/>
  <c r="L39" i="10" s="1"/>
  <c r="J39" i="10" a="1"/>
  <c r="J39" i="10" s="1"/>
  <c r="H39" i="10" a="1"/>
  <c r="H39" i="10" s="1"/>
  <c r="F39" i="10" a="1"/>
  <c r="F39" i="10" s="1"/>
  <c r="D39" i="10" a="1"/>
  <c r="D39" i="10" s="1"/>
  <c r="B39" i="10" a="1"/>
  <c r="B39" i="10" s="1"/>
  <c r="BR38" i="10" a="1"/>
  <c r="BR38" i="10" s="1"/>
  <c r="BP38" i="10" a="1"/>
  <c r="BP38" i="10" s="1"/>
  <c r="BN38" i="10" a="1"/>
  <c r="BN38" i="10" s="1"/>
  <c r="BL38" i="10" a="1"/>
  <c r="BL38" i="10" s="1"/>
  <c r="BJ38" i="10" a="1"/>
  <c r="BJ38" i="10" s="1"/>
  <c r="BH38" i="10" a="1"/>
  <c r="BH38" i="10" s="1"/>
  <c r="BF38" i="10" a="1"/>
  <c r="BF38" i="10" s="1"/>
  <c r="BD38" i="10" a="1"/>
  <c r="BD38" i="10" s="1"/>
  <c r="BB38" i="10" a="1"/>
  <c r="BB38" i="10" s="1"/>
  <c r="AZ38" i="10" a="1"/>
  <c r="AZ38" i="10" s="1"/>
  <c r="AX38" i="10" a="1"/>
  <c r="AX38" i="10" s="1"/>
  <c r="AV38" i="10" a="1"/>
  <c r="AV38" i="10" s="1"/>
  <c r="AT38" i="10" a="1"/>
  <c r="AT38" i="10" s="1"/>
  <c r="AR38" i="10" a="1"/>
  <c r="AR38" i="10" s="1"/>
  <c r="AP38" i="10" a="1"/>
  <c r="AP38" i="10" s="1"/>
  <c r="AN38" i="10" a="1"/>
  <c r="AN38" i="10" s="1"/>
  <c r="AL38" i="10" a="1"/>
  <c r="AL38" i="10" s="1"/>
  <c r="AJ38" i="10" a="1"/>
  <c r="AJ38" i="10" s="1"/>
  <c r="AH38" i="10" a="1"/>
  <c r="AH38" i="10" s="1"/>
  <c r="AF38" i="10" a="1"/>
  <c r="AF38" i="10" s="1"/>
  <c r="AD38" i="10" a="1"/>
  <c r="AD38" i="10" s="1"/>
  <c r="AB38" i="10" a="1"/>
  <c r="AB38" i="10" s="1"/>
  <c r="Z38" i="10" a="1"/>
  <c r="Z38" i="10" s="1"/>
  <c r="X38" i="10" a="1"/>
  <c r="X38" i="10" s="1"/>
  <c r="V38" i="10" a="1"/>
  <c r="V38" i="10" s="1"/>
  <c r="T38" i="10" a="1"/>
  <c r="T38" i="10" s="1"/>
  <c r="R38" i="10" a="1"/>
  <c r="R38" i="10" s="1"/>
  <c r="P38" i="10" a="1"/>
  <c r="P38" i="10" s="1"/>
  <c r="N38" i="10" a="1"/>
  <c r="N38" i="10" s="1"/>
  <c r="L38" i="10" a="1"/>
  <c r="L38" i="10" s="1"/>
  <c r="J38" i="10" a="1"/>
  <c r="J38" i="10" s="1"/>
  <c r="H38" i="10" a="1"/>
  <c r="H38" i="10" s="1"/>
  <c r="F38" i="10" a="1"/>
  <c r="F38" i="10" s="1"/>
  <c r="D38" i="10" a="1"/>
  <c r="D38" i="10" s="1"/>
  <c r="B38" i="10" a="1"/>
  <c r="B38" i="10" s="1"/>
  <c r="BR37" i="10" a="1"/>
  <c r="BR37" i="10" s="1"/>
  <c r="BP37" i="10" a="1"/>
  <c r="BP37" i="10" s="1"/>
  <c r="BN37" i="10" a="1"/>
  <c r="BN37" i="10" s="1"/>
  <c r="BL37" i="10" a="1"/>
  <c r="BL37" i="10" s="1"/>
  <c r="BJ37" i="10" a="1"/>
  <c r="BJ37" i="10" s="1"/>
  <c r="BH37" i="10" a="1"/>
  <c r="BH37" i="10" s="1"/>
  <c r="BF37" i="10" a="1"/>
  <c r="BF37" i="10" s="1"/>
  <c r="BD37" i="10" a="1"/>
  <c r="BD37" i="10" s="1"/>
  <c r="BB37" i="10" a="1"/>
  <c r="BB37" i="10" s="1"/>
  <c r="AZ37" i="10" a="1"/>
  <c r="AZ37" i="10" s="1"/>
  <c r="AX37" i="10" a="1"/>
  <c r="AX37" i="10" s="1"/>
  <c r="AV37" i="10" a="1"/>
  <c r="AV37" i="10" s="1"/>
  <c r="AT37" i="10" a="1"/>
  <c r="AT37" i="10" s="1"/>
  <c r="AR37" i="10" a="1"/>
  <c r="AR37" i="10" s="1"/>
  <c r="AP37" i="10" a="1"/>
  <c r="AP37" i="10" s="1"/>
  <c r="AN37" i="10" a="1"/>
  <c r="AN37" i="10" s="1"/>
  <c r="AL37" i="10" a="1"/>
  <c r="AL37" i="10" s="1"/>
  <c r="AJ37" i="10" a="1"/>
  <c r="AJ37" i="10" s="1"/>
  <c r="AH37" i="10" a="1"/>
  <c r="AH37" i="10" s="1"/>
  <c r="AF37" i="10" a="1"/>
  <c r="AF37" i="10" s="1"/>
  <c r="AD37" i="10" a="1"/>
  <c r="AD37" i="10" s="1"/>
  <c r="AB37" i="10" a="1"/>
  <c r="AB37" i="10" s="1"/>
  <c r="Z37" i="10" a="1"/>
  <c r="Z37" i="10" s="1"/>
  <c r="X37" i="10" a="1"/>
  <c r="X37" i="10" s="1"/>
  <c r="V37" i="10" a="1"/>
  <c r="V37" i="10" s="1"/>
  <c r="T37" i="10" a="1"/>
  <c r="T37" i="10" s="1"/>
  <c r="R37" i="10" a="1"/>
  <c r="R37" i="10" s="1"/>
  <c r="P37" i="10" a="1"/>
  <c r="P37" i="10" s="1"/>
  <c r="N37" i="10" a="1"/>
  <c r="N37" i="10" s="1"/>
  <c r="L37" i="10" a="1"/>
  <c r="L37" i="10" s="1"/>
  <c r="J37" i="10" a="1"/>
  <c r="J37" i="10" s="1"/>
  <c r="H37" i="10" a="1"/>
  <c r="H37" i="10" s="1"/>
  <c r="F37" i="10" a="1"/>
  <c r="F37" i="10" s="1"/>
  <c r="D37" i="10" a="1"/>
  <c r="D37" i="10" s="1"/>
  <c r="B37" i="10" a="1"/>
  <c r="B37" i="10" s="1"/>
  <c r="BR36" i="10" a="1"/>
  <c r="BR36" i="10" s="1"/>
  <c r="BP36" i="10" a="1"/>
  <c r="BP36" i="10" s="1"/>
  <c r="BN36" i="10" a="1"/>
  <c r="BN36" i="10" s="1"/>
  <c r="BL36" i="10" a="1"/>
  <c r="BL36" i="10" s="1"/>
  <c r="BJ36" i="10" a="1"/>
  <c r="BJ36" i="10" s="1"/>
  <c r="BH36" i="10" a="1"/>
  <c r="BH36" i="10" s="1"/>
  <c r="BF36" i="10" a="1"/>
  <c r="BF36" i="10" s="1"/>
  <c r="BD36" i="10" a="1"/>
  <c r="BD36" i="10" s="1"/>
  <c r="BB36" i="10" a="1"/>
  <c r="BB36" i="10" s="1"/>
  <c r="AZ36" i="10" a="1"/>
  <c r="AZ36" i="10" s="1"/>
  <c r="AX36" i="10" a="1"/>
  <c r="AX36" i="10" s="1"/>
  <c r="AV36" i="10" a="1"/>
  <c r="AV36" i="10" s="1"/>
  <c r="AT36" i="10" a="1"/>
  <c r="AT36" i="10" s="1"/>
  <c r="AR36" i="10" a="1"/>
  <c r="AR36" i="10" s="1"/>
  <c r="AP36" i="10" a="1"/>
  <c r="AP36" i="10" s="1"/>
  <c r="AN36" i="10" a="1"/>
  <c r="AN36" i="10" s="1"/>
  <c r="AL36" i="10" a="1"/>
  <c r="AL36" i="10" s="1"/>
  <c r="AJ36" i="10" a="1"/>
  <c r="AJ36" i="10" s="1"/>
  <c r="AH36" i="10" a="1"/>
  <c r="AH36" i="10" s="1"/>
  <c r="AF36" i="10" a="1"/>
  <c r="AF36" i="10" s="1"/>
  <c r="AD36" i="10" a="1"/>
  <c r="AD36" i="10" s="1"/>
  <c r="AB36" i="10" a="1"/>
  <c r="AB36" i="10" s="1"/>
  <c r="Z36" i="10" a="1"/>
  <c r="Z36" i="10" s="1"/>
  <c r="X36" i="10" a="1"/>
  <c r="X36" i="10" s="1"/>
  <c r="V36" i="10" a="1"/>
  <c r="V36" i="10" s="1"/>
  <c r="T36" i="10" a="1"/>
  <c r="T36" i="10" s="1"/>
  <c r="R36" i="10" a="1"/>
  <c r="R36" i="10" s="1"/>
  <c r="P36" i="10" a="1"/>
  <c r="P36" i="10" s="1"/>
  <c r="N36" i="10" a="1"/>
  <c r="N36" i="10" s="1"/>
  <c r="L36" i="10" a="1"/>
  <c r="L36" i="10" s="1"/>
  <c r="J36" i="10" a="1"/>
  <c r="J36" i="10" s="1"/>
  <c r="H36" i="10" a="1"/>
  <c r="H36" i="10" s="1"/>
  <c r="F36" i="10" a="1"/>
  <c r="F36" i="10" s="1"/>
  <c r="D36" i="10" a="1"/>
  <c r="D36" i="10" s="1"/>
  <c r="B36" i="10" a="1"/>
  <c r="B36" i="10" s="1"/>
  <c r="BR35" i="10" a="1"/>
  <c r="BR35" i="10" s="1"/>
  <c r="BP35" i="10" a="1"/>
  <c r="BP35" i="10" s="1"/>
  <c r="BN35" i="10" a="1"/>
  <c r="BN35" i="10" s="1"/>
  <c r="BL35" i="10" a="1"/>
  <c r="BL35" i="10" s="1"/>
  <c r="BJ35" i="10" a="1"/>
  <c r="BJ35" i="10" s="1"/>
  <c r="BH35" i="10" a="1"/>
  <c r="BH35" i="10" s="1"/>
  <c r="BF35" i="10" a="1"/>
  <c r="BF35" i="10" s="1"/>
  <c r="BD35" i="10" a="1"/>
  <c r="BD35" i="10" s="1"/>
  <c r="BB35" i="10" a="1"/>
  <c r="BB35" i="10" s="1"/>
  <c r="AZ35" i="10" a="1"/>
  <c r="AZ35" i="10" s="1"/>
  <c r="AX35" i="10" a="1"/>
  <c r="AX35" i="10" s="1"/>
  <c r="AV35" i="10" a="1"/>
  <c r="AV35" i="10" s="1"/>
  <c r="AT35" i="10" a="1"/>
  <c r="AT35" i="10" s="1"/>
  <c r="AR35" i="10" a="1"/>
  <c r="AR35" i="10" s="1"/>
  <c r="AP35" i="10" a="1"/>
  <c r="AP35" i="10" s="1"/>
  <c r="AN35" i="10" a="1"/>
  <c r="AN35" i="10" s="1"/>
  <c r="AL35" i="10" a="1"/>
  <c r="AL35" i="10" s="1"/>
  <c r="AJ35" i="10" a="1"/>
  <c r="AJ35" i="10" s="1"/>
  <c r="AH35" i="10" a="1"/>
  <c r="AH35" i="10" s="1"/>
  <c r="AF35" i="10" a="1"/>
  <c r="AF35" i="10" s="1"/>
  <c r="AD35" i="10" a="1"/>
  <c r="AD35" i="10" s="1"/>
  <c r="AB35" i="10" a="1"/>
  <c r="AB35" i="10" s="1"/>
  <c r="Z35" i="10" a="1"/>
  <c r="Z35" i="10" s="1"/>
  <c r="X35" i="10" a="1"/>
  <c r="X35" i="10" s="1"/>
  <c r="V35" i="10" a="1"/>
  <c r="V35" i="10" s="1"/>
  <c r="T35" i="10" a="1"/>
  <c r="T35" i="10" s="1"/>
  <c r="R35" i="10" a="1"/>
  <c r="R35" i="10" s="1"/>
  <c r="P35" i="10" a="1"/>
  <c r="P35" i="10" s="1"/>
  <c r="N35" i="10" a="1"/>
  <c r="N35" i="10" s="1"/>
  <c r="L35" i="10" a="1"/>
  <c r="L35" i="10" s="1"/>
  <c r="J35" i="10" a="1"/>
  <c r="J35" i="10" s="1"/>
  <c r="H35" i="10" a="1"/>
  <c r="H35" i="10" s="1"/>
  <c r="F35" i="10" a="1"/>
  <c r="F35" i="10" s="1"/>
  <c r="D35" i="10" a="1"/>
  <c r="D35" i="10" s="1"/>
  <c r="B35" i="10" a="1"/>
  <c r="B35" i="10" s="1"/>
  <c r="BR34" i="10" a="1"/>
  <c r="BR34" i="10" s="1"/>
  <c r="BP34" i="10" a="1"/>
  <c r="BP34" i="10" s="1"/>
  <c r="BN34" i="10" a="1"/>
  <c r="BN34" i="10" s="1"/>
  <c r="BL34" i="10" a="1"/>
  <c r="BL34" i="10" s="1"/>
  <c r="BJ34" i="10" a="1"/>
  <c r="BJ34" i="10" s="1"/>
  <c r="BH34" i="10" a="1"/>
  <c r="BH34" i="10" s="1"/>
  <c r="BF34" i="10" a="1"/>
  <c r="BF34" i="10" s="1"/>
  <c r="BD34" i="10" a="1"/>
  <c r="BD34" i="10" s="1"/>
  <c r="BB34" i="10" a="1"/>
  <c r="BB34" i="10" s="1"/>
  <c r="AZ34" i="10" a="1"/>
  <c r="AZ34" i="10" s="1"/>
  <c r="AX34" i="10" a="1"/>
  <c r="AX34" i="10" s="1"/>
  <c r="AV34" i="10" a="1"/>
  <c r="AV34" i="10" s="1"/>
  <c r="AT34" i="10" a="1"/>
  <c r="AT34" i="10" s="1"/>
  <c r="AR34" i="10" a="1"/>
  <c r="AR34" i="10" s="1"/>
  <c r="AP34" i="10" a="1"/>
  <c r="AP34" i="10" s="1"/>
  <c r="AN34" i="10" a="1"/>
  <c r="AN34" i="10" s="1"/>
  <c r="AL34" i="10" a="1"/>
  <c r="AL34" i="10" s="1"/>
  <c r="AJ34" i="10" a="1"/>
  <c r="AJ34" i="10" s="1"/>
  <c r="AH34" i="10" a="1"/>
  <c r="AH34" i="10" s="1"/>
  <c r="AF34" i="10" a="1"/>
  <c r="AF34" i="10" s="1"/>
  <c r="AD34" i="10" a="1"/>
  <c r="AD34" i="10" s="1"/>
  <c r="AB34" i="10" a="1"/>
  <c r="AB34" i="10" s="1"/>
  <c r="Z34" i="10" a="1"/>
  <c r="Z34" i="10" s="1"/>
  <c r="X34" i="10" a="1"/>
  <c r="X34" i="10" s="1"/>
  <c r="V34" i="10" a="1"/>
  <c r="V34" i="10" s="1"/>
  <c r="T34" i="10" a="1"/>
  <c r="T34" i="10" s="1"/>
  <c r="R34" i="10" a="1"/>
  <c r="R34" i="10" s="1"/>
  <c r="P34" i="10" a="1"/>
  <c r="P34" i="10" s="1"/>
  <c r="N34" i="10" a="1"/>
  <c r="N34" i="10" s="1"/>
  <c r="L34" i="10" a="1"/>
  <c r="L34" i="10" s="1"/>
  <c r="J34" i="10" a="1"/>
  <c r="J34" i="10" s="1"/>
  <c r="H34" i="10" a="1"/>
  <c r="H34" i="10" s="1"/>
  <c r="F34" i="10" a="1"/>
  <c r="F34" i="10" s="1"/>
  <c r="D34" i="10" a="1"/>
  <c r="D34" i="10" s="1"/>
  <c r="B34" i="10" a="1"/>
  <c r="B34" i="10" s="1"/>
  <c r="BR33" i="10" a="1"/>
  <c r="BR33" i="10" s="1"/>
  <c r="BP33" i="10" a="1"/>
  <c r="BP33" i="10" s="1"/>
  <c r="BN33" i="10" a="1"/>
  <c r="BN33" i="10" s="1"/>
  <c r="BL33" i="10" a="1"/>
  <c r="BL33" i="10" s="1"/>
  <c r="BJ33" i="10" a="1"/>
  <c r="BJ33" i="10" s="1"/>
  <c r="BH33" i="10" a="1"/>
  <c r="BH33" i="10" s="1"/>
  <c r="BF33" i="10" a="1"/>
  <c r="BF33" i="10" s="1"/>
  <c r="BD33" i="10" a="1"/>
  <c r="BD33" i="10" s="1"/>
  <c r="BB33" i="10" a="1"/>
  <c r="BB33" i="10" s="1"/>
  <c r="AZ33" i="10" a="1"/>
  <c r="AZ33" i="10" s="1"/>
  <c r="AX33" i="10" a="1"/>
  <c r="AX33" i="10" s="1"/>
  <c r="AV33" i="10" a="1"/>
  <c r="AV33" i="10" s="1"/>
  <c r="AT33" i="10" a="1"/>
  <c r="AT33" i="10" s="1"/>
  <c r="AR33" i="10" a="1"/>
  <c r="AR33" i="10" s="1"/>
  <c r="AP33" i="10" a="1"/>
  <c r="AP33" i="10" s="1"/>
  <c r="AN33" i="10" a="1"/>
  <c r="AN33" i="10" s="1"/>
  <c r="AL33" i="10" a="1"/>
  <c r="AL33" i="10" s="1"/>
  <c r="AJ33" i="10" a="1"/>
  <c r="AJ33" i="10" s="1"/>
  <c r="AH33" i="10" a="1"/>
  <c r="AH33" i="10" s="1"/>
  <c r="AF33" i="10" a="1"/>
  <c r="AF33" i="10" s="1"/>
  <c r="AD33" i="10" a="1"/>
  <c r="AD33" i="10" s="1"/>
  <c r="AB33" i="10" a="1"/>
  <c r="AB33" i="10" s="1"/>
  <c r="Z33" i="10" a="1"/>
  <c r="Z33" i="10" s="1"/>
  <c r="X33" i="10" a="1"/>
  <c r="X33" i="10" s="1"/>
  <c r="V33" i="10" a="1"/>
  <c r="V33" i="10" s="1"/>
  <c r="T33" i="10" a="1"/>
  <c r="T33" i="10" s="1"/>
  <c r="R33" i="10" a="1"/>
  <c r="R33" i="10" s="1"/>
  <c r="N33" i="10" a="1"/>
  <c r="N33" i="10" s="1"/>
  <c r="L33" i="10" a="1"/>
  <c r="L33" i="10" s="1"/>
  <c r="J33" i="10" a="1"/>
  <c r="J33" i="10" s="1"/>
  <c r="H33" i="10" a="1"/>
  <c r="H33" i="10" s="1"/>
  <c r="F33" i="10" a="1"/>
  <c r="F33" i="10" s="1"/>
  <c r="D33" i="10" a="1"/>
  <c r="D33" i="10" s="1"/>
  <c r="B33" i="10" a="1"/>
  <c r="B33" i="10" s="1"/>
  <c r="BR32" i="10" a="1"/>
  <c r="BR32" i="10" s="1"/>
  <c r="BP32" i="10" a="1"/>
  <c r="BP32" i="10" s="1"/>
  <c r="BN32" i="10" a="1"/>
  <c r="BN32" i="10" s="1"/>
  <c r="BL32" i="10" a="1"/>
  <c r="BL32" i="10" s="1"/>
  <c r="BJ32" i="10" a="1"/>
  <c r="BJ32" i="10" s="1"/>
  <c r="BH32" i="10" a="1"/>
  <c r="BH32" i="10" s="1"/>
  <c r="BF32" i="10" a="1"/>
  <c r="BF32" i="10" s="1"/>
  <c r="BD32" i="10" a="1"/>
  <c r="BD32" i="10" s="1"/>
  <c r="BB32" i="10" a="1"/>
  <c r="BB32" i="10" s="1"/>
  <c r="AZ32" i="10" a="1"/>
  <c r="AZ32" i="10" s="1"/>
  <c r="AX32" i="10" a="1"/>
  <c r="AX32" i="10" s="1"/>
  <c r="AV32" i="10" a="1"/>
  <c r="AV32" i="10" s="1"/>
  <c r="AT32" i="10" a="1"/>
  <c r="AT32" i="10" s="1"/>
  <c r="AR32" i="10" a="1"/>
  <c r="AR32" i="10" s="1"/>
  <c r="AP32" i="10" a="1"/>
  <c r="AP32" i="10" s="1"/>
  <c r="AN32" i="10" a="1"/>
  <c r="AN32" i="10" s="1"/>
  <c r="AL32" i="10" a="1"/>
  <c r="AL32" i="10" s="1"/>
  <c r="AJ32" i="10" a="1"/>
  <c r="AJ32" i="10" s="1"/>
  <c r="AH32" i="10" a="1"/>
  <c r="AH32" i="10" s="1"/>
  <c r="AF32" i="10" a="1"/>
  <c r="AF32" i="10" s="1"/>
  <c r="AD32" i="10" a="1"/>
  <c r="AD32" i="10" s="1"/>
  <c r="AB32" i="10" a="1"/>
  <c r="AB32" i="10" s="1"/>
  <c r="Z32" i="10" a="1"/>
  <c r="Z32" i="10" s="1"/>
  <c r="X32" i="10" a="1"/>
  <c r="X32" i="10" s="1"/>
  <c r="V32" i="10" a="1"/>
  <c r="V32" i="10" s="1"/>
  <c r="T32" i="10" a="1"/>
  <c r="T32" i="10" s="1"/>
  <c r="R32" i="10" a="1"/>
  <c r="R32" i="10" s="1"/>
  <c r="P32" i="10" a="1"/>
  <c r="P32" i="10" s="1"/>
  <c r="N32" i="10" a="1"/>
  <c r="N32" i="10" s="1"/>
  <c r="L32" i="10" a="1"/>
  <c r="L32" i="10" s="1"/>
  <c r="J32" i="10" a="1"/>
  <c r="J32" i="10" s="1"/>
  <c r="H32" i="10" a="1"/>
  <c r="H32" i="10" s="1"/>
  <c r="F32" i="10" a="1"/>
  <c r="F32" i="10" s="1"/>
  <c r="D32" i="10" a="1"/>
  <c r="D32" i="10" s="1"/>
  <c r="B32" i="10" a="1"/>
  <c r="B32" i="10" s="1"/>
  <c r="BR31" i="10" a="1"/>
  <c r="BR31" i="10" s="1"/>
  <c r="BP31" i="10" a="1"/>
  <c r="BP31" i="10" s="1"/>
  <c r="BN31" i="10" a="1"/>
  <c r="BN31" i="10" s="1"/>
  <c r="BL31" i="10" a="1"/>
  <c r="BL31" i="10" s="1"/>
  <c r="BJ31" i="10" a="1"/>
  <c r="BJ31" i="10" s="1"/>
  <c r="BH31" i="10" a="1"/>
  <c r="BH31" i="10" s="1"/>
  <c r="BF31" i="10" a="1"/>
  <c r="BF31" i="10" s="1"/>
  <c r="BD31" i="10" a="1"/>
  <c r="BD31" i="10" s="1"/>
  <c r="BB31" i="10" a="1"/>
  <c r="BB31" i="10" s="1"/>
  <c r="AZ31" i="10" a="1"/>
  <c r="AZ31" i="10" s="1"/>
  <c r="AX31" i="10" a="1"/>
  <c r="AX31" i="10" s="1"/>
  <c r="AV31" i="10" a="1"/>
  <c r="AV31" i="10" s="1"/>
  <c r="AT31" i="10" a="1"/>
  <c r="AT31" i="10" s="1"/>
  <c r="AR31" i="10" a="1"/>
  <c r="AR31" i="10" s="1"/>
  <c r="AP31" i="10" a="1"/>
  <c r="AP31" i="10" s="1"/>
  <c r="AN31" i="10" a="1"/>
  <c r="AN31" i="10" s="1"/>
  <c r="AL31" i="10" a="1"/>
  <c r="AL31" i="10" s="1"/>
  <c r="AJ31" i="10" a="1"/>
  <c r="AJ31" i="10" s="1"/>
  <c r="AH31" i="10" a="1"/>
  <c r="AH31" i="10" s="1"/>
  <c r="AF31" i="10" a="1"/>
  <c r="AF31" i="10" s="1"/>
  <c r="AD31" i="10" a="1"/>
  <c r="AD31" i="10" s="1"/>
  <c r="AB31" i="10" a="1"/>
  <c r="AB31" i="10" s="1"/>
  <c r="Z31" i="10" a="1"/>
  <c r="Z31" i="10" s="1"/>
  <c r="X31" i="10" a="1"/>
  <c r="X31" i="10" s="1"/>
  <c r="V31" i="10" a="1"/>
  <c r="V31" i="10" s="1"/>
  <c r="T31" i="10" a="1"/>
  <c r="T31" i="10" s="1"/>
  <c r="R31" i="10" a="1"/>
  <c r="R31" i="10" s="1"/>
  <c r="P31" i="10" a="1"/>
  <c r="P31" i="10" s="1"/>
  <c r="N31" i="10" a="1"/>
  <c r="N31" i="10" s="1"/>
  <c r="L31" i="10" a="1"/>
  <c r="L31" i="10" s="1"/>
  <c r="J31" i="10" a="1"/>
  <c r="J31" i="10" s="1"/>
  <c r="H31" i="10" a="1"/>
  <c r="H31" i="10" s="1"/>
  <c r="F31" i="10" a="1"/>
  <c r="F31" i="10" s="1"/>
  <c r="D31" i="10" a="1"/>
  <c r="D31" i="10" s="1"/>
  <c r="B31" i="10" a="1"/>
  <c r="B31" i="10" s="1"/>
  <c r="BR30" i="10" a="1"/>
  <c r="BR30" i="10" s="1"/>
  <c r="BP30" i="10" a="1"/>
  <c r="BP30" i="10" s="1"/>
  <c r="BN30" i="10" a="1"/>
  <c r="BN30" i="10" s="1"/>
  <c r="BL30" i="10" a="1"/>
  <c r="BL30" i="10" s="1"/>
  <c r="BJ30" i="10" a="1"/>
  <c r="BJ30" i="10" s="1"/>
  <c r="BH30" i="10" a="1"/>
  <c r="BH30" i="10" s="1"/>
  <c r="BF30" i="10" a="1"/>
  <c r="BF30" i="10" s="1"/>
  <c r="BD30" i="10" a="1"/>
  <c r="BD30" i="10" s="1"/>
  <c r="BB30" i="10" a="1"/>
  <c r="BB30" i="10" s="1"/>
  <c r="AZ30" i="10" a="1"/>
  <c r="AZ30" i="10" s="1"/>
  <c r="AX30" i="10" a="1"/>
  <c r="AX30" i="10" s="1"/>
  <c r="AV30" i="10" a="1"/>
  <c r="AV30" i="10" s="1"/>
  <c r="AT30" i="10" a="1"/>
  <c r="AT30" i="10" s="1"/>
  <c r="AR30" i="10" a="1"/>
  <c r="AR30" i="10" s="1"/>
  <c r="AP30" i="10" a="1"/>
  <c r="AP30" i="10" s="1"/>
  <c r="AN30" i="10" a="1"/>
  <c r="AN30" i="10" s="1"/>
  <c r="AL30" i="10" a="1"/>
  <c r="AL30" i="10" s="1"/>
  <c r="AJ30" i="10" a="1"/>
  <c r="AJ30" i="10" s="1"/>
  <c r="AH30" i="10" a="1"/>
  <c r="AH30" i="10" s="1"/>
  <c r="AF30" i="10" a="1"/>
  <c r="AF30" i="10" s="1"/>
  <c r="AD30" i="10" a="1"/>
  <c r="AD30" i="10" s="1"/>
  <c r="AB30" i="10" a="1"/>
  <c r="AB30" i="10" s="1"/>
  <c r="Z30" i="10" a="1"/>
  <c r="Z30" i="10" s="1"/>
  <c r="X30" i="10" a="1"/>
  <c r="X30" i="10" s="1"/>
  <c r="V30" i="10" a="1"/>
  <c r="V30" i="10" s="1"/>
  <c r="T30" i="10" a="1"/>
  <c r="T30" i="10" s="1"/>
  <c r="R30" i="10" a="1"/>
  <c r="R30" i="10" s="1"/>
  <c r="P30" i="10" a="1"/>
  <c r="P30" i="10" s="1"/>
  <c r="N30" i="10" a="1"/>
  <c r="N30" i="10" s="1"/>
  <c r="L30" i="10" a="1"/>
  <c r="L30" i="10" s="1"/>
  <c r="J30" i="10" a="1"/>
  <c r="J30" i="10" s="1"/>
  <c r="H30" i="10" a="1"/>
  <c r="H30" i="10" s="1"/>
  <c r="F30" i="10" a="1"/>
  <c r="F30" i="10" s="1"/>
  <c r="D30" i="10" a="1"/>
  <c r="D30" i="10" s="1"/>
  <c r="B30" i="10" a="1"/>
  <c r="B30" i="10" s="1"/>
  <c r="BP81" i="19" l="1"/>
  <c r="H15" i="18"/>
  <c r="X80" i="19"/>
  <c r="H37" i="18"/>
  <c r="BP80" i="19"/>
  <c r="BQ4" i="19" s="1"/>
  <c r="Z71" i="19"/>
  <c r="F16" i="18" s="1"/>
  <c r="Z78" i="19"/>
  <c r="Z77" i="19"/>
  <c r="Z73" i="19"/>
  <c r="Z72" i="19"/>
  <c r="Z76" i="19" s="1"/>
  <c r="J16" i="18" s="1"/>
  <c r="X76" i="19"/>
  <c r="J15" i="18" s="1"/>
  <c r="AB78" i="19"/>
  <c r="AB73" i="19"/>
  <c r="AB72" i="19"/>
  <c r="AB76" i="19" s="1"/>
  <c r="J17" i="18" s="1"/>
  <c r="AB77" i="19"/>
  <c r="AB71" i="19"/>
  <c r="F17" i="18" s="1"/>
  <c r="X81" i="19"/>
  <c r="D71" i="10"/>
  <c r="G5" i="18" s="1"/>
  <c r="B71" i="10"/>
  <c r="G4" i="18" s="1"/>
  <c r="L71" i="10"/>
  <c r="G9" i="18" s="1"/>
  <c r="F71" i="10"/>
  <c r="G6" i="18" s="1"/>
  <c r="AB71" i="10"/>
  <c r="G17" i="18" s="1"/>
  <c r="AR71" i="10"/>
  <c r="G25" i="18" s="1"/>
  <c r="BP71" i="10"/>
  <c r="G37" i="18" s="1"/>
  <c r="X71" i="10"/>
  <c r="G15" i="18" s="1"/>
  <c r="H71" i="10"/>
  <c r="G7" i="18" s="1"/>
  <c r="J71" i="10"/>
  <c r="G8" i="18" s="1"/>
  <c r="Z71" i="10"/>
  <c r="G16" i="18" s="1"/>
  <c r="AP71" i="10"/>
  <c r="G24" i="18" s="1"/>
  <c r="AT71" i="10"/>
  <c r="G26" i="18" s="1"/>
  <c r="E45" i="1"/>
  <c r="E46" i="1"/>
  <c r="E47" i="1"/>
  <c r="E48" i="1"/>
  <c r="E49" i="1"/>
  <c r="E50" i="1"/>
  <c r="E51" i="1"/>
  <c r="E52" i="1"/>
  <c r="E53" i="1"/>
  <c r="E54" i="1"/>
  <c r="E55" i="1"/>
  <c r="E56" i="1"/>
  <c r="E57" i="1"/>
  <c r="E58" i="1"/>
  <c r="E59" i="1"/>
  <c r="E60" i="1"/>
  <c r="E61" i="1"/>
  <c r="E62" i="1"/>
  <c r="E63" i="1"/>
  <c r="E64" i="1"/>
  <c r="E65" i="1"/>
  <c r="E66" i="1"/>
  <c r="E68" i="1"/>
  <c r="E69" i="1"/>
  <c r="E70" i="1"/>
  <c r="E71" i="1"/>
  <c r="AB79" i="19" l="1"/>
  <c r="BQ2" i="19"/>
  <c r="BD2" i="10" a="1"/>
  <c r="BD2" i="10" s="1"/>
  <c r="BD2" i="19" a="1"/>
  <c r="BD2" i="19" s="1"/>
  <c r="AL2" i="10" a="1"/>
  <c r="AL2" i="10" s="1"/>
  <c r="AL2" i="19" a="1"/>
  <c r="AL2" i="19" s="1"/>
  <c r="BJ3" i="10" a="1"/>
  <c r="BJ3" i="10" s="1"/>
  <c r="BJ3" i="19" a="1"/>
  <c r="BJ3" i="19" s="1"/>
  <c r="P2" i="10" a="1"/>
  <c r="P2" i="10" s="1"/>
  <c r="P2" i="19" a="1"/>
  <c r="P2" i="19" s="1"/>
  <c r="H16" i="18"/>
  <c r="BQ30" i="19"/>
  <c r="AF2" i="10" a="1"/>
  <c r="AF2" i="10" s="1"/>
  <c r="AF2" i="19" a="1"/>
  <c r="AF2" i="19" s="1"/>
  <c r="BF2" i="10" a="1"/>
  <c r="BF2" i="10" s="1"/>
  <c r="BF2" i="19" a="1"/>
  <c r="BF2" i="19" s="1"/>
  <c r="BN2" i="10" a="1"/>
  <c r="BN2" i="10" s="1"/>
  <c r="BN71" i="10" s="1"/>
  <c r="BN2" i="19" a="1"/>
  <c r="BN2" i="19" s="1"/>
  <c r="BQ31" i="19"/>
  <c r="H17" i="18"/>
  <c r="AB81" i="19"/>
  <c r="AB80" i="19"/>
  <c r="BQ67" i="19"/>
  <c r="R2" i="10" a="1"/>
  <c r="R2" i="10" s="1"/>
  <c r="R2" i="19" a="1"/>
  <c r="R2" i="19" s="1"/>
  <c r="Z79" i="19"/>
  <c r="Z80" i="19" s="1"/>
  <c r="Y62" i="19"/>
  <c r="BJ2" i="10" a="1"/>
  <c r="BJ2" i="10" s="1"/>
  <c r="BJ2" i="19" a="1"/>
  <c r="BJ2" i="19" s="1"/>
  <c r="BQ3" i="19"/>
  <c r="BL2" i="10" a="1"/>
  <c r="BL2" i="10" s="1"/>
  <c r="BL2" i="19" a="1"/>
  <c r="BL2" i="19" s="1"/>
  <c r="N2" i="10" a="1"/>
  <c r="N2" i="10" s="1"/>
  <c r="N71" i="10" s="1"/>
  <c r="N2" i="19" a="1"/>
  <c r="N2" i="19" s="1"/>
  <c r="AN2" i="10" a="1"/>
  <c r="AN2" i="10" s="1"/>
  <c r="AN2" i="19" a="1"/>
  <c r="AN2" i="19" s="1"/>
  <c r="BB2" i="10" a="1"/>
  <c r="BB2" i="10" s="1"/>
  <c r="BB2" i="19" a="1"/>
  <c r="BB2" i="19" s="1"/>
  <c r="AH2" i="10" a="1"/>
  <c r="AH2" i="10" s="1"/>
  <c r="AH2" i="19" a="1"/>
  <c r="AH2" i="19" s="1"/>
  <c r="V2" i="19" a="1"/>
  <c r="V2" i="19" s="1"/>
  <c r="AD2" i="10" a="1"/>
  <c r="AD2" i="10" s="1"/>
  <c r="AD2" i="19" a="1"/>
  <c r="AD2" i="19" s="1"/>
  <c r="BR2" i="10" a="1"/>
  <c r="BR2" i="10" s="1"/>
  <c r="BR71" i="10" s="1"/>
  <c r="BR2" i="19" a="1"/>
  <c r="BR2" i="19" s="1"/>
  <c r="Y67" i="19"/>
  <c r="Y4" i="19"/>
  <c r="Y63" i="19"/>
  <c r="Y30" i="19"/>
  <c r="Y3" i="19"/>
  <c r="M36" i="18"/>
  <c r="M37" i="18"/>
  <c r="AC62" i="19" l="1"/>
  <c r="AC35" i="19"/>
  <c r="AC67" i="19"/>
  <c r="AC5" i="19"/>
  <c r="AC63" i="19"/>
  <c r="AC34" i="19"/>
  <c r="AC38" i="19"/>
  <c r="AC33" i="19"/>
  <c r="AC37" i="19"/>
  <c r="AC36" i="19"/>
  <c r="AC30" i="19"/>
  <c r="AC31" i="19"/>
  <c r="AC32" i="19"/>
  <c r="AC4" i="19"/>
  <c r="AC3" i="19"/>
  <c r="AC2" i="19"/>
  <c r="Z81" i="19"/>
  <c r="BR78" i="19"/>
  <c r="BR73" i="19"/>
  <c r="BR77" i="19"/>
  <c r="BR72" i="19"/>
  <c r="BR76" i="19" s="1"/>
  <c r="J38" i="18" s="1"/>
  <c r="BR71" i="19"/>
  <c r="F38" i="18" s="1"/>
  <c r="G38" i="18" s="1"/>
  <c r="N71" i="19"/>
  <c r="F10" i="18" s="1"/>
  <c r="G10" i="18" s="1"/>
  <c r="N78" i="19"/>
  <c r="N79" i="19" s="1"/>
  <c r="N81" i="19" s="1"/>
  <c r="N73" i="19"/>
  <c r="N77" i="19"/>
  <c r="N72" i="19"/>
  <c r="N76" i="19"/>
  <c r="J10" i="18" s="1"/>
  <c r="BN71" i="19"/>
  <c r="F36" i="18" s="1"/>
  <c r="G36" i="18" s="1"/>
  <c r="BN78" i="19"/>
  <c r="BN79" i="19" s="1"/>
  <c r="BN72" i="19"/>
  <c r="BN76" i="19" s="1"/>
  <c r="J36" i="18" s="1"/>
  <c r="BN73" i="19"/>
  <c r="BN77" i="19"/>
  <c r="G1054" i="1"/>
  <c r="G1053" i="1"/>
  <c r="G1052" i="1"/>
  <c r="G1051" i="1"/>
  <c r="G1050" i="1"/>
  <c r="G1049" i="1"/>
  <c r="G1048" i="1"/>
  <c r="G1047" i="1"/>
  <c r="G1046" i="1"/>
  <c r="G1045" i="1"/>
  <c r="G1044" i="1"/>
  <c r="G1043" i="1"/>
  <c r="G1042" i="1"/>
  <c r="G1041" i="1"/>
  <c r="G1040" i="1"/>
  <c r="G1039" i="1"/>
  <c r="G1038" i="1"/>
  <c r="G1037" i="1"/>
  <c r="G1036" i="1"/>
  <c r="G1035" i="1"/>
  <c r="G1034" i="1"/>
  <c r="G1033" i="1"/>
  <c r="G1032" i="1"/>
  <c r="G1031" i="1"/>
  <c r="G1030" i="1"/>
  <c r="G1029" i="1"/>
  <c r="G1028" i="1"/>
  <c r="G1027" i="1"/>
  <c r="G1026" i="1"/>
  <c r="G1025" i="1"/>
  <c r="G1024" i="1"/>
  <c r="G1023" i="1"/>
  <c r="G1022" i="1"/>
  <c r="G1021" i="1"/>
  <c r="G1020" i="1"/>
  <c r="G1019" i="1"/>
  <c r="G1018" i="1"/>
  <c r="G1017" i="1"/>
  <c r="G1016" i="1"/>
  <c r="G1015" i="1"/>
  <c r="G1014" i="1"/>
  <c r="G1013" i="1"/>
  <c r="G1010" i="1"/>
  <c r="G1009" i="1"/>
  <c r="G1008" i="1"/>
  <c r="G1007" i="1"/>
  <c r="G1006" i="1"/>
  <c r="G1005" i="1"/>
  <c r="G1004" i="1"/>
  <c r="G1003" i="1"/>
  <c r="G1002" i="1"/>
  <c r="G1001" i="1"/>
  <c r="E4" i="1"/>
  <c r="BR79" i="19" l="1"/>
  <c r="BR81" i="19" s="1"/>
  <c r="H36" i="18"/>
  <c r="BN80" i="19"/>
  <c r="O68" i="19"/>
  <c r="O32" i="19"/>
  <c r="H38" i="18"/>
  <c r="BR80" i="19"/>
  <c r="BS2" i="19" s="1"/>
  <c r="H10" i="18"/>
  <c r="N80" i="19"/>
  <c r="O8" i="19" s="1"/>
  <c r="BN81" i="19"/>
  <c r="AA67" i="19"/>
  <c r="AA63" i="19"/>
  <c r="AA33" i="19"/>
  <c r="AA34" i="19"/>
  <c r="AA36" i="19"/>
  <c r="AA35" i="19"/>
  <c r="AA32" i="19"/>
  <c r="AA31" i="19"/>
  <c r="AA30" i="19"/>
  <c r="AA37" i="19"/>
  <c r="AA62" i="19"/>
  <c r="AA4" i="19"/>
  <c r="AA3" i="19"/>
  <c r="AA2" i="19"/>
  <c r="BS42" i="10"/>
  <c r="BQ42" i="10"/>
  <c r="BS41" i="10"/>
  <c r="BQ41" i="10"/>
  <c r="BS40" i="10"/>
  <c r="BQ40" i="10"/>
  <c r="BS39" i="10"/>
  <c r="BQ39" i="10"/>
  <c r="BS38" i="10"/>
  <c r="BQ38" i="10"/>
  <c r="BS37" i="10"/>
  <c r="BQ37" i="10"/>
  <c r="BS36" i="10"/>
  <c r="BQ36" i="10"/>
  <c r="BS35" i="10"/>
  <c r="BQ35" i="10"/>
  <c r="BQ34" i="10"/>
  <c r="BO42" i="10"/>
  <c r="BK42" i="10"/>
  <c r="BO41" i="10"/>
  <c r="BK41" i="10"/>
  <c r="BO40" i="10"/>
  <c r="BK40" i="10"/>
  <c r="BO39" i="10"/>
  <c r="BK39" i="10"/>
  <c r="BO38" i="10"/>
  <c r="BO37" i="10"/>
  <c r="BO36" i="10"/>
  <c r="BO35" i="10"/>
  <c r="BO34" i="10"/>
  <c r="BI42" i="10"/>
  <c r="BG42" i="10"/>
  <c r="BE42" i="10"/>
  <c r="BI41" i="10"/>
  <c r="BG41" i="10"/>
  <c r="BE41" i="10"/>
  <c r="BI40" i="10"/>
  <c r="BG40" i="10"/>
  <c r="BE40" i="10"/>
  <c r="BI39" i="10"/>
  <c r="BG39" i="10"/>
  <c r="BE39" i="10"/>
  <c r="BI38" i="10"/>
  <c r="BG38" i="10"/>
  <c r="BE38" i="10"/>
  <c r="BI37" i="10"/>
  <c r="BG37" i="10"/>
  <c r="BE37" i="10"/>
  <c r="BI36" i="10"/>
  <c r="BG36" i="10"/>
  <c r="BE36" i="10"/>
  <c r="BI35" i="10"/>
  <c r="BG35" i="10"/>
  <c r="BE35" i="10"/>
  <c r="BG34" i="10"/>
  <c r="BE34" i="10"/>
  <c r="BC42" i="10"/>
  <c r="BA42" i="10"/>
  <c r="AY42" i="10"/>
  <c r="BC41" i="10"/>
  <c r="BA41" i="10"/>
  <c r="AY41" i="10"/>
  <c r="BC40" i="10"/>
  <c r="BA40" i="10"/>
  <c r="AY40" i="10"/>
  <c r="BC39" i="10"/>
  <c r="BA39" i="10"/>
  <c r="AY39" i="10"/>
  <c r="BC38" i="10"/>
  <c r="BA38" i="10"/>
  <c r="AY38" i="10"/>
  <c r="BC37" i="10"/>
  <c r="BA37" i="10"/>
  <c r="AY37" i="10"/>
  <c r="BC36" i="10"/>
  <c r="BA36" i="10"/>
  <c r="AY36" i="10"/>
  <c r="BC35" i="10"/>
  <c r="BA35" i="10"/>
  <c r="AY35" i="10"/>
  <c r="BC34" i="10"/>
  <c r="BA34" i="10"/>
  <c r="AY34" i="10"/>
  <c r="BC33" i="10"/>
  <c r="BA33" i="10"/>
  <c r="AY33" i="10"/>
  <c r="BC32" i="10"/>
  <c r="BA32" i="10"/>
  <c r="AY32" i="10"/>
  <c r="BC30" i="10"/>
  <c r="AW42" i="10"/>
  <c r="AU42" i="10"/>
  <c r="AS42" i="10"/>
  <c r="AW41" i="10"/>
  <c r="AU41" i="10"/>
  <c r="AS41" i="10"/>
  <c r="AW40" i="10"/>
  <c r="AU40" i="10"/>
  <c r="AS40" i="10"/>
  <c r="AW39" i="10"/>
  <c r="AU39" i="10"/>
  <c r="AS39" i="10"/>
  <c r="AW38" i="10"/>
  <c r="AU38" i="10"/>
  <c r="AS38" i="10"/>
  <c r="AW37" i="10"/>
  <c r="AU37" i="10"/>
  <c r="AS37" i="10"/>
  <c r="AW36" i="10"/>
  <c r="AS36" i="10"/>
  <c r="AW35" i="10"/>
  <c r="AS35" i="10"/>
  <c r="AW34" i="10"/>
  <c r="AQ42" i="10"/>
  <c r="AO42" i="10"/>
  <c r="AQ41" i="10"/>
  <c r="AO41" i="10"/>
  <c r="AQ40" i="10"/>
  <c r="AQ39" i="10"/>
  <c r="AQ38" i="10"/>
  <c r="AQ37" i="10"/>
  <c r="AQ36" i="10"/>
  <c r="AQ35" i="10"/>
  <c r="AQ34" i="10"/>
  <c r="AQ33" i="10"/>
  <c r="AQ32" i="10"/>
  <c r="AK42" i="10"/>
  <c r="AK41" i="10"/>
  <c r="AK40" i="10"/>
  <c r="AK39" i="10"/>
  <c r="AK38" i="10"/>
  <c r="AK37" i="10"/>
  <c r="AK36" i="10"/>
  <c r="AK35" i="10"/>
  <c r="AK34" i="10"/>
  <c r="AK33" i="10"/>
  <c r="AE42" i="10"/>
  <c r="AA42" i="10"/>
  <c r="AE41" i="10"/>
  <c r="AA41" i="10"/>
  <c r="AE40" i="10"/>
  <c r="AA40" i="10"/>
  <c r="AE39" i="10"/>
  <c r="AA39" i="10"/>
  <c r="AE38" i="10"/>
  <c r="AE37" i="10"/>
  <c r="AE36" i="10"/>
  <c r="AE35" i="10"/>
  <c r="AE34" i="10"/>
  <c r="AE33" i="10"/>
  <c r="AE32" i="10"/>
  <c r="AE30" i="10"/>
  <c r="Y42" i="10"/>
  <c r="W42" i="10"/>
  <c r="Y41" i="10"/>
  <c r="W41" i="10"/>
  <c r="Y40" i="10"/>
  <c r="Y39" i="10"/>
  <c r="Y38" i="10"/>
  <c r="Y37" i="10"/>
  <c r="Y36" i="10"/>
  <c r="Y35" i="10"/>
  <c r="Y34" i="10"/>
  <c r="Y33" i="10"/>
  <c r="Y32" i="10"/>
  <c r="Q42" i="10"/>
  <c r="M42" i="10"/>
  <c r="K42" i="10"/>
  <c r="I42" i="10"/>
  <c r="M41" i="10"/>
  <c r="K41" i="10"/>
  <c r="I41" i="10"/>
  <c r="K40" i="10"/>
  <c r="I40" i="10"/>
  <c r="I39" i="10"/>
  <c r="I38" i="10"/>
  <c r="I37" i="10"/>
  <c r="I36" i="10"/>
  <c r="I35" i="10"/>
  <c r="I34" i="10"/>
  <c r="I33" i="10"/>
  <c r="BS24" i="10"/>
  <c r="BQ24" i="10"/>
  <c r="BO24" i="10"/>
  <c r="BS23" i="10"/>
  <c r="BQ23" i="10"/>
  <c r="BO23" i="10"/>
  <c r="BS22" i="10"/>
  <c r="BQ22" i="10"/>
  <c r="BO22" i="10"/>
  <c r="BS21" i="10"/>
  <c r="BQ21" i="10"/>
  <c r="BO21" i="10"/>
  <c r="BS20" i="10"/>
  <c r="BQ20" i="10"/>
  <c r="BO20" i="10"/>
  <c r="BS19" i="10"/>
  <c r="BQ19" i="10"/>
  <c r="BO19" i="10"/>
  <c r="BS18" i="10"/>
  <c r="BQ18" i="10"/>
  <c r="BO18" i="10"/>
  <c r="BS17" i="10"/>
  <c r="BQ17" i="10"/>
  <c r="BO17" i="10"/>
  <c r="BQ16" i="10"/>
  <c r="BQ15" i="10"/>
  <c r="BQ14" i="10"/>
  <c r="BQ13" i="10"/>
  <c r="BM24" i="10"/>
  <c r="BK24" i="10"/>
  <c r="BI24" i="10"/>
  <c r="BM23" i="10"/>
  <c r="BK23" i="10"/>
  <c r="BI23" i="10"/>
  <c r="BM22" i="10"/>
  <c r="BK22" i="10"/>
  <c r="BI22" i="10"/>
  <c r="BM21" i="10"/>
  <c r="BK21" i="10"/>
  <c r="BI21" i="10"/>
  <c r="BM20" i="10"/>
  <c r="BK20" i="10"/>
  <c r="BI20" i="10"/>
  <c r="BM19" i="10"/>
  <c r="BK19" i="10"/>
  <c r="BI19" i="10"/>
  <c r="BM18" i="10"/>
  <c r="BK18" i="10"/>
  <c r="BI18" i="10"/>
  <c r="BM17" i="10"/>
  <c r="BK17" i="10"/>
  <c r="BI17" i="10"/>
  <c r="BM16" i="10"/>
  <c r="BK16" i="10"/>
  <c r="BI16" i="10"/>
  <c r="BM15" i="10"/>
  <c r="BK15" i="10"/>
  <c r="BI15" i="10"/>
  <c r="BM14" i="10"/>
  <c r="BK14" i="10"/>
  <c r="BI14" i="10"/>
  <c r="BM13" i="10"/>
  <c r="BK13" i="10"/>
  <c r="BI13" i="10"/>
  <c r="BI12" i="10"/>
  <c r="BI11" i="10"/>
  <c r="BI10" i="10"/>
  <c r="BI9" i="10"/>
  <c r="BG24" i="10"/>
  <c r="BE24" i="10"/>
  <c r="BC24" i="10"/>
  <c r="BG23" i="10"/>
  <c r="BE23" i="10"/>
  <c r="BC23" i="10"/>
  <c r="BG22" i="10"/>
  <c r="BE22" i="10"/>
  <c r="BC22" i="10"/>
  <c r="BG21" i="10"/>
  <c r="BE21" i="10"/>
  <c r="BC21" i="10"/>
  <c r="BG20" i="10"/>
  <c r="BE20" i="10"/>
  <c r="BC20" i="10"/>
  <c r="BG19" i="10"/>
  <c r="BE19" i="10"/>
  <c r="BC19" i="10"/>
  <c r="BG18" i="10"/>
  <c r="BE18" i="10"/>
  <c r="BC18" i="10"/>
  <c r="BG17" i="10"/>
  <c r="BE17" i="10"/>
  <c r="BC17" i="10"/>
  <c r="BG16" i="10"/>
  <c r="BE16" i="10"/>
  <c r="BC16" i="10"/>
  <c r="BG15" i="10"/>
  <c r="BE15" i="10"/>
  <c r="BC15" i="10"/>
  <c r="BG14" i="10"/>
  <c r="BE14" i="10"/>
  <c r="BC14" i="10"/>
  <c r="BG13" i="10"/>
  <c r="BE13" i="10"/>
  <c r="BC13" i="10"/>
  <c r="BG12" i="10"/>
  <c r="BE12" i="10"/>
  <c r="BC12" i="10"/>
  <c r="BG11" i="10"/>
  <c r="BE11" i="10"/>
  <c r="BC11" i="10"/>
  <c r="BG10" i="10"/>
  <c r="BE10" i="10"/>
  <c r="BC10" i="10"/>
  <c r="BC9" i="10"/>
  <c r="BA24" i="10"/>
  <c r="AY24" i="10"/>
  <c r="AW24" i="10"/>
  <c r="BA23" i="10"/>
  <c r="AY23" i="10"/>
  <c r="AW23" i="10"/>
  <c r="BA22" i="10"/>
  <c r="AY22" i="10"/>
  <c r="AW22" i="10"/>
  <c r="BA21" i="10"/>
  <c r="AY21" i="10"/>
  <c r="AW21" i="10"/>
  <c r="BA20" i="10"/>
  <c r="AY20" i="10"/>
  <c r="AW20" i="10"/>
  <c r="BA19" i="10"/>
  <c r="AY19" i="10"/>
  <c r="AW19" i="10"/>
  <c r="BA18" i="10"/>
  <c r="AY18" i="10"/>
  <c r="AW18" i="10"/>
  <c r="BA17" i="10"/>
  <c r="AY17" i="10"/>
  <c r="AW17" i="10"/>
  <c r="BA16" i="10"/>
  <c r="AY16" i="10"/>
  <c r="AW16" i="10"/>
  <c r="BA15" i="10"/>
  <c r="AY15" i="10"/>
  <c r="AW15" i="10"/>
  <c r="BA14" i="10"/>
  <c r="AY14" i="10"/>
  <c r="AW14" i="10"/>
  <c r="AW13" i="10"/>
  <c r="AW12" i="10"/>
  <c r="AW11" i="10"/>
  <c r="AU24" i="10"/>
  <c r="AS24" i="10"/>
  <c r="AQ24" i="10"/>
  <c r="AU23" i="10"/>
  <c r="AS23" i="10"/>
  <c r="AQ23" i="10"/>
  <c r="AU22" i="10"/>
  <c r="AS22" i="10"/>
  <c r="AQ22" i="10"/>
  <c r="AU21" i="10"/>
  <c r="AS21" i="10"/>
  <c r="AQ21" i="10"/>
  <c r="AU20" i="10"/>
  <c r="AS20" i="10"/>
  <c r="AQ20" i="10"/>
  <c r="AU19" i="10"/>
  <c r="AS19" i="10"/>
  <c r="AQ19" i="10"/>
  <c r="AU18" i="10"/>
  <c r="AS18" i="10"/>
  <c r="AQ18" i="10"/>
  <c r="AU17" i="10"/>
  <c r="AS17" i="10"/>
  <c r="AQ17" i="10"/>
  <c r="AU16" i="10"/>
  <c r="AS16" i="10"/>
  <c r="AQ16" i="10"/>
  <c r="AU15" i="10"/>
  <c r="AS15" i="10"/>
  <c r="AQ15" i="10"/>
  <c r="AU14" i="10"/>
  <c r="AS14" i="10"/>
  <c r="AQ14" i="10"/>
  <c r="AU13" i="10"/>
  <c r="AS13" i="10"/>
  <c r="AQ13" i="10"/>
  <c r="AU12" i="10"/>
  <c r="AS12" i="10"/>
  <c r="AQ12" i="10"/>
  <c r="AU11" i="10"/>
  <c r="AS11" i="10"/>
  <c r="AQ11" i="10"/>
  <c r="AU10" i="10"/>
  <c r="AS10" i="10"/>
  <c r="AQ10" i="10"/>
  <c r="AU9" i="10"/>
  <c r="AS9" i="10"/>
  <c r="AQ9" i="10"/>
  <c r="AU8" i="10"/>
  <c r="AS8" i="10"/>
  <c r="AQ8" i="10"/>
  <c r="AU7" i="10"/>
  <c r="AS7" i="10"/>
  <c r="AQ7" i="10"/>
  <c r="AU6" i="10"/>
  <c r="AS6" i="10"/>
  <c r="AQ6" i="10"/>
  <c r="AU5" i="10"/>
  <c r="AS5" i="10"/>
  <c r="AQ5" i="10"/>
  <c r="AU4" i="10"/>
  <c r="AS4" i="10"/>
  <c r="AQ4" i="10"/>
  <c r="AM24" i="10"/>
  <c r="AK24" i="10"/>
  <c r="AM23" i="10"/>
  <c r="AK23" i="10"/>
  <c r="AM22" i="10"/>
  <c r="AK22" i="10"/>
  <c r="AM21" i="10"/>
  <c r="AK21" i="10"/>
  <c r="AM20" i="10"/>
  <c r="AK20" i="10"/>
  <c r="AM19" i="10"/>
  <c r="AK19" i="10"/>
  <c r="AM18" i="10"/>
  <c r="AK18" i="10"/>
  <c r="AM17" i="10"/>
  <c r="AK17" i="10"/>
  <c r="AI24" i="10"/>
  <c r="AG24" i="10"/>
  <c r="AE24" i="10"/>
  <c r="AI23" i="10"/>
  <c r="AG23" i="10"/>
  <c r="AE23" i="10"/>
  <c r="AI22" i="10"/>
  <c r="AG22" i="10"/>
  <c r="AE22" i="10"/>
  <c r="AI21" i="10"/>
  <c r="AG21" i="10"/>
  <c r="AE21" i="10"/>
  <c r="AI20" i="10"/>
  <c r="AG20" i="10"/>
  <c r="AE20" i="10"/>
  <c r="AI19" i="10"/>
  <c r="AG19" i="10"/>
  <c r="AE19" i="10"/>
  <c r="AI18" i="10"/>
  <c r="AG18" i="10"/>
  <c r="AE18" i="10"/>
  <c r="AI17" i="10"/>
  <c r="AG17" i="10"/>
  <c r="AE17" i="10"/>
  <c r="AI16" i="10"/>
  <c r="AG16" i="10"/>
  <c r="AE16" i="10"/>
  <c r="AI15" i="10"/>
  <c r="AG15" i="10"/>
  <c r="AE15" i="10"/>
  <c r="AI14" i="10"/>
  <c r="AG14" i="10"/>
  <c r="AE14" i="10"/>
  <c r="AI13" i="10"/>
  <c r="AG13" i="10"/>
  <c r="AE13" i="10"/>
  <c r="AI12" i="10"/>
  <c r="AG12" i="10"/>
  <c r="AE12" i="10"/>
  <c r="AI11" i="10"/>
  <c r="AG11" i="10"/>
  <c r="AE11" i="10"/>
  <c r="AI10" i="10"/>
  <c r="AG10" i="10"/>
  <c r="AE10" i="10"/>
  <c r="AI9" i="10"/>
  <c r="AG9" i="10"/>
  <c r="AE9" i="10"/>
  <c r="AG8" i="10"/>
  <c r="AE8" i="10"/>
  <c r="AC24" i="10"/>
  <c r="AA24" i="10"/>
  <c r="Y24" i="10"/>
  <c r="AC23" i="10"/>
  <c r="AA23" i="10"/>
  <c r="Y23" i="10"/>
  <c r="AC22" i="10"/>
  <c r="AA22" i="10"/>
  <c r="Y22" i="10"/>
  <c r="AC21" i="10"/>
  <c r="AA21" i="10"/>
  <c r="Y21" i="10"/>
  <c r="AC20" i="10"/>
  <c r="AA20" i="10"/>
  <c r="Y20" i="10"/>
  <c r="AC19" i="10"/>
  <c r="AA19" i="10"/>
  <c r="Y19" i="10"/>
  <c r="AC18" i="10"/>
  <c r="AA18" i="10"/>
  <c r="Y18" i="10"/>
  <c r="AC17" i="10"/>
  <c r="AA17" i="10"/>
  <c r="Y17" i="10"/>
  <c r="AC16" i="10"/>
  <c r="AA16" i="10"/>
  <c r="Y16" i="10"/>
  <c r="AC15" i="10"/>
  <c r="AA15" i="10"/>
  <c r="Y15" i="10"/>
  <c r="AC14" i="10"/>
  <c r="AA14" i="10"/>
  <c r="Y14" i="10"/>
  <c r="AC13" i="10"/>
  <c r="AA13" i="10"/>
  <c r="Y13" i="10"/>
  <c r="AC12" i="10"/>
  <c r="AA12" i="10"/>
  <c r="Y12" i="10"/>
  <c r="AC11" i="10"/>
  <c r="AA11" i="10"/>
  <c r="Y11" i="10"/>
  <c r="AC10" i="10"/>
  <c r="AA10" i="10"/>
  <c r="Y10" i="10"/>
  <c r="AC9" i="10"/>
  <c r="AA9" i="10"/>
  <c r="Y9" i="10"/>
  <c r="AC8" i="10"/>
  <c r="AA8" i="10"/>
  <c r="Y8" i="10"/>
  <c r="AC7" i="10"/>
  <c r="AA7" i="10"/>
  <c r="Y7" i="10"/>
  <c r="AC6" i="10"/>
  <c r="AA6" i="10"/>
  <c r="Y6" i="10"/>
  <c r="O24" i="10"/>
  <c r="O23" i="10"/>
  <c r="O22" i="10"/>
  <c r="O21" i="10"/>
  <c r="O20" i="10"/>
  <c r="O19" i="10"/>
  <c r="O18" i="10"/>
  <c r="O17" i="10"/>
  <c r="O16" i="10"/>
  <c r="O15" i="10"/>
  <c r="O14" i="10"/>
  <c r="M24" i="10"/>
  <c r="K24" i="10"/>
  <c r="I24" i="10"/>
  <c r="M23" i="10"/>
  <c r="K23" i="10"/>
  <c r="I23" i="10"/>
  <c r="M22" i="10"/>
  <c r="K22" i="10"/>
  <c r="I22" i="10"/>
  <c r="M21" i="10"/>
  <c r="K21" i="10"/>
  <c r="I21" i="10"/>
  <c r="M20" i="10"/>
  <c r="K20" i="10"/>
  <c r="I20" i="10"/>
  <c r="M19" i="10"/>
  <c r="K19" i="10"/>
  <c r="I19" i="10"/>
  <c r="M18" i="10"/>
  <c r="K18" i="10"/>
  <c r="I18" i="10"/>
  <c r="M17" i="10"/>
  <c r="K17" i="10"/>
  <c r="I17" i="10"/>
  <c r="M16" i="10"/>
  <c r="K16" i="10"/>
  <c r="I16" i="10"/>
  <c r="M15" i="10"/>
  <c r="K15" i="10"/>
  <c r="I15" i="10"/>
  <c r="M14" i="10"/>
  <c r="K14" i="10"/>
  <c r="I14" i="10"/>
  <c r="M13" i="10"/>
  <c r="K13" i="10"/>
  <c r="I13" i="10"/>
  <c r="M12" i="10"/>
  <c r="K12" i="10"/>
  <c r="I12" i="10"/>
  <c r="M11" i="10"/>
  <c r="K11" i="10"/>
  <c r="I11" i="10"/>
  <c r="M10" i="10"/>
  <c r="K10" i="10"/>
  <c r="I10" i="10"/>
  <c r="M9" i="10"/>
  <c r="K9" i="10"/>
  <c r="I9" i="10"/>
  <c r="M8" i="10"/>
  <c r="K8" i="10"/>
  <c r="I8" i="10"/>
  <c r="M7" i="10"/>
  <c r="K7" i="10"/>
  <c r="I7" i="10"/>
  <c r="M6" i="10"/>
  <c r="K6" i="10"/>
  <c r="I6" i="10"/>
  <c r="M5" i="10"/>
  <c r="K5" i="10"/>
  <c r="I5" i="10"/>
  <c r="M4" i="10"/>
  <c r="K4" i="10"/>
  <c r="I4" i="10"/>
  <c r="M2" i="10"/>
  <c r="K2" i="10"/>
  <c r="I2" i="10"/>
  <c r="O33" i="19" l="1"/>
  <c r="O31" i="19"/>
  <c r="O30" i="19"/>
  <c r="O5" i="19"/>
  <c r="O6" i="19"/>
  <c r="O2" i="19"/>
  <c r="O3" i="19"/>
  <c r="O7" i="19"/>
  <c r="O4" i="19"/>
  <c r="BS31" i="19"/>
  <c r="O67" i="19"/>
  <c r="BS67" i="19"/>
  <c r="BS5" i="19"/>
  <c r="BS4" i="19"/>
  <c r="BS30" i="19"/>
  <c r="BS6" i="19"/>
  <c r="BO67" i="19"/>
  <c r="BO10" i="19"/>
  <c r="BO30" i="19"/>
  <c r="BO3" i="19"/>
  <c r="BO6" i="19"/>
  <c r="BO9" i="19"/>
  <c r="BO4" i="19"/>
  <c r="BO8" i="19"/>
  <c r="BO5" i="19"/>
  <c r="BO7" i="19"/>
  <c r="BO2" i="19"/>
  <c r="BS32" i="19"/>
  <c r="BS3" i="19"/>
  <c r="BS8" i="19"/>
  <c r="BS7" i="19"/>
  <c r="BS9" i="19"/>
  <c r="AP77" i="10"/>
  <c r="AP78" i="10"/>
  <c r="AP73" i="10"/>
  <c r="AP72" i="10"/>
  <c r="AR78" i="10"/>
  <c r="AR72" i="10"/>
  <c r="AR77" i="10"/>
  <c r="AR73" i="10"/>
  <c r="H72" i="10"/>
  <c r="H73" i="10"/>
  <c r="H78" i="10"/>
  <c r="H77" i="10"/>
  <c r="J73" i="10"/>
  <c r="J72" i="10"/>
  <c r="J78" i="10"/>
  <c r="J77" i="10"/>
  <c r="L78" i="10"/>
  <c r="L73" i="10"/>
  <c r="L77" i="10"/>
  <c r="L72" i="10"/>
  <c r="M3" i="10"/>
  <c r="O6" i="18"/>
  <c r="O12" i="18"/>
  <c r="O14" i="18"/>
  <c r="O17" i="18"/>
  <c r="O19" i="18"/>
  <c r="I3" i="10"/>
  <c r="P7" i="18"/>
  <c r="AQ3" i="10"/>
  <c r="P24" i="18"/>
  <c r="O9" i="18"/>
  <c r="O10" i="18"/>
  <c r="O35" i="18"/>
  <c r="K3" i="10"/>
  <c r="P8" i="18"/>
  <c r="AS3" i="10"/>
  <c r="P25" i="18"/>
  <c r="O11" i="18"/>
  <c r="O13" i="18"/>
  <c r="O16" i="18"/>
  <c r="O36" i="18"/>
  <c r="Y31" i="10"/>
  <c r="O15" i="18"/>
  <c r="AE31" i="10"/>
  <c r="O18" i="18"/>
  <c r="O20" i="18"/>
  <c r="O21" i="18"/>
  <c r="O22" i="18"/>
  <c r="O5" i="18"/>
  <c r="O23" i="18"/>
  <c r="O25" i="18"/>
  <c r="AY31" i="10"/>
  <c r="O28" i="18"/>
  <c r="O31" i="18"/>
  <c r="P9" i="18"/>
  <c r="AU3" i="10"/>
  <c r="O7" i="18"/>
  <c r="O24" i="18"/>
  <c r="O26" i="18"/>
  <c r="BA31" i="10"/>
  <c r="O29" i="18"/>
  <c r="O32" i="18"/>
  <c r="O37" i="18"/>
  <c r="O8" i="18"/>
  <c r="O27" i="18"/>
  <c r="BC31" i="10"/>
  <c r="O30" i="18"/>
  <c r="O33" i="18"/>
  <c r="O34" i="18"/>
  <c r="O38" i="18"/>
  <c r="J76" i="10" l="1"/>
  <c r="AR76" i="10"/>
  <c r="AP76" i="10"/>
  <c r="H76" i="10"/>
  <c r="J79" i="10"/>
  <c r="J81" i="10" s="1"/>
  <c r="AR79" i="10"/>
  <c r="AR81" i="10" s="1"/>
  <c r="H79" i="10"/>
  <c r="H81" i="10" s="1"/>
  <c r="L76" i="10"/>
  <c r="AP79" i="10"/>
  <c r="AP81" i="10" s="1"/>
  <c r="L79" i="10"/>
  <c r="L80" i="10" s="1"/>
  <c r="M33" i="18"/>
  <c r="M30" i="18"/>
  <c r="M18" i="18"/>
  <c r="M15" i="18"/>
  <c r="M11" i="18"/>
  <c r="AR80" i="10" l="1"/>
  <c r="AS64" i="10" s="1"/>
  <c r="J80" i="10"/>
  <c r="K62" i="10" s="1"/>
  <c r="L81" i="10"/>
  <c r="H80" i="10"/>
  <c r="I62" i="10" s="1"/>
  <c r="AP80" i="10"/>
  <c r="AQ63" i="10" s="1"/>
  <c r="E24" i="10"/>
  <c r="E23" i="10"/>
  <c r="E22" i="10"/>
  <c r="E21" i="10"/>
  <c r="E20" i="10"/>
  <c r="E19" i="10"/>
  <c r="E18" i="10"/>
  <c r="E17" i="10"/>
  <c r="E16" i="10"/>
  <c r="E15" i="10"/>
  <c r="E14" i="10"/>
  <c r="E13" i="10"/>
  <c r="E12" i="10"/>
  <c r="E11" i="10"/>
  <c r="E10" i="10"/>
  <c r="E9" i="10"/>
  <c r="E8" i="10"/>
  <c r="E7" i="10"/>
  <c r="E6" i="10"/>
  <c r="E5" i="10"/>
  <c r="C24" i="10"/>
  <c r="C23" i="10"/>
  <c r="C22" i="10"/>
  <c r="C21" i="10"/>
  <c r="C20" i="10"/>
  <c r="C19" i="10"/>
  <c r="C18" i="10"/>
  <c r="C17" i="10"/>
  <c r="C16" i="10"/>
  <c r="C15" i="10"/>
  <c r="C14" i="10"/>
  <c r="C13" i="10"/>
  <c r="C12" i="10"/>
  <c r="C11" i="10"/>
  <c r="C10" i="10"/>
  <c r="C9" i="10"/>
  <c r="C8" i="10"/>
  <c r="C7" i="10"/>
  <c r="C6" i="10"/>
  <c r="C5" i="10"/>
  <c r="C4" i="10"/>
  <c r="G952" i="1"/>
  <c r="E1054" i="1"/>
  <c r="E1053" i="1"/>
  <c r="E1052" i="1"/>
  <c r="E1051" i="1"/>
  <c r="E1050" i="1"/>
  <c r="E1049" i="1"/>
  <c r="E1048" i="1"/>
  <c r="E1047" i="1"/>
  <c r="E1046" i="1"/>
  <c r="E1045" i="1"/>
  <c r="E1044" i="1"/>
  <c r="E1043" i="1"/>
  <c r="E1042" i="1"/>
  <c r="E1041" i="1"/>
  <c r="E1040" i="1"/>
  <c r="E1039" i="1"/>
  <c r="E1038" i="1"/>
  <c r="E1037" i="1"/>
  <c r="E1036" i="1"/>
  <c r="E1035" i="1"/>
  <c r="E1034" i="1"/>
  <c r="E1033" i="1"/>
  <c r="E1032" i="1"/>
  <c r="E1031" i="1"/>
  <c r="E1030" i="1"/>
  <c r="E1029" i="1"/>
  <c r="E1028" i="1"/>
  <c r="E1027" i="1"/>
  <c r="E1026" i="1"/>
  <c r="E1025" i="1"/>
  <c r="E1024" i="1"/>
  <c r="E1023" i="1"/>
  <c r="E1022" i="1"/>
  <c r="E1021" i="1"/>
  <c r="E1020" i="1"/>
  <c r="E1019" i="1"/>
  <c r="E1018" i="1"/>
  <c r="E1017" i="1"/>
  <c r="E1016" i="1"/>
  <c r="E1015" i="1"/>
  <c r="E1014" i="1"/>
  <c r="E1013" i="1"/>
  <c r="E1010" i="1"/>
  <c r="E1009" i="1"/>
  <c r="E1008" i="1"/>
  <c r="E1007" i="1"/>
  <c r="E1006" i="1"/>
  <c r="E1005" i="1"/>
  <c r="E1004" i="1"/>
  <c r="E1003" i="1"/>
  <c r="E1002" i="1"/>
  <c r="E1001" i="1"/>
  <c r="E1000" i="1"/>
  <c r="E952" i="1"/>
  <c r="AZ10" i="10" l="1" a="1"/>
  <c r="AZ10" i="10" s="1"/>
  <c r="AZ10" i="19" a="1"/>
  <c r="AZ10" i="19" s="1"/>
  <c r="AX11" i="10" a="1"/>
  <c r="AX11" i="10" s="1"/>
  <c r="AX11" i="19" a="1"/>
  <c r="AX11" i="19" s="1"/>
  <c r="AV8" i="10" a="1"/>
  <c r="AV8" i="10" s="1"/>
  <c r="AV8" i="19" a="1"/>
  <c r="AV8" i="19" s="1"/>
  <c r="AS62" i="10"/>
  <c r="AQ62" i="10"/>
  <c r="K69" i="10"/>
  <c r="K68" i="10"/>
  <c r="I69" i="10"/>
  <c r="I68" i="10"/>
  <c r="M62" i="10"/>
  <c r="M68" i="10"/>
  <c r="M69" i="10"/>
  <c r="AQ2" i="10"/>
  <c r="AQ31" i="10"/>
  <c r="AS33" i="10"/>
  <c r="AS34" i="10"/>
  <c r="K65" i="10"/>
  <c r="AS67" i="10"/>
  <c r="AS63" i="10"/>
  <c r="I64" i="10"/>
  <c r="I65" i="10"/>
  <c r="AS68" i="10"/>
  <c r="I63" i="10"/>
  <c r="K67" i="10"/>
  <c r="K64" i="10"/>
  <c r="M67" i="10"/>
  <c r="M65" i="10"/>
  <c r="M63" i="10"/>
  <c r="I67" i="10"/>
  <c r="M64" i="10"/>
  <c r="K63" i="10"/>
  <c r="AQ64" i="10"/>
  <c r="AQ68" i="10"/>
  <c r="AQ67" i="10"/>
  <c r="O4" i="18"/>
  <c r="E76" i="1" l="1"/>
  <c r="G127" i="1"/>
  <c r="E189" i="1"/>
  <c r="G189" i="1"/>
  <c r="E188" i="1"/>
  <c r="G188" i="1"/>
  <c r="E187" i="1"/>
  <c r="G187" i="1"/>
  <c r="E186" i="1"/>
  <c r="G186" i="1"/>
  <c r="E185" i="1"/>
  <c r="G185" i="1"/>
  <c r="E184" i="1"/>
  <c r="G184" i="1"/>
  <c r="E183" i="1"/>
  <c r="G183" i="1"/>
  <c r="E182" i="1"/>
  <c r="G182" i="1"/>
  <c r="E181" i="1"/>
  <c r="G181" i="1"/>
  <c r="E180" i="1"/>
  <c r="G180" i="1"/>
  <c r="E179" i="1"/>
  <c r="G179" i="1"/>
  <c r="E178" i="1"/>
  <c r="G178" i="1"/>
  <c r="E177" i="1"/>
  <c r="G177" i="1"/>
  <c r="E176" i="1"/>
  <c r="G176" i="1"/>
  <c r="E175" i="1"/>
  <c r="G175" i="1"/>
  <c r="E174" i="1"/>
  <c r="G174" i="1"/>
  <c r="E173" i="1"/>
  <c r="G173" i="1"/>
  <c r="E172" i="1"/>
  <c r="G172" i="1"/>
  <c r="E171" i="1"/>
  <c r="G171" i="1"/>
  <c r="E170" i="1"/>
  <c r="G170" i="1"/>
  <c r="E169" i="1"/>
  <c r="G169" i="1"/>
  <c r="E168" i="1"/>
  <c r="G168" i="1"/>
  <c r="E167" i="1"/>
  <c r="G167" i="1"/>
  <c r="E166" i="1"/>
  <c r="G166" i="1"/>
  <c r="E165" i="1"/>
  <c r="G165" i="1"/>
  <c r="E164" i="1"/>
  <c r="G164" i="1"/>
  <c r="E163" i="1"/>
  <c r="G163" i="1"/>
  <c r="E162" i="1"/>
  <c r="G162" i="1"/>
  <c r="E161" i="1"/>
  <c r="G161" i="1"/>
  <c r="E160" i="1"/>
  <c r="G160" i="1"/>
  <c r="E159" i="1"/>
  <c r="G159" i="1"/>
  <c r="E158" i="1"/>
  <c r="G158" i="1"/>
  <c r="E157" i="1"/>
  <c r="G157" i="1"/>
  <c r="E156" i="1"/>
  <c r="BF4" i="10" s="1" a="1"/>
  <c r="BF4" i="10" s="1"/>
  <c r="G156" i="1"/>
  <c r="E155" i="1"/>
  <c r="BD4" i="10" s="1" a="1"/>
  <c r="BD4" i="10" s="1"/>
  <c r="G155" i="1"/>
  <c r="E154" i="1"/>
  <c r="BB4" i="10" s="1" a="1"/>
  <c r="BB4" i="10" s="1"/>
  <c r="G154" i="1"/>
  <c r="E153" i="1"/>
  <c r="G153" i="1"/>
  <c r="E152" i="1"/>
  <c r="G152" i="1"/>
  <c r="E151" i="1"/>
  <c r="G151" i="1"/>
  <c r="E150" i="1"/>
  <c r="G150" i="1"/>
  <c r="E149" i="1"/>
  <c r="G149" i="1"/>
  <c r="E148" i="1"/>
  <c r="G148" i="1"/>
  <c r="E147" i="1"/>
  <c r="G147" i="1"/>
  <c r="E146" i="1"/>
  <c r="G146" i="1"/>
  <c r="E145" i="1"/>
  <c r="G145" i="1"/>
  <c r="E141" i="1"/>
  <c r="G141" i="1"/>
  <c r="E140" i="1"/>
  <c r="G140" i="1"/>
  <c r="E139" i="1"/>
  <c r="G139" i="1"/>
  <c r="E138" i="1"/>
  <c r="G138" i="1"/>
  <c r="E137" i="1"/>
  <c r="G137" i="1"/>
  <c r="E136" i="1"/>
  <c r="G136" i="1"/>
  <c r="E135" i="1"/>
  <c r="G135" i="1"/>
  <c r="E134" i="1"/>
  <c r="G134" i="1"/>
  <c r="E133" i="1"/>
  <c r="G133" i="1"/>
  <c r="E132" i="1"/>
  <c r="G132" i="1"/>
  <c r="E131" i="1"/>
  <c r="G131" i="1"/>
  <c r="E130" i="1"/>
  <c r="G130" i="1"/>
  <c r="E129" i="1"/>
  <c r="G129" i="1"/>
  <c r="E128" i="1"/>
  <c r="G128" i="1"/>
  <c r="E127" i="1"/>
  <c r="E126" i="1"/>
  <c r="G126" i="1"/>
  <c r="E125" i="1"/>
  <c r="G125" i="1"/>
  <c r="E124" i="1"/>
  <c r="P3" i="19" s="1" a="1"/>
  <c r="P3" i="19" s="1"/>
  <c r="G124" i="1"/>
  <c r="E123" i="1"/>
  <c r="G123" i="1"/>
  <c r="E122" i="1"/>
  <c r="G122" i="1"/>
  <c r="E121" i="1"/>
  <c r="G121" i="1"/>
  <c r="E120" i="1"/>
  <c r="G120" i="1"/>
  <c r="E119" i="1"/>
  <c r="G119" i="1"/>
  <c r="E118" i="1"/>
  <c r="G118" i="1"/>
  <c r="E114" i="1"/>
  <c r="G114" i="1"/>
  <c r="E113" i="1"/>
  <c r="G113" i="1"/>
  <c r="E112" i="1"/>
  <c r="G112" i="1"/>
  <c r="E111" i="1"/>
  <c r="G111" i="1"/>
  <c r="E110" i="1"/>
  <c r="G110" i="1"/>
  <c r="E109" i="1"/>
  <c r="G109" i="1"/>
  <c r="E108" i="1"/>
  <c r="G108" i="1"/>
  <c r="E107" i="1"/>
  <c r="G107" i="1"/>
  <c r="E106" i="1"/>
  <c r="G106" i="1"/>
  <c r="E105" i="1"/>
  <c r="G105" i="1"/>
  <c r="E104" i="1"/>
  <c r="G104" i="1"/>
  <c r="E103" i="1"/>
  <c r="G103" i="1"/>
  <c r="E102" i="1"/>
  <c r="G102" i="1"/>
  <c r="E101" i="1"/>
  <c r="G101" i="1"/>
  <c r="E100" i="1"/>
  <c r="G100" i="1"/>
  <c r="E99" i="1"/>
  <c r="G99" i="1"/>
  <c r="E98" i="1"/>
  <c r="G98" i="1"/>
  <c r="E97" i="1"/>
  <c r="G97" i="1"/>
  <c r="E96" i="1"/>
  <c r="G96" i="1"/>
  <c r="E95" i="1"/>
  <c r="G95" i="1"/>
  <c r="E94" i="1"/>
  <c r="G94" i="1"/>
  <c r="E93" i="1"/>
  <c r="G93" i="1"/>
  <c r="E92" i="1"/>
  <c r="V4" i="10" s="1" a="1"/>
  <c r="V4" i="10" s="1"/>
  <c r="G92" i="1"/>
  <c r="E91" i="1"/>
  <c r="G91" i="1"/>
  <c r="E90" i="1"/>
  <c r="G90" i="1"/>
  <c r="E89" i="1"/>
  <c r="G89" i="1"/>
  <c r="E88" i="1"/>
  <c r="G88" i="1"/>
  <c r="E87" i="1"/>
  <c r="G87" i="1"/>
  <c r="E86" i="1"/>
  <c r="G86" i="1"/>
  <c r="E85" i="1"/>
  <c r="G85" i="1"/>
  <c r="E84" i="1"/>
  <c r="G84" i="1"/>
  <c r="E83" i="1"/>
  <c r="G83" i="1"/>
  <c r="E82" i="1"/>
  <c r="G82" i="1"/>
  <c r="E81" i="1"/>
  <c r="G81" i="1"/>
  <c r="E80" i="1"/>
  <c r="G80" i="1"/>
  <c r="E79" i="1"/>
  <c r="G79" i="1"/>
  <c r="E78" i="1"/>
  <c r="G78" i="1"/>
  <c r="E77" i="1"/>
  <c r="G77" i="1"/>
  <c r="G76"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8" i="1"/>
  <c r="G69" i="1"/>
  <c r="G70" i="1"/>
  <c r="G71" i="1"/>
  <c r="G4" i="1"/>
  <c r="AZ4" i="10" l="1" a="1"/>
  <c r="AZ4" i="10" s="1"/>
  <c r="AZ3" i="19" a="1"/>
  <c r="AZ3" i="19" s="1"/>
  <c r="T3" i="10" a="1"/>
  <c r="T3" i="10" s="1"/>
  <c r="T3" i="19" a="1"/>
  <c r="T3" i="19" s="1"/>
  <c r="AD3" i="10" a="1"/>
  <c r="AD3" i="10" s="1"/>
  <c r="AD3" i="19" a="1"/>
  <c r="AD3" i="19" s="1"/>
  <c r="AH3" i="10" a="1"/>
  <c r="AH3" i="10" s="1"/>
  <c r="AH3" i="19" a="1"/>
  <c r="AH3" i="19" s="1"/>
  <c r="AN3" i="10" a="1"/>
  <c r="AN3" i="10" s="1"/>
  <c r="AN3" i="19" a="1"/>
  <c r="AN3" i="19" s="1"/>
  <c r="BB3" i="10" a="1"/>
  <c r="BB3" i="10" s="1"/>
  <c r="BB3" i="19" a="1"/>
  <c r="BB3" i="19" s="1"/>
  <c r="BF3" i="10" a="1"/>
  <c r="BF3" i="10" s="1"/>
  <c r="BF3" i="19" a="1"/>
  <c r="BF3" i="19" s="1"/>
  <c r="BH2" i="10" a="1"/>
  <c r="BH2" i="10" s="1"/>
  <c r="BH2" i="19" a="1"/>
  <c r="BH2" i="19" s="1"/>
  <c r="V5" i="10" a="1"/>
  <c r="V5" i="10" s="1"/>
  <c r="V3" i="19" a="1"/>
  <c r="V3" i="19" s="1"/>
  <c r="V3" i="10" a="1"/>
  <c r="V3" i="10" s="1"/>
  <c r="AV4" i="10" a="1"/>
  <c r="AV4" i="10" s="1"/>
  <c r="AV3" i="19" a="1"/>
  <c r="AV3" i="19" s="1"/>
  <c r="AF3" i="10" a="1"/>
  <c r="AF3" i="10" s="1"/>
  <c r="AF3" i="19" a="1"/>
  <c r="AF3" i="19" s="1"/>
  <c r="AJ2" i="10" a="1"/>
  <c r="AJ2" i="10" s="1"/>
  <c r="AJ71" i="10" s="1"/>
  <c r="AJ2" i="19" a="1"/>
  <c r="AJ2" i="19" s="1"/>
  <c r="BJ4" i="10" a="1"/>
  <c r="BJ4" i="10" s="1"/>
  <c r="BJ4" i="19" a="1"/>
  <c r="BJ4" i="19" s="1"/>
  <c r="AX4" i="10" a="1"/>
  <c r="AX4" i="10" s="1"/>
  <c r="AX3" i="19" a="1"/>
  <c r="AX3" i="19" s="1"/>
  <c r="R3" i="10" a="1"/>
  <c r="R3" i="10" s="1"/>
  <c r="R3" i="19" a="1"/>
  <c r="R3" i="19" s="1"/>
  <c r="BD3" i="10" a="1"/>
  <c r="BD3" i="10" s="1"/>
  <c r="BD71" i="10" s="1"/>
  <c r="BD3" i="19" a="1"/>
  <c r="BD3" i="19" s="1"/>
  <c r="AL3" i="10" a="1"/>
  <c r="AL3" i="10" s="1"/>
  <c r="AL71" i="10" s="1"/>
  <c r="AL3" i="19" a="1"/>
  <c r="AL3" i="19" s="1"/>
  <c r="BL3" i="10" a="1"/>
  <c r="BL3" i="10" s="1"/>
  <c r="BL71" i="10" s="1"/>
  <c r="BL3" i="19" a="1"/>
  <c r="BL3" i="19" s="1"/>
  <c r="AV5" i="10" a="1"/>
  <c r="AV5" i="10" s="1"/>
  <c r="AV4" i="19" a="1"/>
  <c r="AV4" i="19" s="1"/>
  <c r="AX5" i="10" a="1"/>
  <c r="AX5" i="10" s="1"/>
  <c r="AX4" i="19" a="1"/>
  <c r="AX4" i="19" s="1"/>
  <c r="AZ5" i="10" a="1"/>
  <c r="AZ5" i="10" s="1"/>
  <c r="AZ4" i="19" a="1"/>
  <c r="AZ4" i="19" s="1"/>
  <c r="P78" i="19"/>
  <c r="P72" i="19"/>
  <c r="P76" i="19" s="1"/>
  <c r="J11" i="18" s="1"/>
  <c r="P71" i="19"/>
  <c r="F11" i="18" s="1"/>
  <c r="P77" i="19"/>
  <c r="P73" i="19"/>
  <c r="P3" i="10" a="1"/>
  <c r="P3" i="10" s="1"/>
  <c r="P71" i="10" s="1"/>
  <c r="G11" i="18" s="1"/>
  <c r="AF71" i="10"/>
  <c r="BJ71" i="10"/>
  <c r="R71" i="10"/>
  <c r="BH71" i="10"/>
  <c r="T71" i="10"/>
  <c r="AD71" i="10"/>
  <c r="AH71" i="10"/>
  <c r="AN71" i="10"/>
  <c r="P26" i="18"/>
  <c r="AT73" i="10"/>
  <c r="AT78" i="10"/>
  <c r="AT77" i="10"/>
  <c r="AT72" i="10"/>
  <c r="E12" i="1"/>
  <c r="E43" i="1"/>
  <c r="E11" i="1"/>
  <c r="E37" i="1"/>
  <c r="E25" i="1"/>
  <c r="E31" i="1"/>
  <c r="E41" i="1"/>
  <c r="E33" i="1"/>
  <c r="E17" i="1"/>
  <c r="E6" i="1"/>
  <c r="E8" i="1"/>
  <c r="E10" i="1"/>
  <c r="E14" i="1"/>
  <c r="E16" i="1"/>
  <c r="E18" i="1"/>
  <c r="E20" i="1"/>
  <c r="AZ2" i="10" s="1" a="1"/>
  <c r="AZ2" i="10" s="1"/>
  <c r="E22" i="1"/>
  <c r="E24" i="1"/>
  <c r="E26" i="1"/>
  <c r="E28" i="1"/>
  <c r="E30" i="1"/>
  <c r="E32" i="1"/>
  <c r="E34" i="1"/>
  <c r="E36" i="1"/>
  <c r="E38" i="1"/>
  <c r="E40" i="1"/>
  <c r="E42" i="1"/>
  <c r="E44" i="1"/>
  <c r="E5" i="1"/>
  <c r="E7" i="1"/>
  <c r="E9" i="1"/>
  <c r="E13" i="1"/>
  <c r="V2" i="10" s="1" a="1"/>
  <c r="V2" i="10" s="1"/>
  <c r="V71" i="10" s="1"/>
  <c r="E15" i="1"/>
  <c r="E23" i="1"/>
  <c r="E19" i="1"/>
  <c r="E21" i="1"/>
  <c r="E27" i="1"/>
  <c r="E29" i="1"/>
  <c r="E35" i="1"/>
  <c r="E39" i="1"/>
  <c r="AX2" i="10" l="1" a="1"/>
  <c r="AX2" i="10" s="1"/>
  <c r="AH72" i="19"/>
  <c r="AH77" i="19"/>
  <c r="AH73" i="19"/>
  <c r="AH71" i="19"/>
  <c r="F20" i="18" s="1"/>
  <c r="G20" i="18" s="1"/>
  <c r="AH78" i="19"/>
  <c r="AF71" i="19"/>
  <c r="F19" i="18" s="1"/>
  <c r="AF73" i="19"/>
  <c r="AF77" i="19"/>
  <c r="AF72" i="19"/>
  <c r="AF78" i="19"/>
  <c r="BF71" i="19"/>
  <c r="F32" i="18" s="1"/>
  <c r="BF78" i="19"/>
  <c r="BF77" i="19"/>
  <c r="BF73" i="19"/>
  <c r="BF72" i="19"/>
  <c r="BF76" i="19" s="1"/>
  <c r="J32" i="18" s="1"/>
  <c r="AD78" i="19"/>
  <c r="AD73" i="19"/>
  <c r="AD72" i="19"/>
  <c r="AD77" i="19"/>
  <c r="AD71" i="19"/>
  <c r="F18" i="18" s="1"/>
  <c r="G18" i="18" s="1"/>
  <c r="AD76" i="19"/>
  <c r="J18" i="18" s="1"/>
  <c r="BH71" i="19"/>
  <c r="F33" i="18" s="1"/>
  <c r="G33" i="18" s="1"/>
  <c r="BH77" i="19"/>
  <c r="BH72" i="19"/>
  <c r="BH76" i="19" s="1"/>
  <c r="J33" i="18" s="1"/>
  <c r="BH73" i="19"/>
  <c r="BH78" i="19"/>
  <c r="R71" i="19"/>
  <c r="F12" i="18" s="1"/>
  <c r="G12" i="18" s="1"/>
  <c r="R78" i="19"/>
  <c r="R72" i="19"/>
  <c r="R76" i="19" s="1"/>
  <c r="J12" i="18" s="1"/>
  <c r="R73" i="19"/>
  <c r="R77" i="19"/>
  <c r="AZ3" i="10" a="1"/>
  <c r="AZ3" i="10" s="1"/>
  <c r="AZ2" i="19" a="1"/>
  <c r="AZ2" i="19" s="1"/>
  <c r="AX3" i="10" a="1"/>
  <c r="AX3" i="10" s="1"/>
  <c r="AX2" i="19" a="1"/>
  <c r="AX2" i="19" s="1"/>
  <c r="H11" i="18"/>
  <c r="AV2" i="10" a="1"/>
  <c r="AV2" i="10" s="1"/>
  <c r="P79" i="19"/>
  <c r="P81" i="19" s="1"/>
  <c r="BL73" i="19"/>
  <c r="BL77" i="19"/>
  <c r="BL72" i="19"/>
  <c r="BL71" i="19"/>
  <c r="F35" i="18" s="1"/>
  <c r="G35" i="18" s="1"/>
  <c r="BL78" i="19"/>
  <c r="G19" i="18"/>
  <c r="BB77" i="19"/>
  <c r="BB72" i="19"/>
  <c r="BB76" i="19" s="1"/>
  <c r="J30" i="18" s="1"/>
  <c r="BB78" i="19"/>
  <c r="BB79" i="19" s="1"/>
  <c r="BB73" i="19"/>
  <c r="BB71" i="19"/>
  <c r="F30" i="18" s="1"/>
  <c r="T71" i="19"/>
  <c r="F13" i="18" s="1"/>
  <c r="G13" i="18" s="1"/>
  <c r="T78" i="19"/>
  <c r="T73" i="19"/>
  <c r="T77" i="19"/>
  <c r="T72" i="19"/>
  <c r="T76" i="19" s="1"/>
  <c r="J13" i="18" s="1"/>
  <c r="AL72" i="19"/>
  <c r="AL76" i="19" s="1"/>
  <c r="J22" i="18" s="1"/>
  <c r="AL78" i="19"/>
  <c r="AL71" i="19"/>
  <c r="F22" i="18" s="1"/>
  <c r="G22" i="18" s="1"/>
  <c r="AL73" i="19"/>
  <c r="AL77" i="19"/>
  <c r="BJ72" i="19"/>
  <c r="BJ76" i="19" s="1"/>
  <c r="J34" i="18" s="1"/>
  <c r="BJ77" i="19"/>
  <c r="BJ78" i="19"/>
  <c r="BJ79" i="19" s="1"/>
  <c r="BJ81" i="19" s="1"/>
  <c r="BJ71" i="19"/>
  <c r="F34" i="18" s="1"/>
  <c r="G34" i="18" s="1"/>
  <c r="BJ73" i="19"/>
  <c r="V77" i="19"/>
  <c r="V72" i="19"/>
  <c r="V76" i="19" s="1"/>
  <c r="J14" i="18" s="1"/>
  <c r="V71" i="19"/>
  <c r="F14" i="18" s="1"/>
  <c r="G14" i="18" s="1"/>
  <c r="V78" i="19"/>
  <c r="V73" i="19"/>
  <c r="AN78" i="19"/>
  <c r="AN73" i="19"/>
  <c r="AN77" i="19"/>
  <c r="AN72" i="19"/>
  <c r="AN76" i="19" s="1"/>
  <c r="J23" i="18" s="1"/>
  <c r="AN71" i="19"/>
  <c r="F23" i="18" s="1"/>
  <c r="G23" i="18" s="1"/>
  <c r="AV3" i="10" a="1"/>
  <c r="AV3" i="10" s="1"/>
  <c r="AV2" i="19" a="1"/>
  <c r="AV2" i="19" s="1"/>
  <c r="BD71" i="19"/>
  <c r="F31" i="18" s="1"/>
  <c r="G31" i="18" s="1"/>
  <c r="BD73" i="19"/>
  <c r="BD78" i="19"/>
  <c r="BD77" i="19"/>
  <c r="BD72" i="19"/>
  <c r="AJ72" i="19"/>
  <c r="AJ76" i="19" s="1"/>
  <c r="J21" i="18" s="1"/>
  <c r="AJ71" i="19"/>
  <c r="F21" i="18" s="1"/>
  <c r="G21" i="18" s="1"/>
  <c r="AJ73" i="19"/>
  <c r="AJ78" i="19"/>
  <c r="AJ77" i="19"/>
  <c r="BF71" i="10"/>
  <c r="BB71" i="10"/>
  <c r="AT79" i="10"/>
  <c r="AT80" i="10" s="1"/>
  <c r="AT76" i="10"/>
  <c r="N73" i="10"/>
  <c r="N78" i="10"/>
  <c r="N77" i="10"/>
  <c r="N72" i="10"/>
  <c r="BR72" i="10"/>
  <c r="BR77" i="10"/>
  <c r="BR78" i="10"/>
  <c r="BR73" i="10"/>
  <c r="B77" i="10"/>
  <c r="B73" i="10"/>
  <c r="B72" i="10"/>
  <c r="B78" i="10"/>
  <c r="D72" i="10"/>
  <c r="D77" i="10"/>
  <c r="D78" i="10"/>
  <c r="D73" i="10"/>
  <c r="Z78" i="10"/>
  <c r="Z73" i="10"/>
  <c r="Z77" i="10"/>
  <c r="Z72" i="10"/>
  <c r="F72" i="10"/>
  <c r="F77" i="10"/>
  <c r="F78" i="10"/>
  <c r="F73" i="10"/>
  <c r="BH78" i="10"/>
  <c r="BH73" i="10"/>
  <c r="BH72" i="10"/>
  <c r="BH77" i="10"/>
  <c r="X72" i="10"/>
  <c r="X77" i="10"/>
  <c r="X73" i="10"/>
  <c r="X78" i="10"/>
  <c r="AB78" i="10"/>
  <c r="AB72" i="10"/>
  <c r="AB77" i="10"/>
  <c r="AB73" i="10"/>
  <c r="P4" i="18"/>
  <c r="P5" i="18"/>
  <c r="P6" i="18"/>
  <c r="P16" i="18"/>
  <c r="P33" i="18"/>
  <c r="P17" i="18"/>
  <c r="P15" i="18"/>
  <c r="P38" i="18"/>
  <c r="P10" i="18"/>
  <c r="P30" i="18"/>
  <c r="P31" i="18"/>
  <c r="AJ78" i="10"/>
  <c r="P23" i="18"/>
  <c r="P32" i="18"/>
  <c r="P37" i="18"/>
  <c r="P12" i="18"/>
  <c r="P19" i="18"/>
  <c r="P18" i="18"/>
  <c r="P13" i="18"/>
  <c r="P34" i="18"/>
  <c r="P22" i="18"/>
  <c r="P20" i="18"/>
  <c r="P11" i="18"/>
  <c r="G4" i="10"/>
  <c r="G5" i="10"/>
  <c r="G6" i="10"/>
  <c r="G7" i="10"/>
  <c r="G8" i="10"/>
  <c r="G9" i="10"/>
  <c r="Q9" i="10"/>
  <c r="G10" i="10"/>
  <c r="Q10" i="10"/>
  <c r="G11" i="10"/>
  <c r="Q11" i="10"/>
  <c r="G12" i="10"/>
  <c r="Q12" i="10"/>
  <c r="S12" i="10"/>
  <c r="G13" i="10"/>
  <c r="Q13" i="10"/>
  <c r="S13" i="10"/>
  <c r="U13" i="10"/>
  <c r="G14" i="10"/>
  <c r="Q14" i="10"/>
  <c r="S14" i="10"/>
  <c r="U14" i="10"/>
  <c r="G15" i="10"/>
  <c r="Q15" i="10"/>
  <c r="S15" i="10"/>
  <c r="U15" i="10"/>
  <c r="G16" i="10"/>
  <c r="Q16" i="10"/>
  <c r="S16" i="10"/>
  <c r="U16" i="10"/>
  <c r="G17" i="10"/>
  <c r="Q17" i="10"/>
  <c r="S17" i="10"/>
  <c r="U17" i="10"/>
  <c r="G18" i="10"/>
  <c r="Q18" i="10"/>
  <c r="S18" i="10"/>
  <c r="U18" i="10"/>
  <c r="G19" i="10"/>
  <c r="Q19" i="10"/>
  <c r="S19" i="10"/>
  <c r="U19" i="10"/>
  <c r="G20" i="10"/>
  <c r="Q20" i="10"/>
  <c r="S20" i="10"/>
  <c r="U20" i="10"/>
  <c r="G21" i="10"/>
  <c r="Q21" i="10"/>
  <c r="S21" i="10"/>
  <c r="U21" i="10"/>
  <c r="G22" i="10"/>
  <c r="Q22" i="10"/>
  <c r="S22" i="10"/>
  <c r="U22" i="10"/>
  <c r="G23" i="10"/>
  <c r="Q23" i="10"/>
  <c r="S23" i="10"/>
  <c r="U23" i="10"/>
  <c r="G24" i="10"/>
  <c r="Q24" i="10"/>
  <c r="S24" i="10"/>
  <c r="U24" i="10"/>
  <c r="AV71" i="10" l="1"/>
  <c r="BL79" i="19"/>
  <c r="G30" i="18"/>
  <c r="AH79" i="19"/>
  <c r="G32" i="18"/>
  <c r="BF79" i="19"/>
  <c r="BF80" i="19" s="1"/>
  <c r="BH79" i="19"/>
  <c r="V79" i="19"/>
  <c r="V81" i="19" s="1"/>
  <c r="AL79" i="19"/>
  <c r="AL81" i="19" s="1"/>
  <c r="H22" i="18"/>
  <c r="H35" i="18"/>
  <c r="BL81" i="19"/>
  <c r="BL80" i="19"/>
  <c r="P80" i="19"/>
  <c r="Q67" i="19" s="1"/>
  <c r="AV77" i="10"/>
  <c r="H21" i="18"/>
  <c r="AN79" i="19"/>
  <c r="AN80" i="19" s="1"/>
  <c r="H34" i="18"/>
  <c r="BJ80" i="19"/>
  <c r="BK31" i="19" s="1"/>
  <c r="H18" i="18"/>
  <c r="H31" i="18"/>
  <c r="AV77" i="19"/>
  <c r="AV72" i="19"/>
  <c r="AV78" i="19"/>
  <c r="AV79" i="19" s="1"/>
  <c r="AV71" i="19"/>
  <c r="F27" i="18" s="1"/>
  <c r="AV73" i="19"/>
  <c r="H12" i="18"/>
  <c r="AV78" i="10"/>
  <c r="BL76" i="19"/>
  <c r="J35" i="18" s="1"/>
  <c r="H33" i="18"/>
  <c r="BH81" i="19"/>
  <c r="BH80" i="19"/>
  <c r="AD79" i="19"/>
  <c r="AD80" i="19" s="1"/>
  <c r="H20" i="18"/>
  <c r="AH81" i="19"/>
  <c r="BD79" i="19"/>
  <c r="BD80" i="19" s="1"/>
  <c r="H13" i="18"/>
  <c r="AX78" i="19"/>
  <c r="AX77" i="19"/>
  <c r="AX71" i="19"/>
  <c r="F28" i="18" s="1"/>
  <c r="AX73" i="19"/>
  <c r="AX72" i="19"/>
  <c r="AX76" i="19" s="1"/>
  <c r="J28" i="18" s="1"/>
  <c r="R79" i="19"/>
  <c r="R81" i="19" s="1"/>
  <c r="BB81" i="19"/>
  <c r="Q7" i="19"/>
  <c r="Q34" i="19"/>
  <c r="Q31" i="19"/>
  <c r="Q32" i="19"/>
  <c r="Q35" i="19"/>
  <c r="Q62" i="19"/>
  <c r="Q30" i="19"/>
  <c r="Q33" i="19"/>
  <c r="Q4" i="19"/>
  <c r="Q5" i="19"/>
  <c r="Q6" i="19"/>
  <c r="Q2" i="19"/>
  <c r="Q3" i="19"/>
  <c r="H32" i="18"/>
  <c r="BF81" i="19"/>
  <c r="AF79" i="19"/>
  <c r="AF81" i="19" s="1"/>
  <c r="AJ79" i="19"/>
  <c r="AJ80" i="19" s="1"/>
  <c r="H23" i="18"/>
  <c r="AN81" i="19"/>
  <c r="AZ71" i="19"/>
  <c r="F29" i="18" s="1"/>
  <c r="AZ77" i="19"/>
  <c r="AZ78" i="19"/>
  <c r="AZ73" i="19"/>
  <c r="AZ72" i="19"/>
  <c r="AZ76" i="19"/>
  <c r="J29" i="18" s="1"/>
  <c r="H19" i="18"/>
  <c r="AH80" i="19"/>
  <c r="BD76" i="19"/>
  <c r="J31" i="18" s="1"/>
  <c r="H14" i="18"/>
  <c r="BK9" i="19"/>
  <c r="T79" i="19"/>
  <c r="T80" i="19" s="1"/>
  <c r="H30" i="18"/>
  <c r="BB80" i="19"/>
  <c r="AF76" i="19"/>
  <c r="J19" i="18" s="1"/>
  <c r="AH76" i="19"/>
  <c r="J20" i="18" s="1"/>
  <c r="AZ71" i="10"/>
  <c r="G29" i="18" s="1"/>
  <c r="G27" i="18"/>
  <c r="AX71" i="10"/>
  <c r="F76" i="10"/>
  <c r="D76" i="10"/>
  <c r="BR76" i="10"/>
  <c r="BH76" i="10"/>
  <c r="B76" i="10"/>
  <c r="I4" i="18"/>
  <c r="Z76" i="10"/>
  <c r="AB76" i="10"/>
  <c r="AT81" i="10"/>
  <c r="AU63" i="10" s="1"/>
  <c r="BP73" i="10"/>
  <c r="X79" i="10"/>
  <c r="X81" i="10" s="1"/>
  <c r="AJ73" i="10"/>
  <c r="AJ77" i="10"/>
  <c r="AJ79" i="10" s="1"/>
  <c r="AF73" i="10"/>
  <c r="BJ77" i="10"/>
  <c r="AH73" i="10"/>
  <c r="BB77" i="10"/>
  <c r="BB72" i="10"/>
  <c r="T77" i="10"/>
  <c r="P77" i="10"/>
  <c r="AL73" i="10"/>
  <c r="AN78" i="10"/>
  <c r="AH77" i="10"/>
  <c r="R78" i="10"/>
  <c r="T72" i="10"/>
  <c r="BP77" i="10"/>
  <c r="AN77" i="10"/>
  <c r="AJ72" i="10"/>
  <c r="BJ78" i="10"/>
  <c r="BP72" i="10"/>
  <c r="AL77" i="10"/>
  <c r="AN73" i="10"/>
  <c r="BF77" i="10"/>
  <c r="BJ73" i="10"/>
  <c r="R72" i="10"/>
  <c r="BD77" i="10"/>
  <c r="AD77" i="10"/>
  <c r="AL72" i="10"/>
  <c r="AN72" i="10"/>
  <c r="BF78" i="10"/>
  <c r="P73" i="10"/>
  <c r="T78" i="10"/>
  <c r="R73" i="10"/>
  <c r="BD73" i="10"/>
  <c r="AD72" i="10"/>
  <c r="AF77" i="10"/>
  <c r="P72" i="10"/>
  <c r="BF72" i="10"/>
  <c r="AU62" i="10"/>
  <c r="BB73" i="10"/>
  <c r="R77" i="10"/>
  <c r="BD78" i="10"/>
  <c r="AD78" i="10"/>
  <c r="AF72" i="10"/>
  <c r="AH72" i="10"/>
  <c r="BF73" i="10"/>
  <c r="AL78" i="10"/>
  <c r="BB78" i="10"/>
  <c r="T73" i="10"/>
  <c r="P78" i="10"/>
  <c r="BP78" i="10"/>
  <c r="BD72" i="10"/>
  <c r="AD73" i="10"/>
  <c r="AF78" i="10"/>
  <c r="AH78" i="10"/>
  <c r="BJ72" i="10"/>
  <c r="AZ72" i="10"/>
  <c r="AZ77" i="10"/>
  <c r="AZ78" i="10"/>
  <c r="AZ73" i="10"/>
  <c r="B79" i="10"/>
  <c r="B81" i="10" s="1"/>
  <c r="AB79" i="10"/>
  <c r="AB81" i="10" s="1"/>
  <c r="D79" i="10"/>
  <c r="D80" i="10" s="1"/>
  <c r="AV73" i="10"/>
  <c r="AV72" i="10"/>
  <c r="BH79" i="10"/>
  <c r="BH81" i="10" s="1"/>
  <c r="BN77" i="10"/>
  <c r="BN73" i="10"/>
  <c r="BN72" i="10"/>
  <c r="BN78" i="10"/>
  <c r="AX77" i="10"/>
  <c r="AX73" i="10"/>
  <c r="AX72" i="10"/>
  <c r="AX78" i="10"/>
  <c r="Z79" i="10"/>
  <c r="Z81" i="10" s="1"/>
  <c r="N76" i="10"/>
  <c r="BL73" i="10"/>
  <c r="BL78" i="10"/>
  <c r="BL77" i="10"/>
  <c r="BL72" i="10"/>
  <c r="F79" i="10"/>
  <c r="F81" i="10" s="1"/>
  <c r="BR79" i="10"/>
  <c r="BR80" i="10" s="1"/>
  <c r="V72" i="10"/>
  <c r="V77" i="10"/>
  <c r="V78" i="10"/>
  <c r="V73" i="10"/>
  <c r="X76" i="10"/>
  <c r="N79" i="10"/>
  <c r="N81" i="10" s="1"/>
  <c r="P14" i="18"/>
  <c r="P29" i="18"/>
  <c r="P27" i="18"/>
  <c r="P28" i="18"/>
  <c r="P36" i="18"/>
  <c r="P21" i="18"/>
  <c r="P35" i="18"/>
  <c r="V80" i="19" l="1"/>
  <c r="W8" i="19" s="1"/>
  <c r="AZ79" i="19"/>
  <c r="BK6" i="19"/>
  <c r="AL80" i="19"/>
  <c r="AM4" i="19" s="1"/>
  <c r="BK12" i="19"/>
  <c r="AM33" i="19"/>
  <c r="W68" i="19"/>
  <c r="T81" i="19"/>
  <c r="BK30" i="19"/>
  <c r="R80" i="19"/>
  <c r="AO30" i="19"/>
  <c r="AO12" i="19"/>
  <c r="AO11" i="19"/>
  <c r="AO67" i="19"/>
  <c r="AO32" i="19"/>
  <c r="AO31" i="19"/>
  <c r="AO33" i="19"/>
  <c r="AO62" i="19"/>
  <c r="AO34" i="19"/>
  <c r="AO68" i="19"/>
  <c r="AO4" i="19"/>
  <c r="AO7" i="19"/>
  <c r="AO5" i="19"/>
  <c r="AO10" i="19"/>
  <c r="AO9" i="19"/>
  <c r="AO6" i="19"/>
  <c r="AO8" i="19"/>
  <c r="AO2" i="19"/>
  <c r="AO3" i="19"/>
  <c r="I18" i="18"/>
  <c r="BK11" i="19"/>
  <c r="H28" i="18"/>
  <c r="BK67" i="19"/>
  <c r="BC7" i="19"/>
  <c r="BC67" i="19"/>
  <c r="BC6" i="19"/>
  <c r="BC5" i="19"/>
  <c r="BC4" i="19"/>
  <c r="BC2" i="19"/>
  <c r="BC3" i="19"/>
  <c r="AI4" i="19"/>
  <c r="AI32" i="19"/>
  <c r="AI67" i="19"/>
  <c r="AI33" i="19"/>
  <c r="AI35" i="19"/>
  <c r="AI38" i="19"/>
  <c r="AI39" i="19"/>
  <c r="AI42" i="19"/>
  <c r="AI62" i="19"/>
  <c r="AI36" i="19"/>
  <c r="AI30" i="19"/>
  <c r="AI5" i="19"/>
  <c r="AI37" i="19"/>
  <c r="AI40" i="19"/>
  <c r="AI6" i="19"/>
  <c r="AI31" i="19"/>
  <c r="AI63" i="19"/>
  <c r="AI41" i="19"/>
  <c r="AI64" i="19"/>
  <c r="AI43" i="19"/>
  <c r="AI34" i="19"/>
  <c r="AI2" i="19"/>
  <c r="AI3" i="19"/>
  <c r="AM9" i="19"/>
  <c r="BD81" i="19"/>
  <c r="AJ81" i="19"/>
  <c r="AM30" i="19"/>
  <c r="BK5" i="19"/>
  <c r="BK33" i="19"/>
  <c r="W6" i="19"/>
  <c r="W31" i="19"/>
  <c r="W3" i="19"/>
  <c r="BM31" i="19"/>
  <c r="BM4" i="19"/>
  <c r="BM10" i="19"/>
  <c r="BM67" i="19"/>
  <c r="BM12" i="19"/>
  <c r="BM30" i="19"/>
  <c r="BM11" i="19"/>
  <c r="BM7" i="19"/>
  <c r="BM6" i="19"/>
  <c r="BM8" i="19"/>
  <c r="BM9" i="19"/>
  <c r="BM5" i="19"/>
  <c r="BM2" i="19"/>
  <c r="BM3" i="19"/>
  <c r="H29" i="18"/>
  <c r="AZ80" i="19"/>
  <c r="W4" i="19"/>
  <c r="H27" i="18"/>
  <c r="AV81" i="19"/>
  <c r="AV80" i="19"/>
  <c r="W30" i="19"/>
  <c r="BK3" i="19"/>
  <c r="AZ81" i="19"/>
  <c r="BG67" i="19"/>
  <c r="BG32" i="19"/>
  <c r="BG30" i="19"/>
  <c r="BG31" i="19"/>
  <c r="BG8" i="19"/>
  <c r="BG4" i="19"/>
  <c r="BG62" i="19"/>
  <c r="BG33" i="19"/>
  <c r="BG5" i="19"/>
  <c r="BG6" i="19"/>
  <c r="BG7" i="19"/>
  <c r="BG2" i="19"/>
  <c r="BG3" i="19"/>
  <c r="W67" i="19"/>
  <c r="AM31" i="19"/>
  <c r="BK7" i="19"/>
  <c r="BK32" i="19"/>
  <c r="AF80" i="19"/>
  <c r="AG43" i="19" s="1"/>
  <c r="W5" i="19"/>
  <c r="W32" i="19"/>
  <c r="AX79" i="19"/>
  <c r="AX81" i="19" s="1"/>
  <c r="AV76" i="19"/>
  <c r="J27" i="18" s="1"/>
  <c r="AV79" i="10"/>
  <c r="AV81" i="10" s="1"/>
  <c r="BK4" i="19"/>
  <c r="U31" i="19"/>
  <c r="U30" i="19"/>
  <c r="U62" i="19"/>
  <c r="U32" i="19"/>
  <c r="U34" i="19"/>
  <c r="U33" i="19"/>
  <c r="U8" i="19"/>
  <c r="U67" i="19"/>
  <c r="U35" i="19"/>
  <c r="U2" i="19"/>
  <c r="U36" i="19"/>
  <c r="U6" i="19"/>
  <c r="U7" i="19"/>
  <c r="U4" i="19"/>
  <c r="U5" i="19"/>
  <c r="U3" i="19"/>
  <c r="BK2" i="19"/>
  <c r="BC62" i="19"/>
  <c r="BK10" i="19"/>
  <c r="W2" i="19"/>
  <c r="G28" i="18"/>
  <c r="AM7" i="19"/>
  <c r="AM32" i="19"/>
  <c r="BK8" i="19"/>
  <c r="W9" i="19"/>
  <c r="S8" i="19"/>
  <c r="S34" i="19"/>
  <c r="S33" i="19"/>
  <c r="S67" i="19"/>
  <c r="S36" i="19"/>
  <c r="S62" i="19"/>
  <c r="S31" i="19"/>
  <c r="S30" i="19"/>
  <c r="S35" i="19"/>
  <c r="S32" i="19"/>
  <c r="S5" i="19"/>
  <c r="S4" i="19"/>
  <c r="S6" i="19"/>
  <c r="S7" i="19"/>
  <c r="S2" i="19"/>
  <c r="S3" i="19"/>
  <c r="BI8" i="19"/>
  <c r="BI7" i="19"/>
  <c r="BI67" i="19"/>
  <c r="BI30" i="19"/>
  <c r="BI6" i="19"/>
  <c r="BI4" i="19"/>
  <c r="BI5" i="19"/>
  <c r="BI3" i="19"/>
  <c r="BI2" i="19"/>
  <c r="AD81" i="19"/>
  <c r="AM3" i="19"/>
  <c r="G39" i="18"/>
  <c r="AV80" i="10"/>
  <c r="AV76" i="10"/>
  <c r="AX76" i="10"/>
  <c r="AU67" i="10"/>
  <c r="T76" i="10"/>
  <c r="BL76" i="10"/>
  <c r="BF76" i="10"/>
  <c r="AZ76" i="10"/>
  <c r="P76" i="10"/>
  <c r="AN76" i="10"/>
  <c r="BJ76" i="10"/>
  <c r="BB79" i="10"/>
  <c r="BB81" i="10" s="1"/>
  <c r="AL76" i="10"/>
  <c r="BP76" i="10"/>
  <c r="BD76" i="10"/>
  <c r="BP79" i="10"/>
  <c r="BP81" i="10" s="1"/>
  <c r="BN76" i="10"/>
  <c r="AU64" i="10"/>
  <c r="AD76" i="10"/>
  <c r="AF76" i="10"/>
  <c r="BB76" i="10"/>
  <c r="AU68" i="10"/>
  <c r="AJ76" i="10"/>
  <c r="V76" i="10"/>
  <c r="AH76" i="10"/>
  <c r="R76" i="10"/>
  <c r="P79" i="10"/>
  <c r="P81" i="10" s="1"/>
  <c r="BD79" i="10"/>
  <c r="BD80" i="10" s="1"/>
  <c r="AB80" i="10"/>
  <c r="AC43" i="10" s="1"/>
  <c r="BJ79" i="10"/>
  <c r="BJ80" i="10" s="1"/>
  <c r="AD79" i="10"/>
  <c r="AD81" i="10" s="1"/>
  <c r="AJ80" i="10"/>
  <c r="BF79" i="10"/>
  <c r="BF81" i="10" s="1"/>
  <c r="B80" i="10"/>
  <c r="C68" i="10" s="1"/>
  <c r="AN79" i="10"/>
  <c r="AN80" i="10" s="1"/>
  <c r="X80" i="10"/>
  <c r="Y67" i="10" s="1"/>
  <c r="T79" i="10"/>
  <c r="T80" i="10" s="1"/>
  <c r="AZ79" i="10"/>
  <c r="AZ80" i="10" s="1"/>
  <c r="BL79" i="10"/>
  <c r="BL81" i="10" s="1"/>
  <c r="AF79" i="10"/>
  <c r="AF80" i="10" s="1"/>
  <c r="D81" i="10"/>
  <c r="E69" i="10" s="1"/>
  <c r="R79" i="10"/>
  <c r="AJ81" i="10"/>
  <c r="AH79" i="10"/>
  <c r="AL79" i="10"/>
  <c r="AL80" i="10" s="1"/>
  <c r="BN79" i="10"/>
  <c r="BN80" i="10" s="1"/>
  <c r="F80" i="10"/>
  <c r="G63" i="10" s="1"/>
  <c r="AX79" i="10"/>
  <c r="AX81" i="10" s="1"/>
  <c r="BR81" i="10"/>
  <c r="V79" i="10"/>
  <c r="V81" i="10" s="1"/>
  <c r="BH80" i="10"/>
  <c r="BI67" i="10" s="1"/>
  <c r="Z80" i="10"/>
  <c r="AA63" i="10" s="1"/>
  <c r="N80" i="10"/>
  <c r="O44" i="10" s="1"/>
  <c r="AG33" i="19" l="1"/>
  <c r="AM62" i="19"/>
  <c r="W7" i="19"/>
  <c r="AG3" i="19"/>
  <c r="AG2" i="19"/>
  <c r="AG34" i="19"/>
  <c r="AG32" i="19"/>
  <c r="AG42" i="19"/>
  <c r="AM2" i="19"/>
  <c r="AM35" i="19"/>
  <c r="AG5" i="19"/>
  <c r="BA11" i="19"/>
  <c r="AG39" i="19"/>
  <c r="AM34" i="19"/>
  <c r="AM6" i="19"/>
  <c r="AG63" i="19"/>
  <c r="AM5" i="19"/>
  <c r="BE30" i="19"/>
  <c r="BE4" i="19"/>
  <c r="BE31" i="19"/>
  <c r="BE62" i="19"/>
  <c r="BE67" i="19"/>
  <c r="BE8" i="19"/>
  <c r="BE7" i="19"/>
  <c r="BE6" i="19"/>
  <c r="BE5" i="19"/>
  <c r="BE2" i="19"/>
  <c r="BE3" i="19"/>
  <c r="AG30" i="19"/>
  <c r="AG64" i="19"/>
  <c r="AG62" i="19"/>
  <c r="AG35" i="19"/>
  <c r="AG38" i="19"/>
  <c r="BA62" i="19"/>
  <c r="BA68" i="19"/>
  <c r="BA63" i="19"/>
  <c r="BA64" i="19"/>
  <c r="BA67" i="19"/>
  <c r="BA5" i="19"/>
  <c r="BA9" i="19"/>
  <c r="BA6" i="19"/>
  <c r="BA8" i="19"/>
  <c r="BA7" i="19"/>
  <c r="BA10" i="19"/>
  <c r="BA3" i="19"/>
  <c r="BA4" i="19"/>
  <c r="BA2" i="19"/>
  <c r="AG37" i="19"/>
  <c r="AG41" i="19"/>
  <c r="AX80" i="19"/>
  <c r="AY67" i="19" s="1"/>
  <c r="AG40" i="19"/>
  <c r="AG36" i="19"/>
  <c r="AG31" i="19"/>
  <c r="AW30" i="19"/>
  <c r="AW67" i="19"/>
  <c r="AW31" i="19"/>
  <c r="AW32" i="19"/>
  <c r="AW63" i="19"/>
  <c r="AW62" i="19"/>
  <c r="AW68" i="19"/>
  <c r="AW7" i="19"/>
  <c r="AW6" i="19"/>
  <c r="AW5" i="19"/>
  <c r="AW8" i="19"/>
  <c r="AW4" i="19"/>
  <c r="AW3" i="19"/>
  <c r="AW2" i="19"/>
  <c r="AE64" i="19"/>
  <c r="AE4" i="19"/>
  <c r="AE5" i="19"/>
  <c r="AE67" i="19"/>
  <c r="AE63" i="19"/>
  <c r="AE62" i="19"/>
  <c r="AE2" i="19"/>
  <c r="AE3" i="19"/>
  <c r="AG4" i="19"/>
  <c r="AG67" i="19"/>
  <c r="AK5" i="19"/>
  <c r="AK30" i="19"/>
  <c r="AK8" i="19"/>
  <c r="AK4" i="19"/>
  <c r="AK3" i="19"/>
  <c r="AK6" i="19"/>
  <c r="AK7" i="19"/>
  <c r="AK2" i="19"/>
  <c r="G69" i="10"/>
  <c r="C69" i="10"/>
  <c r="E63" i="10"/>
  <c r="E62" i="10"/>
  <c r="C62" i="10"/>
  <c r="C63" i="10"/>
  <c r="E48" i="10"/>
  <c r="BI8" i="10"/>
  <c r="AA5" i="10"/>
  <c r="Y5" i="10"/>
  <c r="AC5" i="10"/>
  <c r="BS67" i="10"/>
  <c r="BS16" i="10"/>
  <c r="AK16" i="10"/>
  <c r="O13" i="10"/>
  <c r="O12" i="10"/>
  <c r="O11" i="10"/>
  <c r="O10" i="10"/>
  <c r="O9" i="10"/>
  <c r="O8" i="10"/>
  <c r="O7" i="10"/>
  <c r="BJ81" i="10"/>
  <c r="BB80" i="10"/>
  <c r="BC62" i="10" s="1"/>
  <c r="AC67" i="10"/>
  <c r="AC62" i="10"/>
  <c r="AC45" i="10"/>
  <c r="AC44" i="10"/>
  <c r="AK68" i="10"/>
  <c r="BP80" i="10"/>
  <c r="BQ67" i="10" s="1"/>
  <c r="AD80" i="10"/>
  <c r="AE62" i="10" s="1"/>
  <c r="AC63" i="10"/>
  <c r="BD81" i="10"/>
  <c r="BE62" i="10" s="1"/>
  <c r="P80" i="10"/>
  <c r="Q67" i="10" s="1"/>
  <c r="C67" i="10"/>
  <c r="C65" i="10"/>
  <c r="C64" i="10"/>
  <c r="BL80" i="10"/>
  <c r="BM67" i="10" s="1"/>
  <c r="AF81" i="10"/>
  <c r="AK62" i="10"/>
  <c r="AN81" i="10"/>
  <c r="AO28" i="10" s="1"/>
  <c r="AK67" i="10"/>
  <c r="Y63" i="10"/>
  <c r="E49" i="10"/>
  <c r="T81" i="10"/>
  <c r="U62" i="10" s="1"/>
  <c r="Y62" i="10"/>
  <c r="AW62" i="10"/>
  <c r="AZ81" i="10"/>
  <c r="BF80" i="10"/>
  <c r="BG67" i="10" s="1"/>
  <c r="E45" i="10"/>
  <c r="E46" i="10"/>
  <c r="E64" i="10"/>
  <c r="AL81" i="10"/>
  <c r="AM68" i="10" s="1"/>
  <c r="E53" i="10"/>
  <c r="E65" i="10"/>
  <c r="E44" i="10"/>
  <c r="E43" i="10"/>
  <c r="E50" i="10"/>
  <c r="E47" i="10"/>
  <c r="E68" i="10"/>
  <c r="E52" i="10"/>
  <c r="E51" i="10"/>
  <c r="BN81" i="10"/>
  <c r="V80" i="10"/>
  <c r="W67" i="10" s="1"/>
  <c r="E67" i="10"/>
  <c r="O45" i="10"/>
  <c r="R81" i="10"/>
  <c r="R80" i="10"/>
  <c r="G68" i="10"/>
  <c r="O68" i="10"/>
  <c r="AH80" i="10"/>
  <c r="AH81" i="10"/>
  <c r="G43" i="10"/>
  <c r="O67" i="10"/>
  <c r="G62" i="10"/>
  <c r="AX80" i="10"/>
  <c r="AY63" i="10" s="1"/>
  <c r="O43" i="10"/>
  <c r="G67" i="10"/>
  <c r="G64" i="10"/>
  <c r="G44" i="10"/>
  <c r="G65" i="10"/>
  <c r="G45" i="10"/>
  <c r="AA62" i="10"/>
  <c r="AA67" i="10"/>
  <c r="I21" i="18"/>
  <c r="AY8" i="19" l="1"/>
  <c r="AY7" i="19"/>
  <c r="AY6" i="19"/>
  <c r="AY2" i="19"/>
  <c r="AY62" i="19"/>
  <c r="AY3" i="19"/>
  <c r="AY5" i="19"/>
  <c r="AY4" i="19"/>
  <c r="AY11" i="19"/>
  <c r="AY68" i="19"/>
  <c r="AY10" i="19"/>
  <c r="AY9" i="19"/>
  <c r="BG62" i="10"/>
  <c r="BA64" i="10"/>
  <c r="BA69" i="10"/>
  <c r="AY69" i="10"/>
  <c r="AW69" i="10"/>
  <c r="AY64" i="10"/>
  <c r="AW64" i="10"/>
  <c r="AI62" i="10"/>
  <c r="AI64" i="10"/>
  <c r="AG62" i="10"/>
  <c r="AG64" i="10"/>
  <c r="AE64" i="10"/>
  <c r="AI63" i="10"/>
  <c r="AG63" i="10"/>
  <c r="AE63" i="10"/>
  <c r="S67" i="10"/>
  <c r="BG9" i="10"/>
  <c r="AY13" i="10"/>
  <c r="BC8" i="10"/>
  <c r="AE7" i="10"/>
  <c r="Q8" i="10"/>
  <c r="AI8" i="10"/>
  <c r="BE8" i="10"/>
  <c r="BE9" i="10"/>
  <c r="AG5" i="10"/>
  <c r="AG7" i="10"/>
  <c r="AG6" i="10"/>
  <c r="BK9" i="10"/>
  <c r="BK11" i="10"/>
  <c r="BK10" i="10"/>
  <c r="BK12" i="10"/>
  <c r="AE5" i="10"/>
  <c r="AE6" i="10"/>
  <c r="BM12" i="10"/>
  <c r="BE67" i="10"/>
  <c r="BE7" i="10"/>
  <c r="BG33" i="10"/>
  <c r="AI43" i="10"/>
  <c r="AO26" i="10"/>
  <c r="AO27" i="10"/>
  <c r="AO25" i="10"/>
  <c r="BK67" i="10"/>
  <c r="BK8" i="10"/>
  <c r="AO23" i="10"/>
  <c r="AO24" i="10"/>
  <c r="AO21" i="10"/>
  <c r="AO22" i="10"/>
  <c r="AO19" i="10"/>
  <c r="AO20" i="10"/>
  <c r="BO15" i="10"/>
  <c r="BO16" i="10"/>
  <c r="BO67" i="10"/>
  <c r="BO14" i="10"/>
  <c r="BO13" i="10"/>
  <c r="AO68" i="10"/>
  <c r="AO18" i="10"/>
  <c r="AW68" i="10"/>
  <c r="BC7" i="10"/>
  <c r="AG43" i="10"/>
  <c r="AG45" i="10"/>
  <c r="BC67" i="10"/>
  <c r="AE67" i="10"/>
  <c r="AG67" i="10"/>
  <c r="AW67" i="10"/>
  <c r="Q62" i="10"/>
  <c r="BA67" i="10"/>
  <c r="BA63" i="10"/>
  <c r="BA62" i="10"/>
  <c r="U45" i="10"/>
  <c r="U67" i="10"/>
  <c r="BA68" i="10"/>
  <c r="U43" i="10"/>
  <c r="AG46" i="10"/>
  <c r="AG44" i="10"/>
  <c r="U44" i="10"/>
  <c r="AO62" i="10"/>
  <c r="AW63" i="10"/>
  <c r="AO67" i="10"/>
  <c r="AM43" i="10"/>
  <c r="AM62" i="10"/>
  <c r="W68" i="10"/>
  <c r="AM67" i="10"/>
  <c r="S62" i="10"/>
  <c r="S44" i="10"/>
  <c r="S43" i="10"/>
  <c r="AI67" i="10"/>
  <c r="AY68" i="10"/>
  <c r="AY67" i="10"/>
  <c r="AY62" i="10"/>
  <c r="C3" i="10"/>
  <c r="I7" i="18" l="1"/>
  <c r="C2" i="10"/>
  <c r="I10" i="18" l="1"/>
  <c r="I31" i="10" l="1"/>
  <c r="I32" i="10"/>
  <c r="I30" i="10"/>
  <c r="I25" i="18" l="1"/>
  <c r="AS31" i="10" l="1"/>
  <c r="I30" i="18" l="1"/>
  <c r="AS2" i="10"/>
  <c r="AS30" i="10"/>
  <c r="AS32" i="10"/>
  <c r="BC6" i="10" l="1"/>
  <c r="BC3" i="10"/>
  <c r="BC2" i="10"/>
  <c r="BC5" i="10"/>
  <c r="BC4" i="10"/>
  <c r="I24" i="18" l="1"/>
  <c r="I8" i="18"/>
  <c r="I5" i="18"/>
  <c r="I9" i="18"/>
  <c r="M40" i="10" l="1"/>
  <c r="E3" i="10" l="1"/>
  <c r="E4" i="10"/>
  <c r="E2" i="10"/>
  <c r="K36" i="10"/>
  <c r="K38" i="10"/>
  <c r="K39" i="10"/>
  <c r="K37" i="10"/>
  <c r="M39" i="10"/>
  <c r="M33" i="10"/>
  <c r="M30" i="10"/>
  <c r="M32" i="10"/>
  <c r="M37" i="10"/>
  <c r="M34" i="10"/>
  <c r="M36" i="10"/>
  <c r="M31" i="10"/>
  <c r="M38" i="10"/>
  <c r="M35" i="10"/>
  <c r="AQ30" i="10"/>
  <c r="K30" i="10"/>
  <c r="K33" i="10"/>
  <c r="K35" i="10"/>
  <c r="K34" i="10"/>
  <c r="K31" i="10"/>
  <c r="K32" i="10"/>
  <c r="E39" i="10"/>
  <c r="E31" i="10"/>
  <c r="E40" i="10"/>
  <c r="E32" i="10"/>
  <c r="E30" i="10"/>
  <c r="E42" i="10"/>
  <c r="E38" i="10"/>
  <c r="E35" i="10"/>
  <c r="E41" i="10"/>
  <c r="E34" i="10"/>
  <c r="E36" i="10"/>
  <c r="E33" i="10"/>
  <c r="E37" i="10"/>
  <c r="C40" i="10"/>
  <c r="C42" i="10"/>
  <c r="C41" i="10"/>
  <c r="C36" i="10"/>
  <c r="C31" i="10"/>
  <c r="C38" i="10"/>
  <c r="C35" i="10"/>
  <c r="C39" i="10"/>
  <c r="C37" i="10"/>
  <c r="C33" i="10"/>
  <c r="C32" i="10"/>
  <c r="C34" i="10"/>
  <c r="C30" i="10"/>
  <c r="I15" i="18" l="1"/>
  <c r="I38" i="18" l="1"/>
  <c r="I22" i="18"/>
  <c r="I23" i="18"/>
  <c r="I6" i="18"/>
  <c r="I16" i="18"/>
  <c r="I31" i="18"/>
  <c r="I33" i="18"/>
  <c r="I32" i="18"/>
  <c r="I26" i="18"/>
  <c r="I17" i="18"/>
  <c r="I37" i="18" l="1"/>
  <c r="I36" i="18"/>
  <c r="I29" i="18"/>
  <c r="I11" i="18"/>
  <c r="I20" i="18"/>
  <c r="I19" i="18"/>
  <c r="I28" i="18"/>
  <c r="I34" i="18"/>
  <c r="I27" i="18"/>
  <c r="I14" i="18"/>
  <c r="I35" i="18"/>
  <c r="I12" i="18"/>
  <c r="AC4" i="10"/>
  <c r="AA4" i="10"/>
  <c r="AC42" i="10"/>
  <c r="AC41" i="10"/>
  <c r="AA37" i="10"/>
  <c r="AA38" i="10"/>
  <c r="AA36" i="10"/>
  <c r="AA33" i="10"/>
  <c r="AA35" i="10"/>
  <c r="AA34" i="10"/>
  <c r="AA30" i="10"/>
  <c r="AA31" i="10"/>
  <c r="AA32" i="10"/>
  <c r="AC36" i="10"/>
  <c r="AC31" i="10"/>
  <c r="AC30" i="10"/>
  <c r="AC35" i="10"/>
  <c r="AC32" i="10"/>
  <c r="AC39" i="10"/>
  <c r="AC34" i="10"/>
  <c r="AC40" i="10"/>
  <c r="AC33" i="10"/>
  <c r="AC38" i="10"/>
  <c r="AC37" i="10"/>
  <c r="AA3" i="10"/>
  <c r="AA2" i="10"/>
  <c r="AC3" i="10"/>
  <c r="AC2" i="10"/>
  <c r="AU2" i="10"/>
  <c r="Y3" i="10"/>
  <c r="AO33" i="10"/>
  <c r="AM13" i="10"/>
  <c r="G3" i="10"/>
  <c r="AK32" i="10" l="1"/>
  <c r="AK15" i="10"/>
  <c r="Y4" i="10"/>
  <c r="O42" i="10"/>
  <c r="AO39" i="10"/>
  <c r="AI42" i="10"/>
  <c r="AW33" i="10"/>
  <c r="O41" i="10"/>
  <c r="AO38" i="10"/>
  <c r="AO40" i="10"/>
  <c r="O35" i="10"/>
  <c r="AM40" i="10"/>
  <c r="AM36" i="10"/>
  <c r="BQ33" i="10"/>
  <c r="BQ31" i="10"/>
  <c r="BQ32" i="10"/>
  <c r="O39" i="10"/>
  <c r="AM35" i="10"/>
  <c r="O40" i="10"/>
  <c r="AM42" i="10"/>
  <c r="O38" i="10"/>
  <c r="AM38" i="10"/>
  <c r="AW31" i="10"/>
  <c r="AW32" i="10"/>
  <c r="AW30" i="10"/>
  <c r="Y30" i="10"/>
  <c r="O37" i="10"/>
  <c r="AM34" i="10"/>
  <c r="O36" i="10"/>
  <c r="AM37" i="10"/>
  <c r="BS30" i="10"/>
  <c r="BS34" i="10"/>
  <c r="BS31" i="10"/>
  <c r="BS33" i="10"/>
  <c r="BS32" i="10"/>
  <c r="AM41" i="10"/>
  <c r="AM39" i="10"/>
  <c r="O32" i="10"/>
  <c r="O5" i="10"/>
  <c r="O33" i="10"/>
  <c r="O3" i="10"/>
  <c r="O31" i="10"/>
  <c r="O2" i="10"/>
  <c r="O6" i="10"/>
  <c r="O30" i="10"/>
  <c r="O4" i="10"/>
  <c r="O34" i="10"/>
  <c r="BQ2" i="10"/>
  <c r="BQ30" i="10"/>
  <c r="BK35" i="10"/>
  <c r="BK36" i="10"/>
  <c r="BK30" i="10"/>
  <c r="BK31" i="10"/>
  <c r="BK37" i="10"/>
  <c r="BK38" i="10"/>
  <c r="BK32" i="10"/>
  <c r="BK34" i="10"/>
  <c r="BK33" i="10"/>
  <c r="BG31" i="10"/>
  <c r="BI30" i="10"/>
  <c r="BG30" i="10"/>
  <c r="BI33" i="10"/>
  <c r="BI31" i="10"/>
  <c r="BE32" i="10"/>
  <c r="BE31" i="10"/>
  <c r="BE33" i="10"/>
  <c r="BE30" i="10"/>
  <c r="BG32" i="10"/>
  <c r="BI34" i="10"/>
  <c r="BI32" i="10"/>
  <c r="AO30" i="10"/>
  <c r="AU30" i="10"/>
  <c r="AU32" i="10"/>
  <c r="AU35" i="10"/>
  <c r="AU33" i="10"/>
  <c r="AU36" i="10"/>
  <c r="AU31" i="10"/>
  <c r="AU34" i="10"/>
  <c r="AO35" i="10"/>
  <c r="AO31" i="10"/>
  <c r="AO34" i="10"/>
  <c r="AO32" i="10"/>
  <c r="AM31" i="10"/>
  <c r="AO37" i="10"/>
  <c r="AM32" i="10"/>
  <c r="AO36" i="10"/>
  <c r="AM33" i="10"/>
  <c r="AM30" i="10"/>
  <c r="AK30" i="10"/>
  <c r="AK31" i="10"/>
  <c r="AI40" i="10"/>
  <c r="AI32" i="10"/>
  <c r="AI41" i="10"/>
  <c r="AI33" i="10"/>
  <c r="AI34" i="10"/>
  <c r="AI37" i="10"/>
  <c r="AI39" i="10"/>
  <c r="AI35" i="10"/>
  <c r="AI31" i="10"/>
  <c r="AI36" i="10"/>
  <c r="AI30" i="10"/>
  <c r="AI38" i="10"/>
  <c r="S35" i="10"/>
  <c r="S38" i="10"/>
  <c r="S30" i="10"/>
  <c r="S33" i="10"/>
  <c r="S41" i="10"/>
  <c r="S34" i="10"/>
  <c r="S40" i="10"/>
  <c r="S31" i="10"/>
  <c r="S39" i="10"/>
  <c r="S42" i="10"/>
  <c r="S37" i="10"/>
  <c r="S32" i="10"/>
  <c r="S36" i="10"/>
  <c r="Q38" i="10"/>
  <c r="Q30" i="10"/>
  <c r="Q41" i="10"/>
  <c r="Q33" i="10"/>
  <c r="Q34" i="10"/>
  <c r="Q40" i="10"/>
  <c r="Q36" i="10"/>
  <c r="Q39" i="10"/>
  <c r="Q35" i="10"/>
  <c r="Q32" i="10"/>
  <c r="Q37" i="10"/>
  <c r="Q31" i="10"/>
  <c r="G39" i="10"/>
  <c r="G31" i="10"/>
  <c r="G40" i="10"/>
  <c r="G32" i="10"/>
  <c r="G38" i="10"/>
  <c r="G37" i="10"/>
  <c r="G33" i="10"/>
  <c r="G36" i="10"/>
  <c r="G30" i="10"/>
  <c r="G41" i="10"/>
  <c r="G34" i="10"/>
  <c r="G35" i="10"/>
  <c r="G42" i="10"/>
  <c r="BS8" i="10"/>
  <c r="BS4" i="10"/>
  <c r="BS11" i="10"/>
  <c r="BS13" i="10"/>
  <c r="BS6" i="10"/>
  <c r="BS9" i="10"/>
  <c r="BS12" i="10"/>
  <c r="BS7" i="10"/>
  <c r="BS10" i="10"/>
  <c r="BS5" i="10"/>
  <c r="BS14" i="10"/>
  <c r="BS3" i="10"/>
  <c r="BS2" i="10"/>
  <c r="BS15" i="10"/>
  <c r="BQ11" i="10"/>
  <c r="BQ3" i="10"/>
  <c r="BQ7" i="10"/>
  <c r="BQ5" i="10"/>
  <c r="BQ9" i="10"/>
  <c r="BQ8" i="10"/>
  <c r="BQ6" i="10"/>
  <c r="BQ10" i="10"/>
  <c r="BQ12" i="10"/>
  <c r="BQ4" i="10"/>
  <c r="BI2" i="10"/>
  <c r="BI3" i="10"/>
  <c r="BI7" i="10"/>
  <c r="BI6" i="10"/>
  <c r="BK5" i="10"/>
  <c r="BK2" i="10"/>
  <c r="BK4" i="10"/>
  <c r="BK6" i="10"/>
  <c r="BK7" i="10"/>
  <c r="BK3" i="10"/>
  <c r="BI4" i="10"/>
  <c r="BI5" i="10"/>
  <c r="BG4" i="10"/>
  <c r="BG6" i="10"/>
  <c r="BG7" i="10"/>
  <c r="Y2" i="10"/>
  <c r="BG2" i="10"/>
  <c r="BG5" i="10"/>
  <c r="BE6" i="10"/>
  <c r="BE2" i="10"/>
  <c r="BE3" i="10"/>
  <c r="BE4" i="10"/>
  <c r="BE5" i="10"/>
  <c r="BG3" i="10"/>
  <c r="BG8" i="10"/>
  <c r="AW6" i="10"/>
  <c r="AW2" i="10"/>
  <c r="AW3" i="10"/>
  <c r="AW8" i="10"/>
  <c r="AW10" i="10"/>
  <c r="AW7" i="10"/>
  <c r="AW9" i="10"/>
  <c r="AW5" i="10"/>
  <c r="AW4" i="10"/>
  <c r="AM9" i="10"/>
  <c r="AO14" i="10"/>
  <c r="AO7" i="10"/>
  <c r="AO12" i="10"/>
  <c r="AO17" i="10"/>
  <c r="AM3" i="10"/>
  <c r="AO16" i="10"/>
  <c r="AM12" i="10"/>
  <c r="AO4" i="10"/>
  <c r="AM10" i="10"/>
  <c r="AM2" i="10"/>
  <c r="AK8" i="10"/>
  <c r="AK9" i="10"/>
  <c r="AK4" i="10"/>
  <c r="AK3" i="10"/>
  <c r="AK13" i="10"/>
  <c r="AK6" i="10"/>
  <c r="AK5" i="10"/>
  <c r="AK7" i="10"/>
  <c r="AK11" i="10"/>
  <c r="AK10" i="10"/>
  <c r="AK2" i="10"/>
  <c r="AK14" i="10"/>
  <c r="AK12" i="10"/>
  <c r="AM15" i="10"/>
  <c r="AM7" i="10"/>
  <c r="AO8" i="10"/>
  <c r="AO9" i="10"/>
  <c r="AM16" i="10"/>
  <c r="AM6" i="10"/>
  <c r="AO15" i="10"/>
  <c r="AO3" i="10"/>
  <c r="AM4" i="10"/>
  <c r="AM14" i="10"/>
  <c r="AO5" i="10"/>
  <c r="AO11" i="10"/>
  <c r="AM8" i="10"/>
  <c r="AM5" i="10"/>
  <c r="AO6" i="10"/>
  <c r="AO2" i="10"/>
  <c r="AM11" i="10"/>
  <c r="AO13" i="10"/>
  <c r="AO10" i="10"/>
  <c r="AI3" i="10"/>
  <c r="AI5" i="10"/>
  <c r="AI7" i="10"/>
  <c r="AI2" i="10"/>
  <c r="AI6" i="10"/>
  <c r="AI4" i="10"/>
  <c r="AE3" i="10"/>
  <c r="AE2" i="10"/>
  <c r="AE4" i="10"/>
  <c r="S11" i="10"/>
  <c r="S10" i="10"/>
  <c r="S9" i="10"/>
  <c r="Q7" i="10"/>
  <c r="BO12" i="10"/>
  <c r="BA30" i="10"/>
  <c r="G2" i="10"/>
  <c r="S8" i="10"/>
  <c r="Q6" i="10"/>
  <c r="S6" i="10"/>
  <c r="S7" i="10"/>
  <c r="Q5" i="10"/>
  <c r="Q4" i="10"/>
  <c r="S2" i="10"/>
  <c r="S5" i="10"/>
  <c r="S4" i="10"/>
  <c r="S3" i="10"/>
  <c r="Q3" i="10"/>
  <c r="Q2" i="10"/>
  <c r="AY30" i="10" l="1"/>
  <c r="W39" i="10"/>
  <c r="W40" i="10"/>
  <c r="W38" i="10"/>
  <c r="AG42" i="10"/>
  <c r="AG40" i="10"/>
  <c r="AG41" i="10"/>
  <c r="BO30" i="10"/>
  <c r="BO31" i="10"/>
  <c r="BO32" i="10"/>
  <c r="BO33" i="10"/>
  <c r="BM40" i="10"/>
  <c r="BM32" i="10"/>
  <c r="BM41" i="10"/>
  <c r="BM33" i="10"/>
  <c r="BM35" i="10"/>
  <c r="BM36" i="10"/>
  <c r="BM30" i="10"/>
  <c r="BM42" i="10"/>
  <c r="BM39" i="10"/>
  <c r="BM34" i="10"/>
  <c r="BM38" i="10"/>
  <c r="BM37" i="10"/>
  <c r="BM31" i="10"/>
  <c r="AG35" i="10"/>
  <c r="AG36" i="10"/>
  <c r="AG30" i="10"/>
  <c r="AG34" i="10"/>
  <c r="AG31" i="10"/>
  <c r="AG37" i="10"/>
  <c r="AG33" i="10"/>
  <c r="AG39" i="10"/>
  <c r="AG38" i="10"/>
  <c r="AG32" i="10"/>
  <c r="W32" i="10"/>
  <c r="W35" i="10"/>
  <c r="W33" i="10"/>
  <c r="W30" i="10"/>
  <c r="W34" i="10"/>
  <c r="W36" i="10"/>
  <c r="W37" i="10"/>
  <c r="W31" i="10"/>
  <c r="BO6" i="10"/>
  <c r="BO11" i="10"/>
  <c r="BO8" i="10"/>
  <c r="BO10" i="10"/>
  <c r="BO7" i="10"/>
  <c r="BO5" i="10"/>
  <c r="BO9" i="10"/>
  <c r="BO3" i="10"/>
  <c r="BO4" i="10"/>
  <c r="BO2" i="10"/>
  <c r="BM2" i="10"/>
  <c r="BM11" i="10"/>
  <c r="BM6" i="10"/>
  <c r="BM9" i="10"/>
  <c r="BM8" i="10"/>
  <c r="BM4" i="10"/>
  <c r="BM7" i="10"/>
  <c r="BM10" i="10"/>
  <c r="BM3" i="10"/>
  <c r="BM5" i="10"/>
  <c r="BA11" i="10"/>
  <c r="BA3" i="10"/>
  <c r="BA2" i="10"/>
  <c r="BA5" i="10"/>
  <c r="BA6" i="10"/>
  <c r="BA7" i="10"/>
  <c r="BA4" i="10"/>
  <c r="BA8" i="10"/>
  <c r="BA9" i="10"/>
  <c r="BA10" i="10"/>
  <c r="BA13" i="10"/>
  <c r="BA12" i="10"/>
  <c r="AY3" i="10"/>
  <c r="AY12" i="10"/>
  <c r="AY4" i="10"/>
  <c r="AY11" i="10"/>
  <c r="AY2" i="10"/>
  <c r="AY7" i="10"/>
  <c r="AY9" i="10"/>
  <c r="AY6" i="10"/>
  <c r="AY10" i="10"/>
  <c r="AY5" i="10"/>
  <c r="AY8" i="10"/>
  <c r="AG2" i="10"/>
  <c r="AG4" i="10"/>
  <c r="AG3" i="10"/>
  <c r="W24" i="10"/>
  <c r="W6" i="10"/>
  <c r="W7" i="10"/>
  <c r="W22" i="10"/>
  <c r="W23" i="10"/>
  <c r="W8" i="10"/>
  <c r="W14" i="10"/>
  <c r="W4" i="10"/>
  <c r="W17" i="10"/>
  <c r="W10" i="10"/>
  <c r="W21" i="10"/>
  <c r="W20" i="10"/>
  <c r="W9" i="10"/>
  <c r="W2" i="10"/>
  <c r="W3" i="10"/>
  <c r="W19" i="10"/>
  <c r="W5" i="10"/>
  <c r="W11" i="10"/>
  <c r="W12" i="10"/>
  <c r="W16" i="10"/>
  <c r="W18" i="10"/>
  <c r="W13" i="10"/>
  <c r="W15" i="10"/>
  <c r="J39" i="18" l="1"/>
  <c r="I13" i="18"/>
  <c r="I39" i="18" s="1"/>
  <c r="U33" i="10" l="1"/>
  <c r="U35" i="10" l="1"/>
  <c r="U36" i="10"/>
  <c r="U42" i="10"/>
  <c r="U38" i="10"/>
  <c r="U40" i="10"/>
  <c r="U31" i="10"/>
  <c r="U30" i="10"/>
  <c r="U32" i="10"/>
  <c r="U41" i="10"/>
  <c r="U37" i="10"/>
  <c r="U34" i="10"/>
  <c r="U39" i="10"/>
  <c r="U12" i="10"/>
  <c r="U11" i="10"/>
  <c r="U10" i="10"/>
  <c r="U9" i="10"/>
  <c r="U8" i="10"/>
  <c r="U7" i="10"/>
  <c r="U6" i="10"/>
  <c r="U3" i="10"/>
  <c r="U5" i="10"/>
  <c r="U4" i="10"/>
  <c r="U2"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<sst xmlns="http://schemas.openxmlformats.org/spreadsheetml/2006/main" count="4019" uniqueCount="1816">
  <si>
    <t>Quantidade de amostras</t>
  </si>
  <si>
    <t>CBO</t>
  </si>
  <si>
    <t>COD PERFIL</t>
  </si>
  <si>
    <t>PERFIL</t>
  </si>
  <si>
    <t>Variação</t>
  </si>
  <si>
    <t>CV Amostra</t>
  </si>
  <si>
    <t xml:space="preserve">CAGED </t>
  </si>
  <si>
    <t xml:space="preserve">PNAD </t>
  </si>
  <si>
    <t>Contratações do Governo</t>
  </si>
  <si>
    <t xml:space="preserve">Guias Salariais </t>
  </si>
  <si>
    <t>3172-10</t>
  </si>
  <si>
    <t>TECSUP-01</t>
  </si>
  <si>
    <t>Técnico de suporte ao usuário de tecnologia da informação Júnior</t>
  </si>
  <si>
    <t>TECSUP-02</t>
  </si>
  <si>
    <t>Técnico de suporte ao usuário de tecnologia da informação Pleno</t>
  </si>
  <si>
    <t>TECSUP-03</t>
  </si>
  <si>
    <t>Técnico de suporte ao usuário de tecnologia da informação Sênior</t>
  </si>
  <si>
    <t>3132-20</t>
  </si>
  <si>
    <t>TECMAN-01</t>
  </si>
  <si>
    <t>Técnico em manutenção de equipamentos de informática Júnior</t>
  </si>
  <si>
    <t>TECMAN-02</t>
  </si>
  <si>
    <t>Técnico em manutenção de equipamentos de informática Pleno</t>
  </si>
  <si>
    <t>TECMAN-03</t>
  </si>
  <si>
    <t>Técnico em manutenção de equipamentos de informática Sênior</t>
  </si>
  <si>
    <t>1425-30</t>
  </si>
  <si>
    <t>GERSUP</t>
  </si>
  <si>
    <t>Gerente de suporte técnico de tecnologia da informação</t>
  </si>
  <si>
    <t>-</t>
  </si>
  <si>
    <t>2124-20</t>
  </si>
  <si>
    <t>ASUPCOMP-01</t>
  </si>
  <si>
    <t>Analista de suporte computacional Júnior</t>
  </si>
  <si>
    <t>ASUPCOMP-02</t>
  </si>
  <si>
    <t>Analista de suporte computacional Pleno</t>
  </si>
  <si>
    <t>ASUPCOMP-03</t>
  </si>
  <si>
    <t>Analista de suporte computacional Sênior</t>
  </si>
  <si>
    <t>1425-5, 1425-15</t>
  </si>
  <si>
    <t>GERINF</t>
  </si>
  <si>
    <t>Gerente de infraestrutura de tecnologia da informação</t>
  </si>
  <si>
    <t>2123-5</t>
  </si>
  <si>
    <t>ABD-01</t>
  </si>
  <si>
    <t>Administrador de banco de dados - Júnior</t>
  </si>
  <si>
    <t>ABD-02</t>
  </si>
  <si>
    <t>Administrador de banco de dados - Pleno</t>
  </si>
  <si>
    <t>ABD-03</t>
  </si>
  <si>
    <t>Administrador de banco de dados - Sênior</t>
  </si>
  <si>
    <t>2123-15</t>
  </si>
  <si>
    <t>ASO-01</t>
  </si>
  <si>
    <t>Administrador de sistemas operacionais Júnior</t>
  </si>
  <si>
    <t>ASO-02</t>
  </si>
  <si>
    <t>Administrador de sistemas operacionais Pleno</t>
  </si>
  <si>
    <t>ASO-03</t>
  </si>
  <si>
    <t>Administrador de sistemas operacionais Sênior</t>
  </si>
  <si>
    <t>2124-10, 2123-10</t>
  </si>
  <si>
    <t>ARED-01</t>
  </si>
  <si>
    <t>Analista de redes e de comunicação de dados Júnior</t>
  </si>
  <si>
    <t>ARED-02</t>
  </si>
  <si>
    <t>Analista de redes e de comunicação de dados Pleno</t>
  </si>
  <si>
    <t>ARED-03</t>
  </si>
  <si>
    <t>Analista de redes e de comunicação de dados Sênior</t>
  </si>
  <si>
    <t>3133-05, 3133-10</t>
  </si>
  <si>
    <t>TECRED-01</t>
  </si>
  <si>
    <t>Tecnico de Rede (Telecomunicacoes) Júnior</t>
  </si>
  <si>
    <t>TECRED-02</t>
  </si>
  <si>
    <t>Tecnico de Rede (Telecomunicacoes) Pleno</t>
  </si>
  <si>
    <t>TECRED-03</t>
  </si>
  <si>
    <t>Tecnico de Rede (Telecomunicacoes) Sênior</t>
  </si>
  <si>
    <t>3171-10, 2124-30, 2124-05</t>
  </si>
  <si>
    <t>DESTEC-01</t>
  </si>
  <si>
    <t>Desenvolvedor de sistemas de tecnologia da informação Júnior</t>
  </si>
  <si>
    <t>DESTEC-02</t>
  </si>
  <si>
    <t>Desenvolvedor de sistemas de tecnologia da informação Pleno</t>
  </si>
  <si>
    <t>DESTEC-03</t>
  </si>
  <si>
    <t>Desenvolvedor de sistemas de tecnologia da informação Sênior</t>
  </si>
  <si>
    <t>2124-15, 2124-25</t>
  </si>
  <si>
    <t>ASISA-01</t>
  </si>
  <si>
    <t>Analista de sistemas de automação - Júnior</t>
  </si>
  <si>
    <t>ASISA-02</t>
  </si>
  <si>
    <t>Analista de sistemas de automação - Pleno</t>
  </si>
  <si>
    <t>ASISA-03</t>
  </si>
  <si>
    <t>Analista de sistemas de automação - Sênior</t>
  </si>
  <si>
    <t>2123-20</t>
  </si>
  <si>
    <t>ASEG-01</t>
  </si>
  <si>
    <t>Administrador em segurança da informação - Júnior</t>
  </si>
  <si>
    <t>ASEG-02</t>
  </si>
  <si>
    <t>Administrador em segurança da informação - Pleno</t>
  </si>
  <si>
    <t>ASEG-03</t>
  </si>
  <si>
    <t>Administrador em segurança da informação - Sênior</t>
  </si>
  <si>
    <t>1425-25</t>
  </si>
  <si>
    <t>GERSEG</t>
  </si>
  <si>
    <t>Gerente de segurança da informação</t>
  </si>
  <si>
    <t>2122-15</t>
  </si>
  <si>
    <t>CLOUD-01</t>
  </si>
  <si>
    <t>Especialista em Cloud Pleno</t>
  </si>
  <si>
    <t>CLOUD-02</t>
  </si>
  <si>
    <t>Especialista em Cloud Sênior</t>
  </si>
  <si>
    <t>Média</t>
  </si>
  <si>
    <t>Perfis Profissionais</t>
  </si>
  <si>
    <t>Contratações Governo</t>
  </si>
  <si>
    <t>PNAD</t>
  </si>
  <si>
    <t>CAGED</t>
  </si>
  <si>
    <t>Núm. FONTES:</t>
  </si>
  <si>
    <t>CV</t>
  </si>
  <si>
    <t>Q1</t>
  </si>
  <si>
    <t>Q3</t>
  </si>
  <si>
    <t>IRQ</t>
  </si>
  <si>
    <t>µT + σT (limite Sup.)</t>
  </si>
  <si>
    <t>µT - σT (limite Inf.)</t>
  </si>
  <si>
    <t>Outliers</t>
  </si>
  <si>
    <t>Salário mensal</t>
  </si>
  <si>
    <t>Amostra</t>
  </si>
  <si>
    <t>Percentil 25</t>
  </si>
  <si>
    <t>Mediana</t>
  </si>
  <si>
    <t>Percentil 75</t>
  </si>
  <si>
    <t>Gerente de Rede</t>
  </si>
  <si>
    <t>Gerente de Desenvolvimento de Sistemas</t>
  </si>
  <si>
    <t>Gerente de Producao de Tecnologia da Informacao</t>
  </si>
  <si>
    <t>Gerente de Projetos de Tecnologia da Informacao</t>
  </si>
  <si>
    <t>Gerente de Seguranca de Tecnologia da Informacao</t>
  </si>
  <si>
    <t>Gerente de Suporte Tecnico de Tecnologia da Informacao</t>
  </si>
  <si>
    <t>Tecnólogo em Gestão da Tecnologia da Informação</t>
  </si>
  <si>
    <t>Gerente de Pesquisa e Desenvolvimento (P&amp;D)</t>
  </si>
  <si>
    <t>Gerente de Projetos e Servicos de Manutencao</t>
  </si>
  <si>
    <t>Engenheiro de Aplicativos em Computacao</t>
  </si>
  <si>
    <t>Engenheiro de Equipamentos em Computacao</t>
  </si>
  <si>
    <t>Engenheiros de Sistemas Operacionais em Computacao</t>
  </si>
  <si>
    <t>Especialista em Cloud Pleno/Sênior</t>
  </si>
  <si>
    <t>Administrador de Banco de Dados</t>
  </si>
  <si>
    <t>Administrador de banco de dados - Junior/Pleno/Sênior</t>
  </si>
  <si>
    <t>Administrador de Redes</t>
  </si>
  <si>
    <t>Analista de redes e de comunicação de dados Junior/Pleno/Sênior</t>
  </si>
  <si>
    <t>Administrador de Sistemas Operacionais</t>
  </si>
  <si>
    <t>Administrador de sistemas operacionais Junior/Pleno/Sênior</t>
  </si>
  <si>
    <t>Administrador em Segurança da Informação</t>
  </si>
  <si>
    <t>Administrador em segurança da informação - Junior/Pleno/Sênior</t>
  </si>
  <si>
    <t>Analista de Desenvolvimento de Sistemas</t>
  </si>
  <si>
    <t>Desenvolvedor de sistemas de tecnologia da informação Junior/Pleno/Sênior</t>
  </si>
  <si>
    <t>Analista de Redes e de Comunicacao de Dados</t>
  </si>
  <si>
    <t>Analista de Sistemas de Automacao</t>
  </si>
  <si>
    <t>Analista de sistemas de automação - Junior/Pleno/Sênior</t>
  </si>
  <si>
    <t>Analista de Suporte Computacional</t>
  </si>
  <si>
    <t>Analista de suporte computacional Junior/Pleno/Sênior</t>
  </si>
  <si>
    <t>Tecnico em Manutencao de Equipamentos de Informatica</t>
  </si>
  <si>
    <t>Técnico em manutenção de equipamentos de informática Junior/Pleno/Sênior</t>
  </si>
  <si>
    <t>Tecnico de Comunicacao de Dados</t>
  </si>
  <si>
    <t>Tecnico de Rede (Telecomunicacoes) Junior/Pleno/Sênior</t>
  </si>
  <si>
    <t>Tecnico de Rede (Telecomunicacoes)</t>
  </si>
  <si>
    <t>Programador de Internet</t>
  </si>
  <si>
    <t>Programador de Sistemas de Informacao</t>
  </si>
  <si>
    <t>Programador de Maquinas - Ferramenta com Comando Numer</t>
  </si>
  <si>
    <t>Programador de Multimidia</t>
  </si>
  <si>
    <t>Operador de Computador (Inclusive Microcomputador)</t>
  </si>
  <si>
    <t>Técnico de suporte ao usuário de tecnologia da informação Junior/Pleno/Sênior</t>
  </si>
  <si>
    <t>Tecnico de Apoio ao Usuario de Informatica (Helpdesk)</t>
  </si>
  <si>
    <t>Cargo</t>
  </si>
  <si>
    <t>Amostra (sem peso de expansão)</t>
  </si>
  <si>
    <t>Administradores de sistemas</t>
  </si>
  <si>
    <t>Administrador de sistemas operacionais</t>
  </si>
  <si>
    <t>Analistas de sistemas</t>
  </si>
  <si>
    <t>Analista de suporte computacional</t>
  </si>
  <si>
    <t>Desenhistas e administradores de bases de dados</t>
  </si>
  <si>
    <t>Administrador de banco de dados</t>
  </si>
  <si>
    <t>Desenvolvedor de sistemas de tecnologia da informação</t>
  </si>
  <si>
    <t>Profissionais em rede de computadores</t>
  </si>
  <si>
    <t>Analista de redes e de comunicação de dados</t>
  </si>
  <si>
    <t>Programadores de aplicações</t>
  </si>
  <si>
    <t>Técnicos da web</t>
  </si>
  <si>
    <t>Técnico de suporte ao usuário de tecnologia da informação</t>
  </si>
  <si>
    <t>Técnico em manutenção de equipamentos de informática</t>
  </si>
  <si>
    <t>Data da Proposta</t>
  </si>
  <si>
    <t>Categorização</t>
  </si>
  <si>
    <t>Perfil</t>
  </si>
  <si>
    <t>Remuneração</t>
  </si>
  <si>
    <t>Quantitativo</t>
  </si>
  <si>
    <t xml:space="preserve">Gerente de suporte técnico de tecnologia da informação </t>
  </si>
  <si>
    <t xml:space="preserve">Gerente de infraestrutura de tecnologia da informação </t>
  </si>
  <si>
    <t xml:space="preserve">Coordenador Técnico </t>
  </si>
  <si>
    <t>Gerente de Segurança da Informação</t>
  </si>
  <si>
    <t>Técnico de suporte ao usuário de tecnologia da informação - Pleno</t>
  </si>
  <si>
    <t>Técnico em manutenção de equipamentos de informática - Pleno</t>
  </si>
  <si>
    <t>Administrador de sistemas operacionais - Sênior</t>
  </si>
  <si>
    <t>Analista de redes e de comunicação de dados - Sênior</t>
  </si>
  <si>
    <t>Administrador em segurança da informação Sênior</t>
  </si>
  <si>
    <t xml:space="preserve">Gerente de segurança da informação </t>
  </si>
  <si>
    <t>Área</t>
  </si>
  <si>
    <t>Salário de Referência</t>
  </si>
  <si>
    <t>São Paulo</t>
  </si>
  <si>
    <t>Rio de Janeiro</t>
  </si>
  <si>
    <t>Campinas</t>
  </si>
  <si>
    <t>25º</t>
  </si>
  <si>
    <t>50º</t>
  </si>
  <si>
    <t>75º</t>
  </si>
  <si>
    <t>Liderança Executiva (Leadership)</t>
  </si>
  <si>
    <t>CIO - Chief Information Officer</t>
  </si>
  <si>
    <t>n/d*</t>
  </si>
  <si>
    <t>CTO - Chief Technology Officer</t>
  </si>
  <si>
    <t>CSO - Chief Security Officer</t>
  </si>
  <si>
    <t>Desenvolvimento (Development)</t>
  </si>
  <si>
    <t>Product Owner - PO</t>
  </si>
  <si>
    <t>Scrum Master</t>
  </si>
  <si>
    <t>Agile Coach</t>
  </si>
  <si>
    <t>Aplicação e Integração de Sistemas_x000D_
(Application and Systems Integration)</t>
  </si>
  <si>
    <t>Big Data</t>
  </si>
  <si>
    <t>Cibersegurança (Cybersecurity)</t>
  </si>
  <si>
    <t>PenTester</t>
  </si>
  <si>
    <t xml:space="preserve">
(Infrastructure/Cloud/Help Desk/Networks)</t>
  </si>
  <si>
    <t>Especialista de Cloud - Cloud Specialist</t>
  </si>
  <si>
    <t>Coordenador de Infraestrutura - Infrastructure Manager</t>
  </si>
  <si>
    <t>Analista de Infraestrutura Sênior - Sr Infrastructure Analyst</t>
  </si>
  <si>
    <t>Analista de Infraestrutura Pleno - Infrastructure Analyst</t>
  </si>
  <si>
    <t>Analista de Infraestrutura Júnior - Jr Infrastructure Analyst</t>
  </si>
  <si>
    <t>Analista de Suporte Sênior - Sr Support Analyst</t>
  </si>
  <si>
    <t>Analista de Suporte Pleno - Support Analyst</t>
  </si>
  <si>
    <t>Analista de Suporte Júnior - Jr Support Analyst</t>
  </si>
  <si>
    <t>ERPsCRMs</t>
  </si>
  <si>
    <t>Gerente de Projetos - Project Manager</t>
  </si>
  <si>
    <t>Consultor ERP - ERP Consultant</t>
  </si>
  <si>
    <t>Média Salarial por Porte</t>
  </si>
  <si>
    <t>Porte da Empresa</t>
  </si>
  <si>
    <t>Posições</t>
  </si>
  <si>
    <t>Pequeno</t>
  </si>
  <si>
    <t>Médio</t>
  </si>
  <si>
    <t>Grande</t>
  </si>
  <si>
    <t>Mínimo</t>
  </si>
  <si>
    <t>Máximo</t>
  </si>
  <si>
    <t>Business Parter de TI</t>
  </si>
  <si>
    <t>Arquiteto de Sistemas</t>
  </si>
  <si>
    <t>Diretor de Infraestrutura</t>
  </si>
  <si>
    <t>Diretor de Operações</t>
  </si>
  <si>
    <t>Diretor de Projetos</t>
  </si>
  <si>
    <t>Diretor de Sistemas</t>
  </si>
  <si>
    <t>Diretor de Engenharia de Software</t>
  </si>
  <si>
    <t>Diretor de Tecnologia (CIO)</t>
  </si>
  <si>
    <t>Diretor de Dados</t>
  </si>
  <si>
    <t>Diretor de Segurança da Informação</t>
  </si>
  <si>
    <t>Diretor de Tecnologia e Operações (COO)</t>
  </si>
  <si>
    <t>Especialista de Business Intelligence/CRM</t>
  </si>
  <si>
    <t>Especialista de Infraestrutura/Telecom</t>
  </si>
  <si>
    <t>Gerente de Auditoria em TI</t>
  </si>
  <si>
    <t>Gerente de Business Intelligence/CRM</t>
  </si>
  <si>
    <t>Gerente de Engenharia de Software</t>
  </si>
  <si>
    <t>Gerente de Infraestrutura</t>
  </si>
  <si>
    <t>Gerente de Desenvolvimento Web</t>
  </si>
  <si>
    <t>Gerente de Pré-vendas</t>
  </si>
  <si>
    <t>Gerente de Projetos (PMP)</t>
  </si>
  <si>
    <t>Gerente de Qualidade de Software</t>
  </si>
  <si>
    <t>Gerente de Segurança/Cyber</t>
  </si>
  <si>
    <t>Gerente de Sistemas</t>
  </si>
  <si>
    <t>Gerente de Tecnologia</t>
  </si>
  <si>
    <t>Gerente Executivo de Tecnologia</t>
  </si>
  <si>
    <t>Supervisor/Coordenador de Tecnologia</t>
  </si>
  <si>
    <t>Gerente de Data Science</t>
  </si>
  <si>
    <t>Gerente de Engenharia de Dados</t>
  </si>
  <si>
    <t>Product Owner</t>
  </si>
  <si>
    <t>Product Manager</t>
  </si>
  <si>
    <t>Diretor de Produtos</t>
  </si>
  <si>
    <t>Gerente de RPA</t>
  </si>
  <si>
    <t>DPO - Data Protection Officer</t>
  </si>
  <si>
    <t>Desenvolvedor/Programador Júnior</t>
  </si>
  <si>
    <t>Desenvolvedor/Programador Pleno</t>
  </si>
  <si>
    <t>Desenvolvedor/Programador Sênior</t>
  </si>
  <si>
    <t>Analista de Sistemas/Negócios Júnior</t>
  </si>
  <si>
    <t>Analista de Sistemas/Negócios Pleno</t>
  </si>
  <si>
    <t>Analista de Sistemas/Negócios Sênior</t>
  </si>
  <si>
    <t>Auditor de Sistemas Júnior</t>
  </si>
  <si>
    <t>Auditor de Sistemas Pleno</t>
  </si>
  <si>
    <t>Auditor de Sistemas Sênior</t>
  </si>
  <si>
    <t>Analista de Teste e Qualidade Júnior</t>
  </si>
  <si>
    <t>Analista de Teste e Qualidade Sênior</t>
  </si>
  <si>
    <t>Analista de Teste e Qualidade Pleno</t>
  </si>
  <si>
    <t>Analista de Suporte Júnior</t>
  </si>
  <si>
    <t>Analista de Suporte Pleno</t>
  </si>
  <si>
    <t>Analista de Suporte Sênior</t>
  </si>
  <si>
    <t>Analista de Infraestrutura Júnior</t>
  </si>
  <si>
    <t>Analista de Infraestrutura Pleno</t>
  </si>
  <si>
    <t>Analista de Infraestrutura Sênior</t>
  </si>
  <si>
    <t>Administrador de Redes Júnior</t>
  </si>
  <si>
    <t>Administrador de Redes Pleno</t>
  </si>
  <si>
    <t>Administrador de Redes Sênior</t>
  </si>
  <si>
    <t>Analista de Segurança da Informação Júnior</t>
  </si>
  <si>
    <t>Analista de Segurança da Informação Pleno</t>
  </si>
  <si>
    <t>Analista de Segurança da Informação Sênior</t>
  </si>
  <si>
    <t>Anallista de BI Júnior</t>
  </si>
  <si>
    <t>Anallista de BI Pleno</t>
  </si>
  <si>
    <t>Anallista de BI Sênior</t>
  </si>
  <si>
    <t>Consultor SAP - (Funcional. ABAP. BASIS) Júnior</t>
  </si>
  <si>
    <t>Consultor SAP - (Funcional. ABAP. BASIS) Pleno</t>
  </si>
  <si>
    <t>Consultor SAP - (Funcional. ABAP. BASIS) Sênior</t>
  </si>
  <si>
    <t>Engenheiro Dados Júnior</t>
  </si>
  <si>
    <t>Engenheiro Dados Pleno</t>
  </si>
  <si>
    <t>Engenheiro Dados Sênior</t>
  </si>
  <si>
    <t>Cientista de Dados Júnior</t>
  </si>
  <si>
    <t>Cientista de Dados Pleno</t>
  </si>
  <si>
    <t>Cientista de Dados Sênior</t>
  </si>
  <si>
    <t>Especialista RPA Júnior</t>
  </si>
  <si>
    <t>Especialista RPA Pleno</t>
  </si>
  <si>
    <t>Especialista RPA Sênior</t>
  </si>
  <si>
    <t>Desenvolvedor Front-End Júnior</t>
  </si>
  <si>
    <t>Desenvolvedor Front-End Pleno</t>
  </si>
  <si>
    <t>Desenvolvedor Front-End Sênior</t>
  </si>
  <si>
    <t>Desenvolvedor Mobile(Android - IOS) Júnior</t>
  </si>
  <si>
    <t>Desenvolvedor Mobile(Android - IOS) Pleno</t>
  </si>
  <si>
    <t>Desenvolvedor Mobile(Android - IOS) Sênior</t>
  </si>
  <si>
    <t>Desenvolvedor JAVA Júnior</t>
  </si>
  <si>
    <t>Desenvolvedor JAVA Pleno</t>
  </si>
  <si>
    <t>Desenvolvedor JAVA Sênior</t>
  </si>
  <si>
    <t>Desenvolvedor .NET Júnior</t>
  </si>
  <si>
    <t>Desenvolvedor .NET Pleno</t>
  </si>
  <si>
    <t>Desenvolvedor .NET Sênior</t>
  </si>
  <si>
    <t>Desenvolvedor Phyton Júnior</t>
  </si>
  <si>
    <t>Desenvolvedor Phyton Pleno</t>
  </si>
  <si>
    <t>Desenvolvedor Phyton Sênior</t>
  </si>
  <si>
    <t>Desenvolvedor PHP Júnior</t>
  </si>
  <si>
    <t>Desenvolvedor PHP Pleno</t>
  </si>
  <si>
    <t>Desenvolvedor PHP Sênior</t>
  </si>
  <si>
    <t>Desenvolvedor Ruby Júnior</t>
  </si>
  <si>
    <t>Desenvolvedor Ruby Pleno</t>
  </si>
  <si>
    <t>Desenvolvedor Ruby Sênior</t>
  </si>
  <si>
    <t>Desenvolvedor React/Angular Júnior</t>
  </si>
  <si>
    <t>Desenvolvedor React/Angular Pleno</t>
  </si>
  <si>
    <t>Desenvolvedor React/Angular Sênior</t>
  </si>
  <si>
    <t>Desenvolvedor Node Júnior</t>
  </si>
  <si>
    <t>Desenvolvedor Node Pleno</t>
  </si>
  <si>
    <t>Desenvolvedor Node Sênior</t>
  </si>
  <si>
    <t>Scrum Master Júnior</t>
  </si>
  <si>
    <t>Scrum Master Pleno</t>
  </si>
  <si>
    <t>Scrum Master Sênior</t>
  </si>
  <si>
    <t>Desenvolvedor Mobile - React Native Júnior</t>
  </si>
  <si>
    <t>Desenvolvedor Mobile - React Native Pleno</t>
  </si>
  <si>
    <t>Desenvolvedor Mobile - React Native Sênior</t>
  </si>
  <si>
    <t>Salary Range 2024</t>
  </si>
  <si>
    <t>Job Group</t>
  </si>
  <si>
    <t>Job Title [Experience Level]</t>
  </si>
  <si>
    <t>Média Salarial</t>
  </si>
  <si>
    <t>Data</t>
  </si>
  <si>
    <t>BI Manager [4-8 Years]</t>
  </si>
  <si>
    <t>BI Manager [8-12 Years]</t>
  </si>
  <si>
    <t>BI Manager [12+ Years]</t>
  </si>
  <si>
    <t>CDO [4-8 Years]</t>
  </si>
  <si>
    <t>CDO [8-12 Years]</t>
  </si>
  <si>
    <t>CDO [12+ Years]</t>
  </si>
  <si>
    <t>Data Analytics [4-8 Years]</t>
  </si>
  <si>
    <t>Data Analytics [8-12 Years]</t>
  </si>
  <si>
    <t>Data Analytics [12+ Years]</t>
  </si>
  <si>
    <t>Data Engineer [4-8 Years]</t>
  </si>
  <si>
    <t>Data Engineer [8-12 Years]</t>
  </si>
  <si>
    <t>Data Engineer [12+ Years]</t>
  </si>
  <si>
    <t>Data Scientist [4-8 Years]</t>
  </si>
  <si>
    <t>Data Scientist [8-12 Years]</t>
  </si>
  <si>
    <t>Data Scientist [12+ Years]</t>
  </si>
  <si>
    <t>Scrum Master [4-8 Years]</t>
  </si>
  <si>
    <t>Scrum Master [8-12 Years]</t>
  </si>
  <si>
    <t>Scrum Master [12+ Years]</t>
  </si>
  <si>
    <t>UX/UI [4-8 Years]</t>
  </si>
  <si>
    <t>UX/UI [8-12 Years]</t>
  </si>
  <si>
    <t>UX/UI [12+ Years]</t>
  </si>
  <si>
    <t>Development</t>
  </si>
  <si>
    <t>Developer [4-8 Years]</t>
  </si>
  <si>
    <t>Developer [8-12 Years]</t>
  </si>
  <si>
    <t>Developer [12+ Years]</t>
  </si>
  <si>
    <t>Development Manager [4-8 Years]</t>
  </si>
  <si>
    <t>Development Manager [8-12 Years]</t>
  </si>
  <si>
    <t>Development Manager [12+ Years]</t>
  </si>
  <si>
    <t>Tech Lead [4-8 Years]</t>
  </si>
  <si>
    <t>Tech Lead [8-12 Years]</t>
  </si>
  <si>
    <t>Tech Lead [12+ Years]</t>
  </si>
  <si>
    <t>Infrastructure Manager [4-8 Years]</t>
  </si>
  <si>
    <t>Infrastructure Manager [8-12 Years]</t>
  </si>
  <si>
    <t>Infrastructure Manager [12+ Years]</t>
  </si>
  <si>
    <t>Infrastructure Specialist [8-12 Years]</t>
  </si>
  <si>
    <t>CIO [4-8 Years]</t>
  </si>
  <si>
    <t>CIO [8-12 Years]</t>
  </si>
  <si>
    <t>CIO [12+ Years]</t>
  </si>
  <si>
    <t>CTO/IT Director [4-8 Years]</t>
  </si>
  <si>
    <t>CTO/IT Director [8-12 Years]</t>
  </si>
  <si>
    <t>CTO/IT Director [12+ Years]</t>
  </si>
  <si>
    <t>IT Manager [4-8 Years]</t>
  </si>
  <si>
    <t>IT Manager [8-12 Years]</t>
  </si>
  <si>
    <t>IT Manager [12+ Years]</t>
  </si>
  <si>
    <t>Security Information</t>
  </si>
  <si>
    <t>CISO/CSO [4-8 Years]</t>
  </si>
  <si>
    <t>CISO/CSO [8-12 Years]</t>
  </si>
  <si>
    <t>CISO/CSO [12+ Years]</t>
  </si>
  <si>
    <t>Information Security Manager [4-8 Years]</t>
  </si>
  <si>
    <t>Information Security Manager [8-12 Years]</t>
  </si>
  <si>
    <t>Information Security Manager [12+ Years]</t>
  </si>
  <si>
    <t>Information Security Specialist [4-8 Years]</t>
  </si>
  <si>
    <t>Information Security Specialist [8-12 Years]</t>
  </si>
  <si>
    <t>Information Security Specialist [12+ Years]</t>
  </si>
  <si>
    <t>Systems</t>
  </si>
  <si>
    <t>Architect [4-8 Years]</t>
  </si>
  <si>
    <t>Architect [8-12 Years]</t>
  </si>
  <si>
    <t>Architect [12+ Years]</t>
  </si>
  <si>
    <t>Cloud Manager [4-8 Years]</t>
  </si>
  <si>
    <t>Cloud Manager [8-12 Years]</t>
  </si>
  <si>
    <t>Cloud Manager [12+ Years]</t>
  </si>
  <si>
    <t>Cloud Specialist [4-8 Years]</t>
  </si>
  <si>
    <t>Cloud Specialist [8-12 Years]</t>
  </si>
  <si>
    <t>Cloud Specialist [12+ Years]</t>
  </si>
  <si>
    <t>Devops Manager [4-8 Years]</t>
  </si>
  <si>
    <t>Devops Manager [8-12 Years]</t>
  </si>
  <si>
    <t>Devops Manager [12+ Years]</t>
  </si>
  <si>
    <t>Devops Specialist [4-8 Years]</t>
  </si>
  <si>
    <t>Devops Specialist [8-12 Years]</t>
  </si>
  <si>
    <t>Devops Specialist [12+ Years]</t>
  </si>
  <si>
    <t>PMO [4-8 Years]</t>
  </si>
  <si>
    <t>PMO [8-12 Years]</t>
  </si>
  <si>
    <t>PMO [12+ Years]</t>
  </si>
  <si>
    <t>Project Manager [4-8 Years]</t>
  </si>
  <si>
    <t>Project Manager [8-12 Years]</t>
  </si>
  <si>
    <t>Project Manager [12+ Years]</t>
  </si>
  <si>
    <t>System Analyst [4-8 Years]</t>
  </si>
  <si>
    <t>System Analyst [8-12 Years]</t>
  </si>
  <si>
    <t>System Analyst [12+ Years]</t>
  </si>
  <si>
    <t>System Manager [4-8 Years]</t>
  </si>
  <si>
    <t>System Manager [8-12 Years]</t>
  </si>
  <si>
    <t>System Manager [12+ Years]</t>
  </si>
  <si>
    <t>System Specialist [4-8 Years]</t>
  </si>
  <si>
    <t>System Specialist [8-12 Years]</t>
  </si>
  <si>
    <t>System Specialist [12+ Years]</t>
  </si>
  <si>
    <t>Tester [4-8 Years]</t>
  </si>
  <si>
    <t>Tester [8-12 Years]</t>
  </si>
  <si>
    <t>Tester [12+ Years]</t>
  </si>
  <si>
    <t>Service Desk</t>
  </si>
  <si>
    <t>Analista de Service Desk</t>
  </si>
  <si>
    <t>Gerente de Service Desk</t>
  </si>
  <si>
    <t>Sistemas</t>
  </si>
  <si>
    <t>Analista de Sistemas</t>
  </si>
  <si>
    <t>Especialista em Sistemas</t>
  </si>
  <si>
    <t>Coordenador de Sistemas</t>
  </si>
  <si>
    <t>Suporte</t>
  </si>
  <si>
    <t>Coordenador de Suporte</t>
  </si>
  <si>
    <t>Telecomunicações</t>
  </si>
  <si>
    <t>Gerente de Telecomunicações</t>
  </si>
  <si>
    <t>Agile</t>
  </si>
  <si>
    <t>Agilista</t>
  </si>
  <si>
    <t>Analytics</t>
  </si>
  <si>
    <t>Architecture</t>
  </si>
  <si>
    <t>Business Inteligence</t>
  </si>
  <si>
    <t>Coordenador de BI</t>
  </si>
  <si>
    <t>Gerente de BI</t>
  </si>
  <si>
    <t>Cloud Computing</t>
  </si>
  <si>
    <t>Desenvolvimento</t>
  </si>
  <si>
    <t>Desenvolvedor ADVPL</t>
  </si>
  <si>
    <t>Desenvolvedor Back-End Python</t>
  </si>
  <si>
    <t>Desenvolvedor Back-End Ruby</t>
  </si>
  <si>
    <t>Desenvolvedor C</t>
  </si>
  <si>
    <t>Desenvolvedor Full-Stack PHP</t>
  </si>
  <si>
    <t>Gerente de Desenvolvimento</t>
  </si>
  <si>
    <t>SAP Project Manager</t>
  </si>
  <si>
    <t>SAP Manager</t>
  </si>
  <si>
    <t>Geral</t>
  </si>
  <si>
    <t>Infraestrutura</t>
  </si>
  <si>
    <t>Infraestrutura/Telecom</t>
  </si>
  <si>
    <t>Redes</t>
  </si>
  <si>
    <t>Segurança da Informação</t>
  </si>
  <si>
    <t xml:space="preserve">Área </t>
  </si>
  <si>
    <t>Guia Salarial Adecco IT 2024 (https://mktlatam.adecco.com/adecco-brasil/ds-guia-salarial-ti-brasil-2024)</t>
  </si>
  <si>
    <t>SÃO PAULO</t>
  </si>
  <si>
    <t>CAMPINAS</t>
  </si>
  <si>
    <t>RIO DE JANEIRO</t>
  </si>
  <si>
    <t>CENTRO-OESTE</t>
  </si>
  <si>
    <t>SUL</t>
  </si>
  <si>
    <t>NORTE</t>
  </si>
  <si>
    <t>NORDESTE</t>
  </si>
  <si>
    <t>AGILE</t>
  </si>
  <si>
    <t xml:space="preserve">Agile Coach  - Gestor </t>
  </si>
  <si>
    <t xml:space="preserve">Agile Coach  - Especialista </t>
  </si>
  <si>
    <t xml:space="preserve">Agile Coach  - Sênior </t>
  </si>
  <si>
    <t xml:space="preserve">Agile Coach  - Pleno </t>
  </si>
  <si>
    <t xml:space="preserve">Agile Coach  - Júnior </t>
  </si>
  <si>
    <t xml:space="preserve">Agile Expert  - Gestor </t>
  </si>
  <si>
    <t xml:space="preserve">Agile Expert  - Especialista </t>
  </si>
  <si>
    <t xml:space="preserve">Agile Expert  - Sênior </t>
  </si>
  <si>
    <t xml:space="preserve">Agile Expert  - Pleno </t>
  </si>
  <si>
    <t xml:space="preserve">Agile Expert  - Júnior </t>
  </si>
  <si>
    <t xml:space="preserve">Agile Master  - Gestor </t>
  </si>
  <si>
    <t xml:space="preserve">Agile Master  - Especialista </t>
  </si>
  <si>
    <t xml:space="preserve">Agile Master  - Sênior </t>
  </si>
  <si>
    <t xml:space="preserve">Agile Master  - Pleno </t>
  </si>
  <si>
    <t xml:space="preserve">Agile Master  - Júnior </t>
  </si>
  <si>
    <t xml:space="preserve">Analista de Processos e Negócios  - Gestor </t>
  </si>
  <si>
    <t xml:space="preserve">Analista de Processos e Negócios  - Especialista </t>
  </si>
  <si>
    <t xml:space="preserve">Analista de Processos e Negócios  - Sênior </t>
  </si>
  <si>
    <t xml:space="preserve">Analista de Processos e Negócios  - Pleno </t>
  </si>
  <si>
    <t xml:space="preserve">Analista de Processos e Negócios  - Júnior </t>
  </si>
  <si>
    <t xml:space="preserve">Analista de Projetos  - Gestor </t>
  </si>
  <si>
    <t xml:space="preserve">Analista de Projetos  - Especialista </t>
  </si>
  <si>
    <t xml:space="preserve">Analista de Projetos  - Sênior </t>
  </si>
  <si>
    <t xml:space="preserve">Analista de Projetos  - Pleno </t>
  </si>
  <si>
    <t xml:space="preserve">Analista de Projetos  - Júnior </t>
  </si>
  <si>
    <t xml:space="preserve">DevOps  - Especialista </t>
  </si>
  <si>
    <t xml:space="preserve">DevOps  - Sênior </t>
  </si>
  <si>
    <t xml:space="preserve">DevOps  - Pleno </t>
  </si>
  <si>
    <t xml:space="preserve">DevOps  - Júnior </t>
  </si>
  <si>
    <t xml:space="preserve">Engenheiro de Software Ágil  - Gestor </t>
  </si>
  <si>
    <t xml:space="preserve">Engenheiro de Software Ágil  - Especialista </t>
  </si>
  <si>
    <t xml:space="preserve">Engenheiro de Software Ágil  - Sênior </t>
  </si>
  <si>
    <t xml:space="preserve">Engenheiro de Software Ágil  - Pleno </t>
  </si>
  <si>
    <t xml:space="preserve">Engenheiro de Software Ágil  - Júnior </t>
  </si>
  <si>
    <t xml:space="preserve">Gerente de Projetos - PMP  - Sênior </t>
  </si>
  <si>
    <t xml:space="preserve">Gerente de Projetos - PMP  - Pleno </t>
  </si>
  <si>
    <t xml:space="preserve">Gerente de Projetos - PMP  - Júnior </t>
  </si>
  <si>
    <t xml:space="preserve">Product Owner  - Sênior </t>
  </si>
  <si>
    <t xml:space="preserve">Product Owner  - Pleno </t>
  </si>
  <si>
    <t xml:space="preserve">Product Owner  - Júnior </t>
  </si>
  <si>
    <t xml:space="preserve">Scrum Master  - Gestor </t>
  </si>
  <si>
    <t xml:space="preserve">Scrum Master  - Especialista </t>
  </si>
  <si>
    <t xml:space="preserve">Scrum Master  - Sênior </t>
  </si>
  <si>
    <t xml:space="preserve">Scrum Master  - Pleno </t>
  </si>
  <si>
    <t xml:space="preserve">Scrum Master  - Júnior </t>
  </si>
  <si>
    <t xml:space="preserve">Analista de Automação  - Gestor </t>
  </si>
  <si>
    <t xml:space="preserve">Analista de Automação  - Especialista </t>
  </si>
  <si>
    <t xml:space="preserve">Analista de Automação  - Sênior </t>
  </si>
  <si>
    <t xml:space="preserve">Analista de Automação  - Pleno </t>
  </si>
  <si>
    <t xml:space="preserve">Analista de Automação  - Júnior </t>
  </si>
  <si>
    <t xml:space="preserve">Desenvolvedor RPA  - Gestor </t>
  </si>
  <si>
    <t xml:space="preserve">Desenvolvedor RPA  - Especialista </t>
  </si>
  <si>
    <t xml:space="preserve">Desenvolvedor RPA  - Sênior </t>
  </si>
  <si>
    <t xml:space="preserve">Desenvolvedor RPA  - Pleno </t>
  </si>
  <si>
    <t xml:space="preserve">Desenvolvedor RPA  - Júnior </t>
  </si>
  <si>
    <t>CLOUD</t>
  </si>
  <si>
    <t xml:space="preserve">Arquiteto de Nuvem - Cloud Computing  - Especialista </t>
  </si>
  <si>
    <t xml:space="preserve">Arquiteto de Nuvem - Cloud Computing  - Sênior </t>
  </si>
  <si>
    <t xml:space="preserve">Arquiteto de Nuvem - Cloud Computing  - Pleno </t>
  </si>
  <si>
    <t xml:space="preserve">Arquiteto de Nuvem - Cloud Computing  - Júnior </t>
  </si>
  <si>
    <t>CRM</t>
  </si>
  <si>
    <t xml:space="preserve">Analista Salesforce  - Gestor </t>
  </si>
  <si>
    <t xml:space="preserve">Analista Salesforce  - Especialista </t>
  </si>
  <si>
    <t xml:space="preserve">Analista Salesforce  - Sênior </t>
  </si>
  <si>
    <t xml:space="preserve">Analista Salesforce  - Pleno </t>
  </si>
  <si>
    <t xml:space="preserve">Analista Salesforce  - Júnior </t>
  </si>
  <si>
    <t xml:space="preserve">Arquiteto Salesforce  - Gestor </t>
  </si>
  <si>
    <t xml:space="preserve">Arquiteto Salesforce  - Especialista </t>
  </si>
  <si>
    <t xml:space="preserve">Arquiteto Salesforce  - Sênior </t>
  </si>
  <si>
    <t xml:space="preserve">Arquiteto Salesforce  - Pleno </t>
  </si>
  <si>
    <t xml:space="preserve">Arquiteto Salesforce  - Júnior </t>
  </si>
  <si>
    <t xml:space="preserve">Consultor Salesforce  - Gestor </t>
  </si>
  <si>
    <t xml:space="preserve">Consultor Salesforce  - Especialista </t>
  </si>
  <si>
    <t xml:space="preserve">Consultor Salesforce  - Sênior </t>
  </si>
  <si>
    <t xml:space="preserve">Consultor Salesforce  - Pleno </t>
  </si>
  <si>
    <t xml:space="preserve">Consultor Salesforce  - Júnior </t>
  </si>
  <si>
    <t xml:space="preserve">Desenvolvedor Salesforce  - Gestor </t>
  </si>
  <si>
    <t xml:space="preserve">Desenvolvedor Salesforce  - Especialista </t>
  </si>
  <si>
    <t xml:space="preserve">Desenvolvedor Salesforce  - Sênior </t>
  </si>
  <si>
    <t xml:space="preserve">Desenvolvedor Salesforce  - Pleno </t>
  </si>
  <si>
    <t xml:space="preserve">Desenvolvedor Salesforce  - Júnior </t>
  </si>
  <si>
    <t xml:space="preserve">Engenheiro Salesforce  - Gestor </t>
  </si>
  <si>
    <t xml:space="preserve">Engenheiro Salesforce  - Especialista </t>
  </si>
  <si>
    <t xml:space="preserve">Engenheiro Salesforce  - Sênior </t>
  </si>
  <si>
    <t xml:space="preserve">Engenheiro Salesforce  - Pleno </t>
  </si>
  <si>
    <t xml:space="preserve">Engenheiro Salesforce  - Júnior </t>
  </si>
  <si>
    <t>CRM MS</t>
  </si>
  <si>
    <t xml:space="preserve">Consultor Microsoft Dynamics  - Gestor </t>
  </si>
  <si>
    <t xml:space="preserve">Consultor Microsoft Dynamics  - Especialista </t>
  </si>
  <si>
    <t xml:space="preserve">Consultor Microsoft Dynamics  - Sênior </t>
  </si>
  <si>
    <t xml:space="preserve">Consultor Microsoft Dynamics  - Pleno </t>
  </si>
  <si>
    <t xml:space="preserve">Consultor Microsoft Dynamics  - Júnior </t>
  </si>
  <si>
    <t>CYBER</t>
  </si>
  <si>
    <t xml:space="preserve">Analista de Cyber Security  - Gestor </t>
  </si>
  <si>
    <t xml:space="preserve">Analista de Cyber Security  - Especialista </t>
  </si>
  <si>
    <t xml:space="preserve">Analista de Cyber Security  - Sênior </t>
  </si>
  <si>
    <t xml:space="preserve">Analista de Cyber Security  - Pleno </t>
  </si>
  <si>
    <t xml:space="preserve">Analista de Cyber Security  - Júnior </t>
  </si>
  <si>
    <t xml:space="preserve">Administrador de Banco de Dados  - Gestor </t>
  </si>
  <si>
    <t xml:space="preserve">Administrador de Banco de Dados  - Especialista </t>
  </si>
  <si>
    <t xml:space="preserve">Administrador de Banco de Dados  - Sênior </t>
  </si>
  <si>
    <t xml:space="preserve">Administrador de Banco de Dados  - Júnior </t>
  </si>
  <si>
    <t xml:space="preserve">Administrador de Banco de Dados  - Pleno </t>
  </si>
  <si>
    <t xml:space="preserve">Analista de BI - Business Intelligence  - Gestor </t>
  </si>
  <si>
    <t xml:space="preserve">Analista de BI - Business Intelligence  - Especialista </t>
  </si>
  <si>
    <t xml:space="preserve">Analista de BI - Business Intelligence  - Sênior </t>
  </si>
  <si>
    <t xml:space="preserve">Analista de BI - Business Intelligence  - Pleno </t>
  </si>
  <si>
    <t xml:space="preserve">Analista de BI - Business Intelligence  - Júnior </t>
  </si>
  <si>
    <t xml:space="preserve">Analista de Dados  - Gestor </t>
  </si>
  <si>
    <t xml:space="preserve">Analista de Dados  - Especialista </t>
  </si>
  <si>
    <t xml:space="preserve">Analista de Dados  - Sênior </t>
  </si>
  <si>
    <t xml:space="preserve">Analista de Dados  - Pleno </t>
  </si>
  <si>
    <t xml:space="preserve">Analista de Dados  - Júnior </t>
  </si>
  <si>
    <t xml:space="preserve">Engenheiro de Dados  - Gestor </t>
  </si>
  <si>
    <t xml:space="preserve">Engenheiro de Dados  - Especialista </t>
  </si>
  <si>
    <t xml:space="preserve">Engenheiro de Dados  - Sênior </t>
  </si>
  <si>
    <t xml:space="preserve">Engenheiro de Dados  - Pleno </t>
  </si>
  <si>
    <t xml:space="preserve">Engenheiro de Dados  - Júnior </t>
  </si>
  <si>
    <t xml:space="preserve">Engenheiro de Dados - Cloud  - Gestor </t>
  </si>
  <si>
    <t xml:space="preserve">Engenheiro de Dados - Cloud  - Especialista </t>
  </si>
  <si>
    <t xml:space="preserve">Engenheiro de Dados - Cloud  - Sênior </t>
  </si>
  <si>
    <t xml:space="preserve">Engenheiro de Dados - Cloud  - Pleno </t>
  </si>
  <si>
    <t xml:space="preserve">Engenheiro de Dados - Cloud  - Júnior </t>
  </si>
  <si>
    <t>DEVELOP</t>
  </si>
  <si>
    <t xml:space="preserve">Arquiteto de Software  - Gestor </t>
  </si>
  <si>
    <t xml:space="preserve">Arquiteto de Software  - Especialista </t>
  </si>
  <si>
    <t xml:space="preserve">Arquiteto de Software  - Sênior </t>
  </si>
  <si>
    <t xml:space="preserve">Arquiteto de Software  - Pleno </t>
  </si>
  <si>
    <t xml:space="preserve">Arquiteto de Software  - Júnior </t>
  </si>
  <si>
    <t xml:space="preserve">Arquiteto de Soluções  - Gestor </t>
  </si>
  <si>
    <t xml:space="preserve">Arquiteto de Soluções  - Especialista </t>
  </si>
  <si>
    <t xml:space="preserve">Arquiteto de Soluções  - Sênior </t>
  </si>
  <si>
    <t xml:space="preserve">Arquiteto de Soluções  - Pleno </t>
  </si>
  <si>
    <t xml:space="preserve">Arquiteto de Soluções  - Júnior </t>
  </si>
  <si>
    <t xml:space="preserve">Customer Success  - Gestor </t>
  </si>
  <si>
    <t xml:space="preserve">Customer Success  - Especialista </t>
  </si>
  <si>
    <t xml:space="preserve">Customer Success  - Sênior </t>
  </si>
  <si>
    <t xml:space="preserve">Customer Success  - Pleno </t>
  </si>
  <si>
    <t xml:space="preserve">Customer Success  - Júnior </t>
  </si>
  <si>
    <t xml:space="preserve">Desenvolvedor .NET  - Gestor </t>
  </si>
  <si>
    <t xml:space="preserve">Desenvolvedor .NET  - Especialista </t>
  </si>
  <si>
    <t xml:space="preserve">Desenvolvedor .NET  - Sênior </t>
  </si>
  <si>
    <t xml:space="preserve">Desenvolvedor .NET  - Pleno </t>
  </si>
  <si>
    <t xml:space="preserve">Desenvolvedor .NET  - Júnior </t>
  </si>
  <si>
    <t xml:space="preserve">Desenvolvedor Java  - Gestor </t>
  </si>
  <si>
    <t xml:space="preserve">Desenvolvedor Java  - Especialista </t>
  </si>
  <si>
    <t xml:space="preserve">Desenvolvedor Java  - Sênior </t>
  </si>
  <si>
    <t xml:space="preserve">Desenvolvedor Java  - Pleno </t>
  </si>
  <si>
    <t xml:space="preserve">Desenvolvedor Java  - Júnior </t>
  </si>
  <si>
    <t xml:space="preserve">Desenvolvedor Mobile (Android-IOS)  - Gestor </t>
  </si>
  <si>
    <t xml:space="preserve">Desenvolvedor Mobile (Android-IOS)  - Especialista </t>
  </si>
  <si>
    <t xml:space="preserve">Desenvolvedor Mobile (Android-IOS)  - Sênior </t>
  </si>
  <si>
    <t xml:space="preserve">Desenvolvedor Mobile (Android-IOS)  - Pleno </t>
  </si>
  <si>
    <t xml:space="preserve">Desenvolvedor Mobile (Android-IOS)  - Júnior </t>
  </si>
  <si>
    <t xml:space="preserve">Desenvolvedor Mobile React Native  - Gestor </t>
  </si>
  <si>
    <t xml:space="preserve">Desenvolvedor Mobile React Native  - Especialista </t>
  </si>
  <si>
    <t xml:space="preserve">Desenvolvedor Mobile React Native  - Sênior </t>
  </si>
  <si>
    <t xml:space="preserve">Desenvolvedor Mobile React Native  - Pleno </t>
  </si>
  <si>
    <t xml:space="preserve">Desenvolvedor Mobile React Native  - Júnior </t>
  </si>
  <si>
    <t xml:space="preserve">Desenvolvedor Node  - Gestor </t>
  </si>
  <si>
    <t xml:space="preserve">Desenvolvedor Node  - Especialista </t>
  </si>
  <si>
    <t xml:space="preserve">Desenvolvedor Node  - Sênior </t>
  </si>
  <si>
    <t xml:space="preserve">Desenvolvedor Node  - Pleno </t>
  </si>
  <si>
    <t xml:space="preserve">Desenvolvedor Node  - Júnior </t>
  </si>
  <si>
    <t xml:space="preserve">Desenvolvedor PHP  - Gestor </t>
  </si>
  <si>
    <t xml:space="preserve">Desenvolvedor PHP  - Especialista </t>
  </si>
  <si>
    <t xml:space="preserve">Desenvolvedor PHP  - Sênior </t>
  </si>
  <si>
    <t xml:space="preserve">Desenvolvedor PHP  - Pleno </t>
  </si>
  <si>
    <t xml:space="preserve">Desenvolvedor PHP  - Júnior </t>
  </si>
  <si>
    <t xml:space="preserve">Desenvolvedor Python  - Gestor </t>
  </si>
  <si>
    <t xml:space="preserve">Desenvolvedor Python  - Especialista </t>
  </si>
  <si>
    <t xml:space="preserve">Desenvolvedor Python  - Sênior </t>
  </si>
  <si>
    <t xml:space="preserve">Desenvolvedor Python  - Pleno </t>
  </si>
  <si>
    <t xml:space="preserve">Desenvolvedor Python  - Júnior </t>
  </si>
  <si>
    <t xml:space="preserve">Desenvolvedor React Angular  - Gestor </t>
  </si>
  <si>
    <t xml:space="preserve">Desenvolvedor React Angular  - Especialista </t>
  </si>
  <si>
    <t xml:space="preserve">Desenvolvedor React Angular  - Sênior </t>
  </si>
  <si>
    <t xml:space="preserve">Desenvolvedor React Angular  - Pleno </t>
  </si>
  <si>
    <t xml:space="preserve">Desenvolvedor React Angular  - Júnior </t>
  </si>
  <si>
    <t xml:space="preserve">Desenvolvedor Ruby  - Gestor </t>
  </si>
  <si>
    <t xml:space="preserve">Desenvolvedor Ruby  - Especialista </t>
  </si>
  <si>
    <t xml:space="preserve">Desenvolvedor Ruby  - Sênior </t>
  </si>
  <si>
    <t xml:space="preserve">Desenvolvedor Ruby  - Pleno </t>
  </si>
  <si>
    <t xml:space="preserve">Desenvolvedor Ruby  - Júnior </t>
  </si>
  <si>
    <t xml:space="preserve">Quality Assurance  - Gestor </t>
  </si>
  <si>
    <t xml:space="preserve">Quality Assurance  - Especialista </t>
  </si>
  <si>
    <t xml:space="preserve">Quality Assurance  - Sênior </t>
  </si>
  <si>
    <t xml:space="preserve">Quality Assurance  - Pleno </t>
  </si>
  <si>
    <t xml:space="preserve">Quality Assurance  - Júnior </t>
  </si>
  <si>
    <t xml:space="preserve">Analista de E-commerce  - Gestor </t>
  </si>
  <si>
    <t xml:space="preserve">Analista de E-commerce  - Especialista </t>
  </si>
  <si>
    <t xml:space="preserve">Analista de E-commerce  - Sênior </t>
  </si>
  <si>
    <t xml:space="preserve">Analista de Mídia Digital  - Gestor </t>
  </si>
  <si>
    <t xml:space="preserve">Analista de Mídia Digital  - Especialista </t>
  </si>
  <si>
    <t xml:space="preserve">Analista de Mídia Digital  - Sênior </t>
  </si>
  <si>
    <t xml:space="preserve">Analista de Mídia Digital  - Pleno </t>
  </si>
  <si>
    <t xml:space="preserve">Analista de Mídia Digital  - Júnior </t>
  </si>
  <si>
    <t xml:space="preserve">Consultor SAP Técnico ABAP  - Gestor </t>
  </si>
  <si>
    <t xml:space="preserve">Consultor SAP Técnico ABAP  - Especialista </t>
  </si>
  <si>
    <t xml:space="preserve">Consultor SAP Técnico ABAP  - Sênior </t>
  </si>
  <si>
    <t xml:space="preserve">Consultor SAP Técnico ABAP  - Pleno </t>
  </si>
  <si>
    <t xml:space="preserve">Consultor SAP Técnico ABAP  - Júnior </t>
  </si>
  <si>
    <t xml:space="preserve">Consultor SAP Técnico BASIS  - Gestor </t>
  </si>
  <si>
    <t xml:space="preserve">Consultor SAP Técnico BASIS  - Especialista </t>
  </si>
  <si>
    <t xml:space="preserve">Consultor SAP Técnico BASIS  - Sênior </t>
  </si>
  <si>
    <t xml:space="preserve">Consultor SAP Técnico BASIS  - Pleno </t>
  </si>
  <si>
    <t xml:space="preserve">Consultor SAP Técnico BASIS  - Júnior </t>
  </si>
  <si>
    <t xml:space="preserve">Analista de Machine Learning  - Gestor </t>
  </si>
  <si>
    <t xml:space="preserve">Analista de Machine Learning  - Especialista </t>
  </si>
  <si>
    <t xml:space="preserve">Analista de Machine Learning  - Sênior </t>
  </si>
  <si>
    <t xml:space="preserve">Analista de Machine Learning  - Pleno </t>
  </si>
  <si>
    <t xml:space="preserve">Analista de Machine Learning  - Júnior </t>
  </si>
  <si>
    <t xml:space="preserve">Arquiteto de Machine Learning  - Gestor </t>
  </si>
  <si>
    <t xml:space="preserve">Arquiteto de Machine Learning  - Especialista </t>
  </si>
  <si>
    <t xml:space="preserve">Arquiteto de Machine Learning  - Sênior </t>
  </si>
  <si>
    <t xml:space="preserve">Arquiteto de Machine Learning  - Pleno </t>
  </si>
  <si>
    <t xml:space="preserve">Arquiteto de Machine Learning  - Júnior </t>
  </si>
  <si>
    <t xml:space="preserve">Engenheiro de Deep Learning  - Gestor </t>
  </si>
  <si>
    <t xml:space="preserve">Engenheiro de Deep Learning  - Especialista </t>
  </si>
  <si>
    <t xml:space="preserve">Engenheiro de Deep Learning  - Sênior </t>
  </si>
  <si>
    <t xml:space="preserve">Engenheiro de Deep Learning  - Pleno </t>
  </si>
  <si>
    <t xml:space="preserve">Engenheiro de Deep Learning  - Júnior </t>
  </si>
  <si>
    <t xml:space="preserve">Engenheiro de Machine Learning  - Gestor </t>
  </si>
  <si>
    <t xml:space="preserve">Engenheiro de Machine Learning  - Especialista </t>
  </si>
  <si>
    <t xml:space="preserve">Engenheiro de Machine Learning  - Sênior </t>
  </si>
  <si>
    <t xml:space="preserve">Engenheiro de Machine Learning  - Pleno </t>
  </si>
  <si>
    <t xml:space="preserve">Engenheiro de Machine Learning  - Júnior </t>
  </si>
  <si>
    <t xml:space="preserve">Administrador de Redes  - Gestor </t>
  </si>
  <si>
    <t xml:space="preserve">Administrador de Redes  - Especialista </t>
  </si>
  <si>
    <t xml:space="preserve">Administrador de Redes  - Sênior </t>
  </si>
  <si>
    <t xml:space="preserve">Administrador de Redes  - Pleno </t>
  </si>
  <si>
    <t xml:space="preserve">Administrador de Redes  - Júnior </t>
  </si>
  <si>
    <t xml:space="preserve">Administrador de Redes Linux  - Gestor </t>
  </si>
  <si>
    <t xml:space="preserve">Administrador de Redes Linux  - Especialista </t>
  </si>
  <si>
    <t xml:space="preserve">Administrador de Redes Linux  - Sênior </t>
  </si>
  <si>
    <t xml:space="preserve">Administrador de Redes Linux  - Pleno </t>
  </si>
  <si>
    <t xml:space="preserve">Administrador de Redes Linux  - Júnior </t>
  </si>
  <si>
    <t xml:space="preserve">Administrador de Redes MacOS  - Gestor </t>
  </si>
  <si>
    <t xml:space="preserve">Administrador de Redes MacOS  - Especialista </t>
  </si>
  <si>
    <t xml:space="preserve">Administrador de Redes MacOS  - Sênior </t>
  </si>
  <si>
    <t xml:space="preserve">Administrador de Redes MacOS  - Pleno </t>
  </si>
  <si>
    <t xml:space="preserve">Administrador de Redes MacOS  - Júnior </t>
  </si>
  <si>
    <t xml:space="preserve">Administrador de Redes Unix  - Gestor </t>
  </si>
  <si>
    <t xml:space="preserve">Administrador de Redes Unix  - Especialista </t>
  </si>
  <si>
    <t xml:space="preserve">Administrador de Redes Unix  - Sênior </t>
  </si>
  <si>
    <t xml:space="preserve">Administrador de Redes Unix  - Pleno </t>
  </si>
  <si>
    <t xml:space="preserve">Administrador de Redes Unix  - Júnior </t>
  </si>
  <si>
    <t xml:space="preserve">Analista de Informática  - Gestor </t>
  </si>
  <si>
    <t xml:space="preserve">Analista de Informática  - Especialista </t>
  </si>
  <si>
    <t xml:space="preserve">Analista de Informática  - Sênior </t>
  </si>
  <si>
    <t xml:space="preserve">Analista de Informática  - Pleno </t>
  </si>
  <si>
    <t xml:space="preserve">Analista de Informática  - Júnior </t>
  </si>
  <si>
    <t xml:space="preserve">Analista de Infraestrutura  - Gestor </t>
  </si>
  <si>
    <t xml:space="preserve">Analista de Infraestrutura  - Especialista </t>
  </si>
  <si>
    <t xml:space="preserve">Analista de Infraestrutura  - Sênior </t>
  </si>
  <si>
    <t xml:space="preserve">Analista de Infraestrutura  - Pleno </t>
  </si>
  <si>
    <t xml:space="preserve">Analista de Infraestrutura  - Júnior </t>
  </si>
  <si>
    <t xml:space="preserve">Analista de Infraestrutura - Telecom  - Gestor </t>
  </si>
  <si>
    <t xml:space="preserve">Analista de Infraestrutura - Telecom  - Especialista </t>
  </si>
  <si>
    <t xml:space="preserve">Analista de Infraestrutura - Telecom  - Sênior </t>
  </si>
  <si>
    <t xml:space="preserve">Analista de Infraestrutura - Telecom  - Pleno </t>
  </si>
  <si>
    <t xml:space="preserve">Analista de Infraestrutura - Telecom  - Júnior </t>
  </si>
  <si>
    <t xml:space="preserve">Arquiteto de Redes  - Gestor </t>
  </si>
  <si>
    <t xml:space="preserve">Arquiteto de Redes  - Especialista </t>
  </si>
  <si>
    <t xml:space="preserve">Arquiteto de Redes  - Sênior </t>
  </si>
  <si>
    <t xml:space="preserve">Arquiteto de Redes  - Pleno </t>
  </si>
  <si>
    <t xml:space="preserve">Arquiteto de Redes  - Júnior </t>
  </si>
  <si>
    <t xml:space="preserve">Consultor Oracle JD Edwards  - Gestor </t>
  </si>
  <si>
    <t xml:space="preserve">Consultor Oracle JD Edwards  - Especialista </t>
  </si>
  <si>
    <t xml:space="preserve">Consultor Oracle JD Edwards  - Sênior </t>
  </si>
  <si>
    <t xml:space="preserve">Consultor Oracle JD Edwards  - Pleno </t>
  </si>
  <si>
    <t xml:space="preserve">Consultor Oracle JD Edwards  - Júnior </t>
  </si>
  <si>
    <t xml:space="preserve">Consultor Oracle Peoplesoft  - Gestor </t>
  </si>
  <si>
    <t xml:space="preserve">Consultor Oracle Peoplesoft  - Especialista </t>
  </si>
  <si>
    <t xml:space="preserve">Consultor Oracle Peoplesoft  - Sênior </t>
  </si>
  <si>
    <t xml:space="preserve">Consultor Oracle Peoplesoft  - Pleno </t>
  </si>
  <si>
    <t xml:space="preserve">Consultor Oracle Peoplesoft  - Júnior </t>
  </si>
  <si>
    <t xml:space="preserve">Analista de testes/QA Automatizado  - Gestor </t>
  </si>
  <si>
    <t xml:space="preserve">Analista de testes/QA Automatizado  - Especialista </t>
  </si>
  <si>
    <t xml:space="preserve">Analista RPA  - Gestor </t>
  </si>
  <si>
    <t xml:space="preserve">Analista RPA  - Especialista </t>
  </si>
  <si>
    <t xml:space="preserve">Analista RPA  - Sênior </t>
  </si>
  <si>
    <t xml:space="preserve">Analista RPA  - Pleno </t>
  </si>
  <si>
    <t xml:space="preserve">Analista RPA  - Júnior </t>
  </si>
  <si>
    <t xml:space="preserve">Engenheiro de Software  - Gestor </t>
  </si>
  <si>
    <t xml:space="preserve">Engenheiro de Software  - Especialista </t>
  </si>
  <si>
    <t xml:space="preserve">Engenheiro de Software  - Sênior </t>
  </si>
  <si>
    <t xml:space="preserve">Engenheiro de Software  - Pleno </t>
  </si>
  <si>
    <t xml:space="preserve">Engenheiro de Software  - Júnior </t>
  </si>
  <si>
    <t xml:space="preserve">Engenheiro de Teste  - Gestor </t>
  </si>
  <si>
    <t xml:space="preserve">Engenheiro de Teste  - Especialista </t>
  </si>
  <si>
    <t xml:space="preserve">Engenheiro de Teste  - Sênior </t>
  </si>
  <si>
    <t xml:space="preserve">Engenheiro de Teste  - Pleno </t>
  </si>
  <si>
    <t xml:space="preserve">Engenheiro de Teste  - Júnior </t>
  </si>
  <si>
    <t xml:space="preserve">Consultor Sankhya  - Gestor </t>
  </si>
  <si>
    <t xml:space="preserve">Consultor Sankhya  - Especialista </t>
  </si>
  <si>
    <t xml:space="preserve">Consultor Sankhya  - Sênior </t>
  </si>
  <si>
    <t xml:space="preserve">Consultor Sankhya  - Pleno </t>
  </si>
  <si>
    <t xml:space="preserve">Consultor Sankhya  - Júnior </t>
  </si>
  <si>
    <t xml:space="preserve">Analista em Segurança da Informação  - Gestor </t>
  </si>
  <si>
    <t xml:space="preserve">Analista em Segurança da Informação  - Especialista </t>
  </si>
  <si>
    <t xml:space="preserve">Analista em Segurança da Informação  - Sênior </t>
  </si>
  <si>
    <t xml:space="preserve">Analista em Segurança da Informação  - Pleno </t>
  </si>
  <si>
    <t xml:space="preserve">Analista em Segurança da Informação  - Júnior </t>
  </si>
  <si>
    <t xml:space="preserve">Pen Tester  - Gestor </t>
  </si>
  <si>
    <t xml:space="preserve">Pen Tester  - Especialista </t>
  </si>
  <si>
    <t xml:space="preserve">Pen Tester  - Sênior </t>
  </si>
  <si>
    <t xml:space="preserve">Pen Tester  - Pleno </t>
  </si>
  <si>
    <t xml:space="preserve">Pen Tester  - Júnior </t>
  </si>
  <si>
    <t xml:space="preserve">Arquiteto de Sistemas  - Gestor </t>
  </si>
  <si>
    <t xml:space="preserve">Arquiteto de Sistemas  - Especialista </t>
  </si>
  <si>
    <t xml:space="preserve">Arquiteto de Sistemas  - Sênior </t>
  </si>
  <si>
    <t xml:space="preserve">Arquiteto de Sistemas  - Pleno </t>
  </si>
  <si>
    <t xml:space="preserve">Arquiteto de Sistemas  - Júnior </t>
  </si>
  <si>
    <t xml:space="preserve">Analista de Suporte/Help Desk  - Gestor </t>
  </si>
  <si>
    <t xml:space="preserve">Analista de Suporte/Help Desk  - Especialista </t>
  </si>
  <si>
    <t xml:space="preserve">Analista de Suporte/Help Desk  - Sênior </t>
  </si>
  <si>
    <t xml:space="preserve">Analista de Suporte/Help Desk  - Pleno </t>
  </si>
  <si>
    <t xml:space="preserve">Analista de Suporte/Help Desk  - Júnior </t>
  </si>
  <si>
    <t xml:space="preserve">Analista de Service Desk  - Gestor </t>
  </si>
  <si>
    <t xml:space="preserve">Analista de Service Desk  - Especialista </t>
  </si>
  <si>
    <t xml:space="preserve">Analista de Service Desk  - Sênior </t>
  </si>
  <si>
    <t xml:space="preserve">Analista de Service Desk  - Pleno </t>
  </si>
  <si>
    <t xml:space="preserve">Analista de Service Desk  - Júnior </t>
  </si>
  <si>
    <t xml:space="preserve">Analista de Telecom.  - Gestor </t>
  </si>
  <si>
    <t xml:space="preserve">Analista de Telecom.  - Especialista </t>
  </si>
  <si>
    <t xml:space="preserve">Analista de Telecom.  - Sênior </t>
  </si>
  <si>
    <t xml:space="preserve">Analista de Telecom.  - Pleno </t>
  </si>
  <si>
    <t xml:space="preserve">Analista de Telecom.  - Júnior </t>
  </si>
  <si>
    <t xml:space="preserve">Engenheiro de Telecom.  - Gestor </t>
  </si>
  <si>
    <t xml:space="preserve">Engenheiro de Telecom.  - Especialista </t>
  </si>
  <si>
    <t xml:space="preserve">Engenheiro de Telecom.  - Sênior </t>
  </si>
  <si>
    <t xml:space="preserve">Engenheiro de Telecom.  - Pleno </t>
  </si>
  <si>
    <t xml:space="preserve">Engenheiro de Telecom.  - Júnior </t>
  </si>
  <si>
    <t xml:space="preserve">Analista de TI - Tecnologia da Informação  - Gestor </t>
  </si>
  <si>
    <t xml:space="preserve">Analista de TI - Tecnologia da Informação  - Especialista </t>
  </si>
  <si>
    <t xml:space="preserve">Analista de TI - Tecnologia da Informação  - Sênior </t>
  </si>
  <si>
    <t xml:space="preserve">Analista de TI - Tecnologia da Informação  - Pleno </t>
  </si>
  <si>
    <t xml:space="preserve">Analista de TI - Tecnologia da Informação  - Júnior </t>
  </si>
  <si>
    <t xml:space="preserve">Consultor Totvs Datasul  - Gestor </t>
  </si>
  <si>
    <t xml:space="preserve">Consultor Totvs Datasul  - Especialista </t>
  </si>
  <si>
    <t xml:space="preserve">Consultor Totvs Datasul  - Sênior </t>
  </si>
  <si>
    <t xml:space="preserve">Consultor Totvs Datasul  - Pleno </t>
  </si>
  <si>
    <t xml:space="preserve">Consultor Totvs Datasul  - Júnior </t>
  </si>
  <si>
    <t xml:space="preserve">Consultor Totvs LOGIX  - Gestor </t>
  </si>
  <si>
    <t xml:space="preserve">Consultor Totvs LOGIX  - Especialista </t>
  </si>
  <si>
    <t xml:space="preserve">Consultor Totvs LOGIX  - Sênior </t>
  </si>
  <si>
    <t xml:space="preserve">Consultor Totvs LOGIX  - Pleno </t>
  </si>
  <si>
    <t xml:space="preserve">Consultor Totvs LOGIX  - Júnior </t>
  </si>
  <si>
    <t xml:space="preserve">Consultor Totvs Protheus  - Gestor </t>
  </si>
  <si>
    <t xml:space="preserve">Consultor Totvs Protheus  - Especialista </t>
  </si>
  <si>
    <t xml:space="preserve">Consultor Totvs Protheus  - Sênior </t>
  </si>
  <si>
    <t xml:space="preserve">Consultor Totvs Protheus  - Pleno </t>
  </si>
  <si>
    <t xml:space="preserve">Consultor Totvs Protheus  - Júnior </t>
  </si>
  <si>
    <t xml:space="preserve">Consultor Totvs RM  - Gestor </t>
  </si>
  <si>
    <t xml:space="preserve">Consultor Totvs RM  - Especialista </t>
  </si>
  <si>
    <t xml:space="preserve">Consultor Totvs RM  - Sênior </t>
  </si>
  <si>
    <t xml:space="preserve">Consultor Totvs RM  - Pleno </t>
  </si>
  <si>
    <t xml:space="preserve">Consultor Totvs RM  - Júnior </t>
  </si>
  <si>
    <t xml:space="preserve">Analista de Inovação  - Gestor </t>
  </si>
  <si>
    <t xml:space="preserve">Analista de Inovação  - Especialista </t>
  </si>
  <si>
    <t xml:space="preserve">Analista de Inovação  - Sênior </t>
  </si>
  <si>
    <t xml:space="preserve">Analista de Inovação  - Pleno </t>
  </si>
  <si>
    <t xml:space="preserve">Analista de Inovação  - Júnior </t>
  </si>
  <si>
    <t xml:space="preserve">Analista de Transformação Digital  - Gestor </t>
  </si>
  <si>
    <t xml:space="preserve">Analista de Transformação Digital  - Especialista </t>
  </si>
  <si>
    <t xml:space="preserve">Analista de Transformação Digital  - Sênior </t>
  </si>
  <si>
    <t xml:space="preserve">Analista de Transformação Digital  - Pleno </t>
  </si>
  <si>
    <t xml:space="preserve">Analista de Transformação Digital  - Júnior </t>
  </si>
  <si>
    <t xml:space="preserve">Analista/Especialista de Marketing Digital  - Gestor </t>
  </si>
  <si>
    <t xml:space="preserve">Analista/Especialista de Marketing Digital  - Especialista </t>
  </si>
  <si>
    <t xml:space="preserve">Analista/Especialista de Marketing Digital  - Sênior </t>
  </si>
  <si>
    <t xml:space="preserve">Analista/Especialista de Marketing Digital  - Pleno </t>
  </si>
  <si>
    <t xml:space="preserve">Analista/Especialista de Marketing Digital  - Júnior </t>
  </si>
  <si>
    <t xml:space="preserve">Designer de Interface  - Gestor </t>
  </si>
  <si>
    <t xml:space="preserve">Designer de Interface  - Especialista </t>
  </si>
  <si>
    <t xml:space="preserve">Designer de Interface  - Sênior </t>
  </si>
  <si>
    <t xml:space="preserve">Designer de Interface  - Pleno </t>
  </si>
  <si>
    <t xml:space="preserve">Designer de Interface  - Júnior </t>
  </si>
  <si>
    <t xml:space="preserve">Designer de produto  - Gestor </t>
  </si>
  <si>
    <t xml:space="preserve">Designer de produto  - Especialista </t>
  </si>
  <si>
    <t xml:space="preserve">Designer de produto  - Sênior </t>
  </si>
  <si>
    <t xml:space="preserve">Designer de produto  - Pleno </t>
  </si>
  <si>
    <t xml:space="preserve">Designer de produto  - Júnior </t>
  </si>
  <si>
    <t xml:space="preserve">UI Designer  - Gestor </t>
  </si>
  <si>
    <t xml:space="preserve">UI Designer  - Especialista </t>
  </si>
  <si>
    <t xml:space="preserve">UI Designer  - Sênior </t>
  </si>
  <si>
    <t xml:space="preserve">UI Designer  - Pleno </t>
  </si>
  <si>
    <t xml:space="preserve">UI Designer  - Júnior </t>
  </si>
  <si>
    <t xml:space="preserve">UX Designer  - Gestor </t>
  </si>
  <si>
    <t xml:space="preserve">UX Designer  - Especialista </t>
  </si>
  <si>
    <t xml:space="preserve">UX Designer  - Sênior </t>
  </si>
  <si>
    <t xml:space="preserve">UX Designer  - Pleno </t>
  </si>
  <si>
    <t xml:space="preserve">UX Designer  - Júnior </t>
  </si>
  <si>
    <t xml:space="preserve">UX-UI Designer  - Gestor </t>
  </si>
  <si>
    <t xml:space="preserve">UX-UI Designer  - Especialista </t>
  </si>
  <si>
    <t xml:space="preserve">UX-UI Designer  - Sênior </t>
  </si>
  <si>
    <t xml:space="preserve">UX-UI Designer  - Pleno </t>
  </si>
  <si>
    <t xml:space="preserve">UX-UI Designer  - Júnior </t>
  </si>
  <si>
    <t>P</t>
  </si>
  <si>
    <t>M</t>
  </si>
  <si>
    <t>G</t>
  </si>
  <si>
    <t>SISTEMAS</t>
  </si>
  <si>
    <t>Guia Salarial FoxTech 2024 (https://materiais.foxhumancapital.com/guia-salarial-tech-2024-oficial)</t>
  </si>
  <si>
    <t>Posições CLT</t>
  </si>
  <si>
    <t>Posições como Prestador de serviços (PJ)</t>
  </si>
  <si>
    <t>Pequena Média Empresa</t>
  </si>
  <si>
    <t>Grande Empresa</t>
  </si>
  <si>
    <t>min</t>
  </si>
  <si>
    <t>med</t>
  </si>
  <si>
    <t>max</t>
  </si>
  <si>
    <t>C-LEVEL</t>
  </si>
  <si>
    <t>CEO</t>
  </si>
  <si>
    <t>CTO</t>
  </si>
  <si>
    <t>CIO</t>
  </si>
  <si>
    <t>CFO</t>
  </si>
  <si>
    <t>CHRO</t>
  </si>
  <si>
    <t>COO</t>
  </si>
  <si>
    <t>DIRETOR DE TECNOLOGIA</t>
  </si>
  <si>
    <t>DIRETOR DE INFRAESTRUTURA</t>
  </si>
  <si>
    <t>DIRETOR DE SEGURANÇA</t>
  </si>
  <si>
    <t>DIRETOR DE MARKETING</t>
  </si>
  <si>
    <t>DIRETOR DE RH</t>
  </si>
  <si>
    <t>DIRETOR FINANCEIRO</t>
  </si>
  <si>
    <t>DIRETOR COMERCIAL</t>
  </si>
  <si>
    <t>DIRETOR DE PRODUTO</t>
  </si>
  <si>
    <t>TECH MANAGER / GERENTE DE TECNOLOGIA</t>
  </si>
  <si>
    <t>TECH LEAD</t>
  </si>
  <si>
    <t>PRODUCT MANAGER</t>
  </si>
  <si>
    <t>PRODUCT OWNER</t>
  </si>
  <si>
    <t>PRODUCT DESIGNER</t>
  </si>
  <si>
    <t>SRE / DEV OPS.</t>
  </si>
  <si>
    <t>ARQUITETO DE SOFTWARE</t>
  </si>
  <si>
    <t>AGILE COACH / SCRUM MASTER</t>
  </si>
  <si>
    <t>ENGENHEIRO DE QA</t>
  </si>
  <si>
    <t>ENGENHEIRO DE DADOS</t>
  </si>
  <si>
    <t>UX / UI</t>
  </si>
  <si>
    <t>HRBP</t>
  </si>
  <si>
    <t>TECH RECRUITER</t>
  </si>
  <si>
    <t>DESENVOLVEDOR SENIOR FULL STACK</t>
  </si>
  <si>
    <t>DESENVOLVEDOR PLENO FULL STACK</t>
  </si>
  <si>
    <t>DESENVOLVEDOR JUNIOR FULL STACK</t>
  </si>
  <si>
    <t>DESENVOLVEDOR SENIOR FRONT END</t>
  </si>
  <si>
    <t>DESENVOLVEDOR PLENO FRONT END</t>
  </si>
  <si>
    <t>DESENVOLVEDOR JUNIOR FRONT END</t>
  </si>
  <si>
    <t>DESENVOLVEDOR SENIOR BACK END</t>
  </si>
  <si>
    <t>DESENVOLVEDOR PLENO BACK END</t>
  </si>
  <si>
    <t>DESENVOLVEDOR JUNIOR BACK END</t>
  </si>
  <si>
    <t>DESENVOLVEDOR MOBILE SENIOR</t>
  </si>
  <si>
    <t>DESENVOLVEDOR MOBILE PLENO</t>
  </si>
  <si>
    <t>DESENVOLVEDOR MOBILE JUNIOR</t>
  </si>
  <si>
    <t>ACCOUNT MANAGER</t>
  </si>
  <si>
    <t>ANALISTA DE CYBERSECURITY</t>
  </si>
  <si>
    <t>Sequência</t>
  </si>
  <si>
    <t>Código Perfil</t>
  </si>
  <si>
    <t>Perfil Profissional de Referência</t>
  </si>
  <si>
    <t>Código CBO</t>
  </si>
  <si>
    <t>3133-10</t>
  </si>
  <si>
    <t>3171-10</t>
  </si>
  <si>
    <t>2124-15</t>
  </si>
  <si>
    <t>Salary Range 2025</t>
  </si>
  <si>
    <t>Salário mensal PNADC - 4o trimestre/2024 a 1o trimestre/2025  (últimos 6 meses agregados) - Empregados privados</t>
  </si>
  <si>
    <t>Desenvolvedores web e multimídia</t>
  </si>
  <si>
    <t>Desenvolvedores de software</t>
  </si>
  <si>
    <t>Desenvolvedores e analistas não classificados</t>
  </si>
  <si>
    <t>Especialistas em banco de dados/redes não classificados</t>
  </si>
  <si>
    <t>Técnicos de redes</t>
  </si>
  <si>
    <t>Técnicos em suporte</t>
  </si>
  <si>
    <t>Técnicos em operações TI</t>
  </si>
  <si>
    <t>142505</t>
  </si>
  <si>
    <t>142510</t>
  </si>
  <si>
    <t>142515</t>
  </si>
  <si>
    <t>142520</t>
  </si>
  <si>
    <t>142525</t>
  </si>
  <si>
    <t>142530</t>
  </si>
  <si>
    <t>142535</t>
  </si>
  <si>
    <t>142605</t>
  </si>
  <si>
    <t>142705</t>
  </si>
  <si>
    <t>212205</t>
  </si>
  <si>
    <t>212210</t>
  </si>
  <si>
    <t>212215</t>
  </si>
  <si>
    <t>212305</t>
  </si>
  <si>
    <t>212310</t>
  </si>
  <si>
    <t>212315</t>
  </si>
  <si>
    <t>212320</t>
  </si>
  <si>
    <t>212405</t>
  </si>
  <si>
    <t>212410</t>
  </si>
  <si>
    <t>212415</t>
  </si>
  <si>
    <t>212420</t>
  </si>
  <si>
    <t>313220</t>
  </si>
  <si>
    <t>313305</t>
  </si>
  <si>
    <t>313310</t>
  </si>
  <si>
    <t>317105</t>
  </si>
  <si>
    <t>317110</t>
  </si>
  <si>
    <t>317115</t>
  </si>
  <si>
    <t>317120</t>
  </si>
  <si>
    <t>317205</t>
  </si>
  <si>
    <t>317210</t>
  </si>
  <si>
    <t>Técnico de Rede (Telecomunicações) Júnior</t>
  </si>
  <si>
    <t>Especialista em Cloud - Sênior</t>
  </si>
  <si>
    <t>Técnico de suporte ao usuário de tecnologia da informação - Júnior</t>
  </si>
  <si>
    <t>Técnico de suporte ao usuário de tecnologia da informação - Sênior</t>
  </si>
  <si>
    <t>Analista de suporte computacional - Júnior</t>
  </si>
  <si>
    <t>Especialista em Cloud - Pleno</t>
  </si>
  <si>
    <t>Analista de redes e de comunicação de dados - Pleno</t>
  </si>
  <si>
    <t>Administrador em seguranca da informação - Sênior</t>
  </si>
  <si>
    <t>Técnico de suporte ao usuário - Resende</t>
  </si>
  <si>
    <t>Técnico de suporte ao usuário - Rio de Janeiro</t>
  </si>
  <si>
    <t>Técnico de suporte ao usuário - Caldas</t>
  </si>
  <si>
    <t>Técnico de suporte ao usuário - Caetité</t>
  </si>
  <si>
    <t>Técnico de Suporte ao Usuário (N1) – Pleno [TECSUP-02]</t>
  </si>
  <si>
    <t>Técnico em Manutenção de Equipamentos de Informática (N2) – Sênior [TECMAN-03]</t>
  </si>
  <si>
    <t>Técnico de Rede (Telecomunicações) Sênior [TECRED-03]</t>
  </si>
  <si>
    <t>Analista de Redes e Comunicação (N3) – Sênior [ARED-03] CBO 212410</t>
  </si>
  <si>
    <t>Analista de Suporte Computacional (N3) – Sênior [ASUPCOMP-03] CBO 212420</t>
  </si>
  <si>
    <t>Administrador de Banco de Dados (N3) – Pleno [ABD-03] CBO 212420</t>
  </si>
  <si>
    <t>Administrador em segurança da informação - Sênior [ASEG-03] CBO 212320</t>
  </si>
  <si>
    <t>Gerente de Suporte de TI [GERSUP] CBO 142530</t>
  </si>
  <si>
    <t>Administrador de sistemas operacionais Pleno Linux</t>
  </si>
  <si>
    <t>Administrador de sistemas operacionais Pleno Windows Aplicações</t>
  </si>
  <si>
    <t>Técnico de suporte ao usuário de tecnologia da informação Pleno - N1</t>
  </si>
  <si>
    <t>Técnico em manutenção de equipamentos de informática Sênior - N2</t>
  </si>
  <si>
    <t>Técnico eletricista e cabeamento sênior</t>
  </si>
  <si>
    <t>Supervisor de suporte técnico tecnologia da informação</t>
  </si>
  <si>
    <t>Administrador de banco de dados - Sênior - Oracle</t>
  </si>
  <si>
    <t>Administrador de banco de dados - Sênior - MS SQL Server, Mysql e Postgre</t>
  </si>
  <si>
    <t>Administrador de sistemas operacionais Sênior - Armazenamento e Backup</t>
  </si>
  <si>
    <t>Administrador de sistemas operacionais Sênior - Linux</t>
  </si>
  <si>
    <t>Administrador de sistemas operacionais Sênior - Windows</t>
  </si>
  <si>
    <t>Administrador de sistemas operacionais Pleno - Windows</t>
  </si>
  <si>
    <t>Gerente de Serviço em Nuvem</t>
  </si>
  <si>
    <t>Analista em Cloud Sênior</t>
  </si>
  <si>
    <t>Analista em Cloud Pleno</t>
  </si>
  <si>
    <t>Administrador em Segurança da Informação Sênior</t>
  </si>
  <si>
    <t>Administrador em Segurança da Informação Pleno</t>
  </si>
  <si>
    <t>Analista de suporte computacional Pleno - Monitoramento</t>
  </si>
  <si>
    <t>Analista de suporte computacional Sênior - Monitoramento</t>
  </si>
  <si>
    <t>Gerente de Serviços de TIC</t>
  </si>
  <si>
    <t>Gerente de Processos ITIL</t>
  </si>
  <si>
    <t>Gerente de Projetos</t>
  </si>
  <si>
    <t>Analista de sistemas de automação Sênior</t>
  </si>
  <si>
    <t>Técnico de suporte ao usuário de TI - Nível Sênior</t>
  </si>
  <si>
    <t>Técnico de suporte ao usuário de TI - Nível Pleno</t>
  </si>
  <si>
    <t>Técnico de Rede (Telecomunicações) - Nível Pleno</t>
  </si>
  <si>
    <t>Técnico em manutenção de equipamentos de TI - Nível Pleno</t>
  </si>
  <si>
    <t>Técnico em manutenção de equipamentos de TI - Nível Sênior</t>
  </si>
  <si>
    <t>Analista de Suporte computacional - Nível Sênior</t>
  </si>
  <si>
    <t>Gerente de suporte técnico de TI</t>
  </si>
  <si>
    <t xml:space="preserve">Gerente de Suporte </t>
  </si>
  <si>
    <t>Técnico de Suporte ao Usuário Pleno</t>
  </si>
  <si>
    <t>Técnico de Suporte ao Usuário Júnior</t>
  </si>
  <si>
    <t>Técnico Manutenção Sênior</t>
  </si>
  <si>
    <t>Técnico Manutenção Pleno</t>
  </si>
  <si>
    <t>Analista de Segurança Pleno</t>
  </si>
  <si>
    <t>Administrador de
 Banco de Dados- Pleno</t>
  </si>
  <si>
    <t>Analista de Sistema Operacionais 
Sênior</t>
  </si>
  <si>
    <t xml:space="preserve"> Analista de Sistema Operacionais 
Pleno</t>
  </si>
  <si>
    <t>Analista de Redes e Comunicação de Dados - Pleno</t>
  </si>
  <si>
    <t>Analista de Redes e
 Comunicação de Dados - Júnior</t>
  </si>
  <si>
    <t>Desenvolvedor de sistemas de
 tecnologia da informação Júnior</t>
  </si>
  <si>
    <t>Analista de Processos Pleno</t>
  </si>
  <si>
    <t>Analista de Processos Júnior</t>
  </si>
  <si>
    <t xml:space="preserve"> Analista de Suporte Computacional 
Pleno</t>
  </si>
  <si>
    <t>Analista de Suporte Computacional 
Júnior</t>
  </si>
  <si>
    <t>Administrador de sistemas operacionais - Pleno</t>
  </si>
  <si>
    <t>Analista de suporte computacional - Pleno</t>
  </si>
  <si>
    <t>TECSUP-02,Técnico de suporte ao usuário de tecnologia da informação Pleno</t>
  </si>
  <si>
    <t>TECMAN-03, Técnico em manutenção de equipamentos de informática Sênior</t>
  </si>
  <si>
    <t>TECMAN-03,Técnico em manutenção de equipamentos de informática Sênior</t>
  </si>
  <si>
    <t>TECRED-02, Técnico de Rede (Telecomunicações) Pleno</t>
  </si>
  <si>
    <t>ASUPCOMP-02, Analista de suporte computacional Pleno</t>
  </si>
  <si>
    <t>GERSUP, Gerente de suporte técnico de tecnologia da informação</t>
  </si>
  <si>
    <t>Gerente (acumula com preposto)</t>
  </si>
  <si>
    <t>Técnico/Analista de Atendimento Primeiro Nível (N1)</t>
  </si>
  <si>
    <t>Técnico/Analista de Suporte Técnico (Pleno) – Segundo Nível (N2)</t>
  </si>
  <si>
    <t>Técnico/Analista de Suporte Técnico (Sênior) – Segundo Nível (N2)</t>
  </si>
  <si>
    <t>Analista de Qualidade</t>
  </si>
  <si>
    <t>Técnico de Suporte N1</t>
  </si>
  <si>
    <t>Técnico de Suporte ao Usuário de Tecnologia da Informação - Pleno</t>
  </si>
  <si>
    <t>Técnico em manutenção de equipamentos de informática - Sênior</t>
  </si>
  <si>
    <t>Analista de suporte computacional -Sênior</t>
  </si>
  <si>
    <t>Analista de suporte computacional -Júnior</t>
  </si>
  <si>
    <t>Analista de suporte computacional -Pleno</t>
  </si>
  <si>
    <t xml:space="preserve">Técnico de suporte ao usuário de tecnologia da Informação Júnior - RJ </t>
  </si>
  <si>
    <t xml:space="preserve">Técnico de suporte ao usuário de tecnologia da Informação Pleno - RJ </t>
  </si>
  <si>
    <t xml:space="preserve">Técnico de suporte ao usuário de tecnologia da Informação Sênior - RJ  </t>
  </si>
  <si>
    <t xml:space="preserve">Gerente de suporte técnico de tecnologia da Informação - RJ  </t>
  </si>
  <si>
    <t xml:space="preserve">Administrador de sistemas operacionais Pleno - RJ  </t>
  </si>
  <si>
    <t xml:space="preserve">Administrador de sistemas operacionais Sênior - RJ  </t>
  </si>
  <si>
    <t xml:space="preserve">Administrador em segurança da Informação Pleno - RJ  </t>
  </si>
  <si>
    <t>Administrador em segurança da Informação Sênior - RJ</t>
  </si>
  <si>
    <t xml:space="preserve">Analista de redes e comunicação de dados Pleno - RJ  </t>
  </si>
  <si>
    <t xml:space="preserve">Analista de redes e comunicação de dados Sênior - RJ  </t>
  </si>
  <si>
    <t xml:space="preserve">Administrador de banco de dados Sênior - RJ  </t>
  </si>
  <si>
    <t xml:space="preserve">Analista de sistemas de automação Sênior - RJ  </t>
  </si>
  <si>
    <t xml:space="preserve">Especialista em Cloud Sênior - RJ  </t>
  </si>
  <si>
    <t xml:space="preserve">Gerente de Infraestrutura de tecnologia da Informação - RJ  </t>
  </si>
  <si>
    <t xml:space="preserve">Técnico de suporte ao usuário de tecnologia da Informação Sênior - RS  </t>
  </si>
  <si>
    <t xml:space="preserve">Administrador de banco de dados Sênior - RS  </t>
  </si>
  <si>
    <t xml:space="preserve">Administrador de sistemas operacionais Pleno - RS  </t>
  </si>
  <si>
    <t xml:space="preserve">Administrador de sistemas operacionais Sênior - RS  </t>
  </si>
  <si>
    <t xml:space="preserve">Analista de redes e comunicação de dados Sênior - RS  </t>
  </si>
  <si>
    <t xml:space="preserve">Técnico de suporte ao usuário de tecnologia da Informação Sênior - GO  </t>
  </si>
  <si>
    <t xml:space="preserve">Administrador de sistemas operacionais Pleno - GO  </t>
  </si>
  <si>
    <t xml:space="preserve">Técnico de suporte ao usuário de tecnologia da Informação Sênior - DF  </t>
  </si>
  <si>
    <t xml:space="preserve">Administrador de sistemas operacionais Pleno - DF  </t>
  </si>
  <si>
    <t>Gerente de suporte técnico de TIC</t>
  </si>
  <si>
    <t>Supervisor de atendimento ao cliente - remoto</t>
  </si>
  <si>
    <t>Supervisor de atendimento ao cliente - presencial, suporte especializado e suporte aos Gabinetes e Ministros</t>
  </si>
  <si>
    <t>Técnico de apoio ao usuário de TIC (suporte remoto)</t>
  </si>
  <si>
    <t>Analista de suporte técnico</t>
  </si>
  <si>
    <t>Analista de suporte técnico - equipe especializada de hardware</t>
  </si>
  <si>
    <t>Analista de suporte técnico - equipe especializada de software</t>
  </si>
  <si>
    <t>Analista de suporte técnico - equipe especializada de telefonia</t>
  </si>
  <si>
    <t>Analista de suporte técnico - equipe especializada de Gabinetes e Ministros (30h)</t>
  </si>
  <si>
    <t>Analista de suporte técnico - equipe especializada de Gabinetes e Ministros (36h)</t>
  </si>
  <si>
    <t>Gerenciamento de Operação de Infraestrutura de TIC Master</t>
  </si>
  <si>
    <t>Gerenciamento de Projetos de TIC Master</t>
  </si>
  <si>
    <t>Gerenciamento de Mudança Sênior</t>
  </si>
  <si>
    <t>Gerenciamento de Configuração Pleno</t>
  </si>
  <si>
    <t>Gerenciamento de Capacidade e Teste de Carga Sênior</t>
  </si>
  <si>
    <t>Monitoramento e Gerenciamento de Eventos Júnior</t>
  </si>
  <si>
    <t>Gerenciamento de Incidentes Pleno</t>
  </si>
  <si>
    <t>Gerenciamento de Problemas Pleno</t>
  </si>
  <si>
    <t>Sustentação de Bancos de Dados Sênior</t>
  </si>
  <si>
    <t>Sustentação de Bancos de Dados Pleno</t>
  </si>
  <si>
    <t>Sustentação de Bancos de Dados – Oracle Master</t>
  </si>
  <si>
    <t>Sustentação de Bancos de Dados – Microsoft Master</t>
  </si>
  <si>
    <t>Sustentação de Bancos de Dados – PostgreSQL Master</t>
  </si>
  <si>
    <t>Sistemas Operacionais e Middleware Sênior</t>
  </si>
  <si>
    <t>Sistemas Operacionais e Middleware Pleno</t>
  </si>
  <si>
    <t>Sistemas Operacionais e Middleware – Red Hat Master</t>
  </si>
  <si>
    <t>Sistemas Operacionais e Middleware – Microsoft Master</t>
  </si>
  <si>
    <t>Virtualização de Data Center Sênior</t>
  </si>
  <si>
    <t>Conteinerização Master</t>
  </si>
  <si>
    <t>Conteinerização Sênior</t>
  </si>
  <si>
    <t>Gerenciamento de Computação em Nuvem Master</t>
  </si>
  <si>
    <t>Gerenciamento de Computação em Nuvem Sênior</t>
  </si>
  <si>
    <t>Gerenciamento de Práticas DevSecOps Master</t>
  </si>
  <si>
    <t>Armazenamento de Dados Master</t>
  </si>
  <si>
    <t>Proteção de Dados (Backup) Sênior</t>
  </si>
  <si>
    <t>Operações Segurança da Informação Sênior</t>
  </si>
  <si>
    <t>Redes e Comunicações de Dados Master</t>
  </si>
  <si>
    <t>Redes e Comunicações de Dados Sênior</t>
  </si>
  <si>
    <t>Sustentação de Instalações Físicas Pleno</t>
  </si>
  <si>
    <t>Gerenciamento de Atendimento a Usuários de TIC Master</t>
  </si>
  <si>
    <t>Atendimento a Usuários de TIC - 1º Nível Júnior</t>
  </si>
  <si>
    <t>Atendimento a Usuários de TIC - 2º Nível - MEC Pleno</t>
  </si>
  <si>
    <t>Atendimento a Usuários de TIC - 2º Nível – CNE Pleno</t>
  </si>
  <si>
    <t>Atendimento a Usuários de TIC - 2º Nível – CETREMEC Pleno</t>
  </si>
  <si>
    <t>Atendimento a Usuários de TIC - 2º Nível – Telefonia Pleno</t>
  </si>
  <si>
    <t>Analista de Redes e de Comunicação de Dados(Pleno) - ARED-02</t>
  </si>
  <si>
    <t>TECSUP-03, conforme Portaria SGD/MGI n° 1070/2023</t>
  </si>
  <si>
    <t>Analista de Redes e de Comunicação de Dados Pleno - ARED-02</t>
  </si>
  <si>
    <t>Técnico de Suporte ao usuário de Tecnologia da Informação (Sênior) TECSUP-03</t>
  </si>
  <si>
    <t>Técnico de suporte ao usuário de tecnologia da informaçãoSênior - TECSUP03</t>
  </si>
  <si>
    <t>Técnico em manutenção de equipamentos de informática Sênior -TECMAN-03</t>
  </si>
  <si>
    <t>Técnico Suporte Pleno</t>
  </si>
  <si>
    <t>Técnico Suporte Sênior</t>
  </si>
  <si>
    <t>Analista de Redes Pleno</t>
  </si>
  <si>
    <t>Administrador de SO Pleno</t>
  </si>
  <si>
    <t>Administrador de Segurança Sênior</t>
  </si>
  <si>
    <t>Administrador de Banco de Dados Sênior</t>
  </si>
  <si>
    <t>Técnico em manutenção de equipamentos de informática – Pleno</t>
  </si>
  <si>
    <t>Gerente de Suporte técnico de tecnologia da informação</t>
  </si>
  <si>
    <t>Analista de suporte computacional Sênior (Windows)</t>
  </si>
  <si>
    <t>Analista de suporte computacional Sênior (Linux)</t>
  </si>
  <si>
    <t>Administrador de Banco de dados Sênior</t>
  </si>
  <si>
    <t>Analista de suporte computacional Sênior (Virtualização)</t>
  </si>
  <si>
    <t>Analista de Apoio Administrativo</t>
  </si>
  <si>
    <t>Serviço de supervisão das equipes de atendimento remoto e presencial - Responsável Técnico CBO-1425-30</t>
  </si>
  <si>
    <t>Gestão de incidentes, requisições de serviço e documentação técnica CBO-3172-10</t>
  </si>
  <si>
    <t>Atendimento Remoto - N1* CBO-3132-20</t>
  </si>
  <si>
    <t>Atendimento Presencial - N2  CBO-3132-20</t>
  </si>
  <si>
    <t>Sustentação da Central de Serviços CBO-3172-10</t>
  </si>
  <si>
    <t xml:space="preserve">Analista de Suporte Microsoft </t>
  </si>
  <si>
    <t>Analista de Suporte Linux</t>
  </si>
  <si>
    <t>Analista de Suporte Virtual.</t>
  </si>
  <si>
    <t>Analista de Suporte de Redes</t>
  </si>
  <si>
    <t>Analista de Infra de Backup</t>
  </si>
  <si>
    <t>Analista de Suporte MySQL/Oracle</t>
  </si>
  <si>
    <t>Suporte Técnico N2</t>
  </si>
  <si>
    <t>Técnico de Suporte ao Usuário de TI Sênior - N1</t>
  </si>
  <si>
    <t>Gerente de Suporte técnico de TI</t>
  </si>
  <si>
    <t>Técnico de Suporte ao Usuário de TI Sênior - N2</t>
  </si>
  <si>
    <t>Administrador de Sistemas Operacionais Pleno</t>
  </si>
  <si>
    <t>Analista de Redes de Comunicação de Dados Sênior</t>
  </si>
  <si>
    <t>Administrador de Sistemas Operacionais Sênior</t>
  </si>
  <si>
    <t>Desenvolvedor de Sistemas de TI Júnior</t>
  </si>
  <si>
    <t>Desenvolvedor de Sistemas de TI Pleno</t>
  </si>
  <si>
    <t>Técnicos de Rede (Telecomunicações) Sênior</t>
  </si>
  <si>
    <t>Gerente de Suporte Técnico de Tecnologia da Informação</t>
  </si>
  <si>
    <t>Técnico de Suporte ao Usuário de Tecnologia da Informação Pleno</t>
  </si>
  <si>
    <t>Gerente de Infraestrutura de tecnoloqia da informação</t>
  </si>
  <si>
    <t>Administrador de Banco de Dados Pleno</t>
  </si>
  <si>
    <t>Analista de Redes e Comunicação de Dados Pleno</t>
  </si>
  <si>
    <t>Administrador em Sequrança da Informação - Pleno</t>
  </si>
  <si>
    <t>Administrador em Sistemas Operacionais - Pleno</t>
  </si>
  <si>
    <t>Analista de Suporte Computacional Pleno</t>
  </si>
  <si>
    <t>ID PNCP</t>
  </si>
  <si>
    <t>LINK ACESSO</t>
  </si>
  <si>
    <t>37753638000103-1-0000152025</t>
  </si>
  <si>
    <t>https://cnetmobile.estaleiro.serpro.gov.br/comprasnet-web/public/landing?destino=acompanhamento-compra&amp;compra=41007205900042025</t>
  </si>
  <si>
    <t>37115375000107-1-0000172024</t>
  </si>
  <si>
    <t>https://cnetmobile.estaleiro.serpro.gov.br/comprasnet-web/public/landing?destino=acompanhamento-compra&amp;compra=44007505900022024</t>
  </si>
  <si>
    <t>37115383000153-1-0000822024</t>
  </si>
  <si>
    <t>https://cnetmobile.estaleiro.serpro.gov.br/comprasnet-web/public/landing?destino=acompanhamento-compra&amp;compra=11320605910492024</t>
  </si>
  <si>
    <t>37115342000167-1-0000252025</t>
  </si>
  <si>
    <t>https://cnetmobile.estaleiro.serpro.gov.br/comprasnet-web/public/landing?destino=acompanhamento-compra&amp;compra=39900805900052025</t>
  </si>
  <si>
    <t>33892175000100-1-0000042025</t>
  </si>
  <si>
    <t>https://cnetmobile.estaleiro.serpro.gov.br/comprasnet-web/public/landing?destino=acompanhamento-compra&amp;compra=11360105900432025</t>
  </si>
  <si>
    <t>26994558000123-1-0001672024</t>
  </si>
  <si>
    <t>https://cnetmobile.estaleiro.serpro.gov.br/comprasnet-web/public/landing?destino=acompanhamento-compra&amp;compra=11079205900082024</t>
  </si>
  <si>
    <t>26664015000148-1-0000052025</t>
  </si>
  <si>
    <t>https://cnetmobile.estaleiro.serpro.gov.br/comprasnet-web/public/landing?destino=acompanhamento-compra&amp;compra=37000305900012025</t>
  </si>
  <si>
    <t>15180714000104-1-0000242025</t>
  </si>
  <si>
    <t>https://cnetmobile.estaleiro.serpro.gov.br/comprasnet-web/public/landing?destino=acompanhamento-compra&amp;compra=15303805900072025</t>
  </si>
  <si>
    <t>15126437000143-1-0033452023</t>
  </si>
  <si>
    <t>https://cnetmobile.estaleiro.serpro.gov.br/comprasnet-web/public/landing?destino=acompanhamento-compra&amp;compra=15501505000292023</t>
  </si>
  <si>
    <t>15126437000143-1-0025102024</t>
  </si>
  <si>
    <t>https://cnetmobile.estaleiro.serpro.gov.br/comprasnet-web/public/landing?destino=acompanhamento-compra&amp;compra=15591205900142024</t>
  </si>
  <si>
    <t>15126437000143-1-0018852024</t>
  </si>
  <si>
    <t>https://cnetmobile.estaleiro.serpro.gov.br/comprasnet-web/public/landing?destino=acompanhamento-compra&amp;compra=15501305900502024</t>
  </si>
  <si>
    <t>15126437000143-1-0011442024</t>
  </si>
  <si>
    <t>https://cnetmobile.estaleiro.serpro.gov.br/comprasnet-web/public/landing?destino=acompanhamento-compra&amp;compra=15665405900232024</t>
  </si>
  <si>
    <t>08641589000119-1-0000022025</t>
  </si>
  <si>
    <t>https://cnetmobile.estaleiro.serpro.gov.br/comprasnet-web/public/landing?destino=acompanhamento-compra&amp;compra=92614305900012025</t>
  </si>
  <si>
    <t>04204444000108-1-0000172025</t>
  </si>
  <si>
    <t>https://cnetmobile.estaleiro.serpro.gov.br/comprasnet-web/public/landing?destino=acompanhamento-compra&amp;compra=44300105900052025</t>
  </si>
  <si>
    <t>00662270000168-1-0000812024</t>
  </si>
  <si>
    <t>https://cnetmobile.estaleiro.serpro.gov.br/comprasnet-web/public/landing?destino=acompanhamento-compra&amp;compra=18302305900142024</t>
  </si>
  <si>
    <t>00509968000148-1-0030132024</t>
  </si>
  <si>
    <t>https://cnetmobile.estaleiro.serpro.gov.br/comprasnet-web/public/landing?destino=acompanhamento-compra&amp;compra=08000105900812024</t>
  </si>
  <si>
    <t>00394445000101-1-000194/2024</t>
  </si>
  <si>
    <t>https://cnetmobile.estaleiro.serpro.gov.br/comprasnet-web/public/landing?destino=acompanhamento-compra&amp;compra=15000405900052024</t>
  </si>
  <si>
    <t>00394494010441-1-000299/2024</t>
  </si>
  <si>
    <t>https://cnetmobile.estaleiro.serpro.gov.br/comprasnet-web/public/landing?destino=acompanhamento-compra&amp;compra=20012805900022024</t>
  </si>
  <si>
    <t>00394494010441-1-000341/2024</t>
  </si>
  <si>
    <t>https://cnetmobile.estaleiro.serpro.gov.br/comprasnet-web/public/landing?destino=acompanhamento-compra&amp;compra=20011405900012024</t>
  </si>
  <si>
    <t>00394494010441-1-000471/2024</t>
  </si>
  <si>
    <t>https://cnetmobile.estaleiro.serpro.gov.br/comprasnet-web/public/landing?destino=acompanhamento-compra&amp;compra=20012505900052024</t>
  </si>
  <si>
    <t>00394494010441-1-000448/2024</t>
  </si>
  <si>
    <t>https://cnetmobile.estaleiro.serpro.gov.br/comprasnet-web/public/landing?destino=acompanhamento-compra&amp;compra=20023505900042024</t>
  </si>
  <si>
    <t>00394494010441-1-000682/2024</t>
  </si>
  <si>
    <t>https://cnetmobile.estaleiro.serpro.gov.br/comprasnet-web/public/landing?destino=acompanhamento-compra&amp;compra=20012505900082024</t>
  </si>
  <si>
    <t>00394544000185-1-002530/2024</t>
  </si>
  <si>
    <t>https://cnetmobile.estaleiro.serpro.gov.br/comprasnet-web/public/landing?destino=acompanhamento-compra&amp;compra=25005705901852024</t>
  </si>
  <si>
    <t>00399857000126-1-000266/2024</t>
  </si>
  <si>
    <t>https://cnetmobile.estaleiro.serpro.gov.br/comprasnet-web/public/landing?destino=acompanhamento-compra&amp;compra=19500605900522024</t>
  </si>
  <si>
    <t>00508903000188-1-000570/2025</t>
  </si>
  <si>
    <t>https://cnetmobile.estaleiro.serpro.gov.br/comprasnet-web/public/landing?destino=acompanhamento-compra&amp;compra=09002605900012025</t>
  </si>
  <si>
    <t>00508903000188-1-001262/2024</t>
  </si>
  <si>
    <t>https://cnetmobile.estaleiro.serpro.gov.br/comprasnet-web/public/landing?destino=acompanhamento-compra&amp;compra=09003105900122024</t>
  </si>
  <si>
    <t>00508903000188-1-002823/2024</t>
  </si>
  <si>
    <t>https://cnetmobile.estaleiro.serpro.gov.br/comprasnet-web/public/landing?destino=acompanhamento-compra&amp;compra=09001105900182024</t>
  </si>
  <si>
    <t>00509018000113-1-000267/2025</t>
  </si>
  <si>
    <t>https://cnetmobile.estaleiro.serpro.gov.br/comprasnet-web/public/landing?destino=acompanhamento-compra&amp;compra=07002305900052025</t>
  </si>
  <si>
    <t>00509018000113-1-000802/2024</t>
  </si>
  <si>
    <t>https://cnetmobile.estaleiro.serpro.gov.br/comprasnet-web/public/landing?destino=acompanhamento-compra&amp;compra=07000705900372024</t>
  </si>
  <si>
    <t>00509018000113-1-001646/2024</t>
  </si>
  <si>
    <t>https://cnetmobile.estaleiro.serpro.gov.br/comprasnet-web/public/landing?destino=acompanhamento-compra&amp;compra=07001205900082024</t>
  </si>
  <si>
    <t>Gerente de TI Generalista</t>
  </si>
  <si>
    <t>Gerente de Dados</t>
  </si>
  <si>
    <t>Desenvolvedor(a) Mobile Senior</t>
  </si>
  <si>
    <t>Desenvolvedor(a) Mobile Pleno</t>
  </si>
  <si>
    <t>Desenvolvedor(a) Mobile Júnior</t>
  </si>
  <si>
    <t>Desenvolvedor(a) Front-End Senior</t>
  </si>
  <si>
    <t>Desenvolvedor(a) Front-End Pleno</t>
  </si>
  <si>
    <t>Desenvolvedor(a) Front-End Júnior</t>
  </si>
  <si>
    <t>Desenvolvedor(a) Full-Stack Senior</t>
  </si>
  <si>
    <t>Desenvolvedor(a) Full-Stack Pleno</t>
  </si>
  <si>
    <t>Desenvolvedor(a) Full-Stack Júnior</t>
  </si>
  <si>
    <t>Desenvolvedor(a) Back-End Senior</t>
  </si>
  <si>
    <t>Desenvolvedor(a) Back-End Pleno</t>
  </si>
  <si>
    <t>Desenvolvedor(a) Back-End Júnior</t>
  </si>
  <si>
    <t>Desenvolvedor(a) RPA Sénior</t>
  </si>
  <si>
    <t>Desenvolvedor(a) RPA Pleno</t>
  </si>
  <si>
    <t>Desenvolvedor(a) RPA Júnior</t>
  </si>
  <si>
    <t>Tecnologia - Gerente de Produto</t>
  </si>
  <si>
    <t>Analista de Testes Sénior</t>
  </si>
  <si>
    <t>Analista de Testes Pleno</t>
  </si>
  <si>
    <t>Analista de Testes Júnior</t>
  </si>
  <si>
    <t>Coordenador(a) de Sistemas</t>
  </si>
  <si>
    <t>Analista de Negócios</t>
  </si>
  <si>
    <t>Analista de Sistemas Sênior</t>
  </si>
  <si>
    <t>Analista de Sistemas Pleno</t>
  </si>
  <si>
    <t>Analista de Sistemas Júnior</t>
  </si>
  <si>
    <t>Arquiteto de Software</t>
  </si>
  <si>
    <t>Analista de DevSecOps</t>
  </si>
  <si>
    <t>Analista de Devops</t>
  </si>
  <si>
    <t>Especialista em Inteligência Artificial e Machine Learning</t>
  </si>
  <si>
    <t>Especialista/Cientista de dados</t>
  </si>
  <si>
    <t>Especialista de BI</t>
  </si>
  <si>
    <t>Analista de BI Sênior</t>
  </si>
  <si>
    <t>Analista de BI Pleno</t>
  </si>
  <si>
    <t>Analista de BI Júnior</t>
  </si>
  <si>
    <t>Coordenador(a) de Segurança da Informação</t>
  </si>
  <si>
    <t>Analista de Segurança Sênior</t>
  </si>
  <si>
    <t>Analista de Segurança Júnior</t>
  </si>
  <si>
    <t>Analista de Redes Sênior</t>
  </si>
  <si>
    <t>Administrador em Segurança da Informação - SÊNIOR - ASEG-03</t>
  </si>
  <si>
    <t>Administrador de Banco de Dados - SÊNIOR - ABD-03</t>
  </si>
  <si>
    <t>Analista de Suporte Computacional Pleno  - ASUPCOMP-02</t>
  </si>
  <si>
    <t>Guia Salarial - Robert Half 2025 (https://www.roberthalf.com.br)</t>
  </si>
  <si>
    <t>DBA – Administrador de Banco de Dados Júnior</t>
  </si>
  <si>
    <t>DBA – Administrador de Banco de Dados Pleno</t>
  </si>
  <si>
    <t>DBA – Administrador de Banco de Dados Sênior</t>
  </si>
  <si>
    <t>Analista de Projetos Júnior</t>
  </si>
  <si>
    <t>Analista de Projetos Pleno</t>
  </si>
  <si>
    <t>Analista de Projetos Sênior</t>
  </si>
  <si>
    <t>Machine Learning Engineer 4-8 Years</t>
  </si>
  <si>
    <t>Machine Learning Engineer 8-12 Years</t>
  </si>
  <si>
    <t>Big Data Specialist 4-8 Years</t>
  </si>
  <si>
    <t>Big Data Specialist 8-12 Years</t>
  </si>
  <si>
    <t>Big Data Specialist 12+ Years</t>
  </si>
  <si>
    <t>AI Engineer 4-8 Years</t>
  </si>
  <si>
    <t>AI Engineer 8-12 Years</t>
  </si>
  <si>
    <t>Tech Sales 4-8 Years</t>
  </si>
  <si>
    <t>Tech Sales 8-12 Years</t>
  </si>
  <si>
    <t>Tech Sales 12+ Years</t>
  </si>
  <si>
    <t>CRM Coordinator 4-8 Years</t>
  </si>
  <si>
    <t>CRM Coordinator 8-12 Years</t>
  </si>
  <si>
    <t>CRM Coordinator 12+ Years</t>
  </si>
  <si>
    <t>Technical Sales Manager 4-8 Years</t>
  </si>
  <si>
    <t>Technical Sales Manager 8-12 Years</t>
  </si>
  <si>
    <t>Technical Sales Manager 12+ Years</t>
  </si>
  <si>
    <t>Director of Digital Transformation 4-8 Years</t>
  </si>
  <si>
    <t>Director of Digital Transformation 8-12 Years</t>
  </si>
  <si>
    <t>Director of Digital Transformation 12+ Years</t>
  </si>
  <si>
    <t>Product Owner 4-8 Years</t>
  </si>
  <si>
    <t>Product Owner 8-12 Years</t>
  </si>
  <si>
    <t>Product Owner 12+ Years</t>
  </si>
  <si>
    <t>Product Manager 4-8 Years</t>
  </si>
  <si>
    <t>Product Manager 8-12 Years</t>
  </si>
  <si>
    <t>Product Manager 12+ Years</t>
  </si>
  <si>
    <t>Head of Product 4-8 Years</t>
  </si>
  <si>
    <t>Head of Product 8-12 Years</t>
  </si>
  <si>
    <t>Head of Product 12+ Years</t>
  </si>
  <si>
    <t>Guia Salarial - Michael Page 2025 (https://www.michaelpage.com.br/)</t>
  </si>
  <si>
    <t>Guia Salarial Robert Walters 2025 (https://www.robertwalters.com.br)</t>
  </si>
  <si>
    <t>Guia Hays - Análise de Tendências e Salários - 2025 (https://www.hays.com.br)</t>
  </si>
  <si>
    <t>TI</t>
  </si>
  <si>
    <t>Coordenador de Service Desk</t>
  </si>
  <si>
    <t>Analista de Telecomunicações</t>
  </si>
  <si>
    <t>Coordenador de Telecomunicações</t>
  </si>
  <si>
    <t>Engenheiro de Telecomunicação</t>
  </si>
  <si>
    <t>Especialista de Telecomunicações</t>
  </si>
  <si>
    <t>Data Science</t>
  </si>
  <si>
    <t>Data Science Manager</t>
  </si>
  <si>
    <t>Data Science Specialist</t>
  </si>
  <si>
    <t>Solution Architecture Manager</t>
  </si>
  <si>
    <t>System Architect</t>
  </si>
  <si>
    <t>Analista de BI</t>
  </si>
  <si>
    <t>Líder/Especialista de BI</t>
  </si>
  <si>
    <t>Analista de Cloud Computing</t>
  </si>
  <si>
    <t>Arquiteto de Cloud Computing</t>
  </si>
  <si>
    <t>Especialista de Cloud Computing</t>
  </si>
  <si>
    <t>Desenvolvedor</t>
  </si>
  <si>
    <t>Desenvolvedor Android</t>
  </si>
  <si>
    <t>Desenvolvedor Back-End .Net</t>
  </si>
  <si>
    <t>Desenvolvedor Back-End Java</t>
  </si>
  <si>
    <t>Desenvolvedor Back-End PHP</t>
  </si>
  <si>
    <t>Desenvolvedor Front-End Javascript</t>
  </si>
  <si>
    <t>Desenvolvedor Full-Stack Java</t>
  </si>
  <si>
    <t>Desenvolvedor iOS</t>
  </si>
  <si>
    <t>SAP</t>
  </si>
  <si>
    <t>SAP Analyst FI/CO</t>
  </si>
  <si>
    <t>SAP Analyst SD/MM</t>
  </si>
  <si>
    <t>SAP Consultant FI/CO</t>
  </si>
  <si>
    <t>SAP Consultant SD/MM</t>
  </si>
  <si>
    <t>Analista de Tecnologia</t>
  </si>
  <si>
    <t>Business Analyst</t>
  </si>
  <si>
    <t>Business Partner de TI</t>
  </si>
  <si>
    <t>Coordenador de Tecnologia</t>
  </si>
  <si>
    <t>Gerente de TI</t>
  </si>
  <si>
    <t>Gerente Sênior de Tecnologia</t>
  </si>
  <si>
    <t>Analista de Infraestrutura</t>
  </si>
  <si>
    <t>Arquiteto de Infraestrutura</t>
  </si>
  <si>
    <t>Coordenador de Infraestrutura</t>
  </si>
  <si>
    <t>Analista de Redes</t>
  </si>
  <si>
    <t>Arquiteto de Redes</t>
  </si>
  <si>
    <t>Coordenador de Redes</t>
  </si>
  <si>
    <t>Engenheiro de Redes</t>
  </si>
  <si>
    <t>Especialista de Redes</t>
  </si>
  <si>
    <t>Técnico de Redes</t>
  </si>
  <si>
    <t>Analista de Segurança da Informação</t>
  </si>
  <si>
    <t>Coordenador de Segurança da Informação</t>
  </si>
  <si>
    <t>Especialista de Segurança da Informação</t>
  </si>
  <si>
    <t>Analista de Suporte</t>
  </si>
  <si>
    <t>Software Architect</t>
  </si>
  <si>
    <t xml:space="preserve">Analista SRE  - Especialista </t>
  </si>
  <si>
    <t xml:space="preserve">Analista SRE  - Sênior </t>
  </si>
  <si>
    <t xml:space="preserve">Analista SRE  - Pleno </t>
  </si>
  <si>
    <t xml:space="preserve">Analista SRE  - Júnior </t>
  </si>
  <si>
    <t xml:space="preserve">Analista SRE  - Gestor </t>
  </si>
  <si>
    <t>SUDESTE</t>
  </si>
  <si>
    <t xml:space="preserve">Arquiteto de Nuvem - Cloud Computing  - Gestor </t>
  </si>
  <si>
    <t>Arquiteto de Soluções</t>
  </si>
  <si>
    <t>Tech Lead</t>
  </si>
  <si>
    <t xml:space="preserve">DevOps  - Gestor </t>
  </si>
  <si>
    <t xml:space="preserve">Product Manager - Gestor de produtos  - Júnior </t>
  </si>
  <si>
    <t xml:space="preserve">Product Manager - Gestor de produtos  - Pleno </t>
  </si>
  <si>
    <t xml:space="preserve">Product Manager - Gestor de produtos  - Sênior </t>
  </si>
  <si>
    <t xml:space="preserve">Analista AWS Cloud  - Júnior </t>
  </si>
  <si>
    <t xml:space="preserve">Analista AWS Cloud  - Pleno </t>
  </si>
  <si>
    <t xml:space="preserve">Analista AWS Cloud  - Sênior </t>
  </si>
  <si>
    <t xml:space="preserve">Analista AWS Cloud  - Especialista </t>
  </si>
  <si>
    <t xml:space="preserve">Analista AWS Cloud  - Gestor </t>
  </si>
  <si>
    <t xml:space="preserve">Analista Azure Cloud  - Júnior </t>
  </si>
  <si>
    <t xml:space="preserve">Analista Azure Cloud  - Pleno </t>
  </si>
  <si>
    <t xml:space="preserve">Analista Azure Cloud  - Sênior </t>
  </si>
  <si>
    <t xml:space="preserve">Analista Azure Cloud  - Especialista </t>
  </si>
  <si>
    <t xml:space="preserve">Analista Azure Cloud  - Gestor </t>
  </si>
  <si>
    <t xml:space="preserve">Analista de Banco de dados  - Júnior </t>
  </si>
  <si>
    <t xml:space="preserve">Analista de Banco de dados  - Pleno </t>
  </si>
  <si>
    <t xml:space="preserve">Analista de Banco de dados  - Sênior </t>
  </si>
  <si>
    <t xml:space="preserve">Analista de Banco de dados  - Especialista </t>
  </si>
  <si>
    <t xml:space="preserve">Analista de Banco de dados  - Gestor </t>
  </si>
  <si>
    <t xml:space="preserve">Engenheiro de Big data  - Júnior </t>
  </si>
  <si>
    <t xml:space="preserve">Engenheiro de Big data  - Pleno </t>
  </si>
  <si>
    <t xml:space="preserve">Engenheiro de Big data  - Sênior </t>
  </si>
  <si>
    <t xml:space="preserve">Engenheiro de Big data  - Especialista </t>
  </si>
  <si>
    <t xml:space="preserve">Engenheiro de Big data  - Gestor </t>
  </si>
  <si>
    <t xml:space="preserve">Arquiteto de Big data  - Júnior </t>
  </si>
  <si>
    <t xml:space="preserve">Arquiteto de Big data  - Pleno </t>
  </si>
  <si>
    <t xml:space="preserve">Arquiteto de Big data  - Sênior </t>
  </si>
  <si>
    <t xml:space="preserve">Arquiteto de Big data  - Especialista </t>
  </si>
  <si>
    <t xml:space="preserve">Cientista/Especialista de Dados  - Júnior </t>
  </si>
  <si>
    <t xml:space="preserve">Cientista/Especialista de Dados  - Pleno </t>
  </si>
  <si>
    <t xml:space="preserve">Cientista/Especialista de Dados  - Sênior </t>
  </si>
  <si>
    <t xml:space="preserve">Cientista/Especialista de Dados  - Especialista </t>
  </si>
  <si>
    <t xml:space="preserve">Gestor de Dados - Gerente de Data Science  - Júnior </t>
  </si>
  <si>
    <t xml:space="preserve">Gestor de Dados - Gerente de Data Science  - Pleno </t>
  </si>
  <si>
    <t xml:space="preserve">Gestor de Dados - Gerente de Data Science  - Sênior </t>
  </si>
  <si>
    <t xml:space="preserve">Desenvolvedor Back-end  - Júnior </t>
  </si>
  <si>
    <t xml:space="preserve">Desenvolvedor Back-end  - Pleno </t>
  </si>
  <si>
    <t xml:space="preserve">Desenvolvedor Back-end  - Sênior </t>
  </si>
  <si>
    <t xml:space="preserve">Desenvolvedor Back-end  - Especialista </t>
  </si>
  <si>
    <t xml:space="preserve">Desenvolvedor Back-end  - Gestor </t>
  </si>
  <si>
    <t xml:space="preserve">Desenvolvedor Front-end  - Júnior </t>
  </si>
  <si>
    <t xml:space="preserve">Desenvolvedor Front-end  - Pleno </t>
  </si>
  <si>
    <t xml:space="preserve">Desenvolvedor Front-end  - Sênior </t>
  </si>
  <si>
    <t xml:space="preserve">Desenvolvedor Front-end  - Especialista </t>
  </si>
  <si>
    <t xml:space="preserve">Desenvolvedor Front-end  - Gestor </t>
  </si>
  <si>
    <t xml:space="preserve">Desenvolvedor Full-stack  - Júnior </t>
  </si>
  <si>
    <t xml:space="preserve">Desenvolvedor Full-stack  - Pleno </t>
  </si>
  <si>
    <t xml:space="preserve">Desenvolvedor Full-stack  - Sênior </t>
  </si>
  <si>
    <t xml:space="preserve">Desenvolvedor Full-stack  - Especialista </t>
  </si>
  <si>
    <t xml:space="preserve">Desenvolvedor Full-stack  - Gestor </t>
  </si>
  <si>
    <t xml:space="preserve">Analista de visão computacional  - Júnior </t>
  </si>
  <si>
    <t xml:space="preserve">Analista de visão computacional  - Pleno </t>
  </si>
  <si>
    <t xml:space="preserve">Analista de visão computacional  - Sênior </t>
  </si>
  <si>
    <t xml:space="preserve">Analista de visão computacional  - Especialista </t>
  </si>
  <si>
    <t xml:space="preserve">Analista de visão computacional  - Gestor </t>
  </si>
  <si>
    <t xml:space="preserve">Consultor SAP Funcional MM  - Júnior </t>
  </si>
  <si>
    <t xml:space="preserve">Consultor SAP Funcional MM  - Pleno </t>
  </si>
  <si>
    <t xml:space="preserve">Consultor SAP Funcional MM  - Sênior </t>
  </si>
  <si>
    <t xml:space="preserve">Consultor SAP Funcional MM  - Especialista </t>
  </si>
  <si>
    <t xml:space="preserve">Consultor SAP Funcional MM  - Gestor </t>
  </si>
  <si>
    <t xml:space="preserve">Consultor SAP Funcional FI  - Júnior </t>
  </si>
  <si>
    <t xml:space="preserve">Consultor SAP Funcional FI  - Pleno </t>
  </si>
  <si>
    <t xml:space="preserve">Consultor SAP Funcional FI  - Sênior </t>
  </si>
  <si>
    <t xml:space="preserve">Consultor SAP Funcional FI  - Especialista </t>
  </si>
  <si>
    <t xml:space="preserve">Consultor SAP Funcional FI  - Gestor </t>
  </si>
  <si>
    <t xml:space="preserve">Consultor SAP Funcional CO  - Júnior </t>
  </si>
  <si>
    <t xml:space="preserve">Consultor SAP Funcional CO  - Pleno </t>
  </si>
  <si>
    <t xml:space="preserve">Consultor SAP Funcional CO  - Sênior </t>
  </si>
  <si>
    <t xml:space="preserve">Consultor SAP Funcional CO  - Especialista </t>
  </si>
  <si>
    <t xml:space="preserve">Consultor SAP Funcional CO  - Gestor </t>
  </si>
  <si>
    <t xml:space="preserve">Consultor SAP Funcional SD  - Júnior </t>
  </si>
  <si>
    <t xml:space="preserve">Consultor SAP Funcional SD  - Pleno </t>
  </si>
  <si>
    <t xml:space="preserve">Consultor SAP Funcional SD  - Sênior </t>
  </si>
  <si>
    <t xml:space="preserve">Consultor SAP Funcional SD  - Especialista </t>
  </si>
  <si>
    <t xml:space="preserve">Consultor SAP Funcional SD  - Gestor </t>
  </si>
  <si>
    <t xml:space="preserve">Consultor SAP Funcional HCM  - Júnior </t>
  </si>
  <si>
    <t xml:space="preserve">Consultor SAP Funcional HCM  - Pleno </t>
  </si>
  <si>
    <t xml:space="preserve">Consultor SAP Funcional HCM  - Sênior </t>
  </si>
  <si>
    <t xml:space="preserve">Consultor SAP Funcional HCM  - Especialista </t>
  </si>
  <si>
    <t xml:space="preserve">Consultor SAP Funcional HCM  - Gestor </t>
  </si>
  <si>
    <t xml:space="preserve">Consultor SAP Funcional Success
Factors  - Júnior </t>
  </si>
  <si>
    <t xml:space="preserve">Consultor SAP Funcional Success
Factors  - Pleno </t>
  </si>
  <si>
    <t xml:space="preserve">Consultor SAP Funcional Success
Factors  - Sênior </t>
  </si>
  <si>
    <t xml:space="preserve">Consultor SAP Funcional Success
Factors  - Especialista </t>
  </si>
  <si>
    <t xml:space="preserve">Consultor SAP Funcional Success
Factors  - Gestor </t>
  </si>
  <si>
    <t xml:space="preserve">Consultor SAP Funcional TM  - Júnior </t>
  </si>
  <si>
    <t xml:space="preserve">Consultor SAP Funcional TM  - Pleno </t>
  </si>
  <si>
    <t xml:space="preserve">Consultor SAP Funcional TM  - Sênior </t>
  </si>
  <si>
    <t xml:space="preserve">Consultor SAP Funcional TM  - Especialista </t>
  </si>
  <si>
    <t xml:space="preserve">Consultor SAP Funcional TM  - Gestor </t>
  </si>
  <si>
    <t xml:space="preserve">Consultor Oracle E-business suite  - Júnior </t>
  </si>
  <si>
    <t xml:space="preserve">Consultor Oracle E-business suite  - Pleno </t>
  </si>
  <si>
    <t xml:space="preserve">Consultor Oracle E-business suite  - Sênior </t>
  </si>
  <si>
    <t xml:space="preserve">Consultor Oracle E-business suite  - Especialista </t>
  </si>
  <si>
    <t xml:space="preserve">Consultor Oracle E-business suite  - Gestor </t>
  </si>
  <si>
    <t xml:space="preserve">CIO - Chief Information Officer  - Gestor </t>
  </si>
  <si>
    <t xml:space="preserve">COO - Chief Operations Officer  - Gestor </t>
  </si>
  <si>
    <t xml:space="preserve">CTO - Chief Technology Officer  - Gestor </t>
  </si>
  <si>
    <t xml:space="preserve">CISO - Chief Security Officer  - Gestor </t>
  </si>
  <si>
    <t xml:space="preserve">DPO - Data protection Officer  - Gestor </t>
  </si>
  <si>
    <t xml:space="preserve">Gerente de BI - Business Intelligence  - Gestor </t>
  </si>
  <si>
    <t xml:space="preserve">Gerente de Auditoria em TI  - Gestor </t>
  </si>
  <si>
    <t xml:space="preserve">Gerente de Qualidade de Software  - Gestor </t>
  </si>
  <si>
    <t xml:space="preserve">Gerente de Telecom.  - Gestor </t>
  </si>
  <si>
    <t xml:space="preserve">Gerente de Infraestrutura  - Gestor </t>
  </si>
  <si>
    <t xml:space="preserve">Gerente de Desenvolvimento Web  - Gestor </t>
  </si>
  <si>
    <t xml:space="preserve">Gerente de Cybersecurity  - Gestor </t>
  </si>
  <si>
    <t xml:space="preserve">Gerente de Sistemas  - Gestor </t>
  </si>
  <si>
    <t xml:space="preserve">Gerente de Engenharia de Software  - Gestor </t>
  </si>
  <si>
    <t xml:space="preserve">Gerente de Engenharia de Dados  - Gestor </t>
  </si>
  <si>
    <t xml:space="preserve">Gerente de RPA  - Gestor </t>
  </si>
  <si>
    <t xml:space="preserve">Gerente de Tecnologia  - Gestor </t>
  </si>
  <si>
    <t xml:space="preserve">Executivo de Tecnologia (Manager)  - Gestor </t>
  </si>
  <si>
    <t xml:space="preserve">Gerente de Marketing Digital  - Gestor </t>
  </si>
  <si>
    <t xml:space="preserve">Gerente de Mídia Digital  - Gestor </t>
  </si>
  <si>
    <t xml:space="preserve">Gerente de Arquitetura de Soluções  - Gestor </t>
  </si>
  <si>
    <t xml:space="preserve">Diretor de Produtos  - Gestor </t>
  </si>
  <si>
    <t xml:space="preserve">Diretor de Dados  - Gestor </t>
  </si>
  <si>
    <t xml:space="preserve">Diretor de Engenharia de Software  - Gestor </t>
  </si>
  <si>
    <t xml:space="preserve">Diretor de Projetos  - Gestor </t>
  </si>
  <si>
    <t xml:space="preserve">Diretor de Operações  - Gestor </t>
  </si>
  <si>
    <t xml:space="preserve">Coordenador de Service Desk  - Gestor </t>
  </si>
  <si>
    <t xml:space="preserve">Coordenador de Sistemas  - Gestor </t>
  </si>
  <si>
    <t xml:space="preserve">Coordenador/Supervisor de Tecnologia  - Gestor </t>
  </si>
  <si>
    <t xml:space="preserve">Tech Lead  - Gestor </t>
  </si>
  <si>
    <t xml:space="preserve">Especialista/Coordenador de BI -Business Intelligence  - Gestor </t>
  </si>
  <si>
    <t xml:space="preserve">Especialista/Coordenador de P&amp;D -Pesquisa e Desenvolvimento  - Gestor </t>
  </si>
  <si>
    <t xml:space="preserve">Analista de sistemas  - Júnior </t>
  </si>
  <si>
    <t xml:space="preserve">Analista de sistemas  - Pleno </t>
  </si>
  <si>
    <t xml:space="preserve">Analista de sistemas  - Sênior </t>
  </si>
  <si>
    <t xml:space="preserve">Analista de sistemas  - Especialista </t>
  </si>
  <si>
    <t xml:space="preserve">Analista de sistemas  - Gestor </t>
  </si>
  <si>
    <t xml:space="preserve">Administrador de Redes Windows/
VMWare  - Júnior </t>
  </si>
  <si>
    <t xml:space="preserve">Administrador de Redes Windows/
VMWare  - Pleno </t>
  </si>
  <si>
    <t xml:space="preserve">Administrador de Redes Windows/
VMWare  - Sênior </t>
  </si>
  <si>
    <t xml:space="preserve">Administrador de Redes Windows/
VMWare  - Especialista </t>
  </si>
  <si>
    <t xml:space="preserve">Administrador de Redes Windows/
VMWare  - Gestor </t>
  </si>
  <si>
    <t xml:space="preserve">Analista de testes/QA Automatizado  - Júnior </t>
  </si>
  <si>
    <t xml:space="preserve">Analista de testes/QA Automatizado  - Pleno </t>
  </si>
  <si>
    <t xml:space="preserve">Analista de testes/QA Automatizado  - Sênior </t>
  </si>
  <si>
    <t xml:space="preserve">Analista de testes/QA Funcional/
Manual  - Júnior </t>
  </si>
  <si>
    <t xml:space="preserve">Analista de testes/QA Funcional/
Manual  - Pleno </t>
  </si>
  <si>
    <t xml:space="preserve">Analista de testes/QA Funcional/
Manual  - Sênior </t>
  </si>
  <si>
    <t xml:space="preserve">Analista de testes/QA Funcional/
Manual  - Especialista </t>
  </si>
  <si>
    <t xml:space="preserve">Analista de testes/QA Funcional/
Manual  - Gestor </t>
  </si>
  <si>
    <t xml:space="preserve">Diretor/Gestor em Segurança da Informação  - Júnior </t>
  </si>
  <si>
    <t xml:space="preserve">Diretor/Gestor em Segurança da Informação  - Pleno </t>
  </si>
  <si>
    <t xml:space="preserve">Diretor/Gestor em Segurança da Informação  - Sênior </t>
  </si>
  <si>
    <t xml:space="preserve">Analista de E-commerce  - Júnior </t>
  </si>
  <si>
    <t xml:space="preserve">Analista de E-commerce  - Pleno </t>
  </si>
  <si>
    <t xml:space="preserve">Gerente de E-commerce  - Júnior </t>
  </si>
  <si>
    <t xml:space="preserve">Gerente de E-commerce  - Pleno </t>
  </si>
  <si>
    <t xml:space="preserve">Gerente de E-commerce  - Sênior </t>
  </si>
  <si>
    <t>BELO HORIZONTE</t>
  </si>
  <si>
    <t>Guia Salarial LHH 2025 (https://www.lhh.com)</t>
  </si>
  <si>
    <t>Arquiteto de Aplicações</t>
  </si>
  <si>
    <t>Arquiteto de Integração</t>
  </si>
  <si>
    <t>Engenheiro de Soluções</t>
  </si>
  <si>
    <t>Arquiteto DevOps</t>
  </si>
  <si>
    <t>Engenheiro DevOps</t>
  </si>
  <si>
    <t>Cientista de Dados</t>
  </si>
  <si>
    <t>Arquiteto de Dados</t>
  </si>
  <si>
    <t>Especialista BI</t>
  </si>
  <si>
    <t>Desenvolvedor Back-End</t>
  </si>
  <si>
    <t>Desenvolvedor FrontEnd</t>
  </si>
  <si>
    <t>Desenvolvedor Full Stack</t>
  </si>
  <si>
    <t>Desenvolvedor Mobile</t>
  </si>
  <si>
    <t>UX/UI</t>
  </si>
  <si>
    <t>Consultor Oracle</t>
  </si>
  <si>
    <t>Consultor SAP</t>
  </si>
  <si>
    <t>Consultor de TI</t>
  </si>
  <si>
    <t>Coordenador de TI</t>
  </si>
  <si>
    <t>Especialista de TI</t>
  </si>
  <si>
    <t>CDO - Chief Digital Officer</t>
  </si>
  <si>
    <t>Diretor de TI</t>
  </si>
  <si>
    <t>Gerente de Analytics</t>
  </si>
  <si>
    <t>Gerente de Governança</t>
  </si>
  <si>
    <t>Coordenador de Segurança de Informação</t>
  </si>
  <si>
    <t>Especialista de Cloud</t>
  </si>
  <si>
    <t>Aplicação e Integração de Sistemas</t>
  </si>
  <si>
    <t>ERP's</t>
  </si>
  <si>
    <t>Gerência</t>
  </si>
  <si>
    <t>Suporte Técnico</t>
  </si>
  <si>
    <t>Tamanho da Empresa</t>
  </si>
  <si>
    <t>DIRETOR DE ENGENHARIA DE SOFTWARE</t>
  </si>
  <si>
    <t>DIRETOR DE CLOUD</t>
  </si>
  <si>
    <t>DIRETOR DE DADOS</t>
  </si>
  <si>
    <t>GER / HEAD DE DESENVOLVIMENTO</t>
  </si>
  <si>
    <t>GER / HEAD DE INFRAESTRUTURA</t>
  </si>
  <si>
    <t>GER / HEAD DE SEGURANÇA/CYBER</t>
  </si>
  <si>
    <t>GER / HEAD DE CLOUD</t>
  </si>
  <si>
    <t>GER / HEAD DE DADOS</t>
  </si>
  <si>
    <t>GER / HEAD DE MARKETING</t>
  </si>
  <si>
    <t>GER / HEAD DE RH</t>
  </si>
  <si>
    <t>GER / HEAD FINANCEIRO</t>
  </si>
  <si>
    <t>GER / HEAD COMERCIAL</t>
  </si>
  <si>
    <t>GER / HEAD DE PRODUTO</t>
  </si>
  <si>
    <t>SUPERVISOR / COORDENADOR DE TECNOLOGIA</t>
  </si>
  <si>
    <t>CIENTISTA DE DADOS</t>
  </si>
  <si>
    <t>ANALISTA DE DADOS/BI</t>
  </si>
  <si>
    <t>ARQUITETO DE DADOS</t>
  </si>
  <si>
    <t>ESPECIALISTA DE INTELIGÊNCIA ARTIFICIAL</t>
  </si>
  <si>
    <t>ACCOUNT EXECUTIVE</t>
  </si>
  <si>
    <t>CONSULTOR SAP</t>
  </si>
  <si>
    <t>DIRETORIA</t>
  </si>
  <si>
    <t>GERENCIA</t>
  </si>
  <si>
    <t>GERENCIA / PRODUTOS / OUTROS</t>
  </si>
  <si>
    <t>DESENVOLVEDORES FULL STACK / FRONT END / BACK END / MOBILE</t>
  </si>
  <si>
    <t>DADOS / OUTROS</t>
  </si>
  <si>
    <t>COMERCIAL / OUTROS</t>
  </si>
  <si>
    <t>DATA SCI, BI &amp; BIG DATA</t>
  </si>
  <si>
    <t>IA</t>
  </si>
  <si>
    <t>TRANSFORMACAO DIGITAL</t>
  </si>
  <si>
    <t>ERP - SAP</t>
  </si>
  <si>
    <t>ORACLE</t>
  </si>
  <si>
    <t>TOTVS</t>
  </si>
  <si>
    <t>SI</t>
  </si>
  <si>
    <t>AUTOM</t>
  </si>
  <si>
    <t>SUPORTE</t>
  </si>
  <si>
    <t>LIDERANÇAS E OUTROS</t>
  </si>
  <si>
    <t>INFRA-ESTRUTURA</t>
  </si>
  <si>
    <t>QUALIDADE</t>
  </si>
  <si>
    <t>E-COMMERCE</t>
  </si>
  <si>
    <t>TELECOM</t>
  </si>
  <si>
    <t>Percentil</t>
  </si>
  <si>
    <t>Ref. 2025 ajustado pelo ICTI</t>
  </si>
  <si>
    <t>(05/24 a 04/25)</t>
  </si>
  <si>
    <t>Periodo</t>
  </si>
  <si>
    <t>Analista de sistemas de automação</t>
  </si>
  <si>
    <t>Guias Salariais 2025</t>
  </si>
  <si>
    <t>Infrastructure Specialist [4-8 Years]</t>
  </si>
  <si>
    <t>Infrastructure Specialist [12+ Years]</t>
  </si>
  <si>
    <t>Engenheiro de Software</t>
  </si>
  <si>
    <t>Engenheiro de Segurança da Informação</t>
  </si>
  <si>
    <t>Gerente de infraestrutura de
 tecnologia da informação</t>
  </si>
  <si>
    <t>00394494000136-1-0011462024</t>
  </si>
  <si>
    <t>Analista de Suporte Computacional Junior</t>
  </si>
  <si>
    <t>https://cnetmobile.estaleiro.serpro.gov.br/comprasnet-web/public/landing?destino=acompanhamento-compra&amp;compra=20040405900042024</t>
  </si>
  <si>
    <t>Guia Salarial Interfell - Salary Guide and Trends 2025 (https://www.interfell.com/)</t>
  </si>
  <si>
    <t>DEVELOPMENT &amp; PROGRAMMING</t>
  </si>
  <si>
    <t>FULLSTACK DEVELOPER JR</t>
  </si>
  <si>
    <t>FULLSTACK DEVELOPER SENIOR</t>
  </si>
  <si>
    <t>BACK-END DEVELOPER JR</t>
  </si>
  <si>
    <t>BACK-END DEVELOPER PL</t>
  </si>
  <si>
    <t>FULLSTACK DEVELOPER PL</t>
  </si>
  <si>
    <t>BACK-END DEVELOPER SR</t>
  </si>
  <si>
    <t>FRONT-END DEVELOPER JR</t>
  </si>
  <si>
    <t>FRONT-END DEVELOPER PL</t>
  </si>
  <si>
    <t>FRONT-END DEVELOPER SR</t>
  </si>
  <si>
    <t>ANDROID DEVELOPER JR</t>
  </si>
  <si>
    <t>ANDROID DEVELOPER PL</t>
  </si>
  <si>
    <t>ANDROID DEVELOPER SR</t>
  </si>
  <si>
    <t>IOS DEVELOPER JR</t>
  </si>
  <si>
    <t>IOS DEVELOPER PL</t>
  </si>
  <si>
    <t>IOS DEVELOPER SR</t>
  </si>
  <si>
    <t>BLOCKCHAIN DEVELOPER JR</t>
  </si>
  <si>
    <t>BLOCKCHAIN DEVELOPER PL</t>
  </si>
  <si>
    <t>BLOCKCHAIN DEVELOPER SR</t>
  </si>
  <si>
    <t>NO-CODE DEVELOPER JR</t>
  </si>
  <si>
    <t>NO-CODE DEVELOPER PL</t>
  </si>
  <si>
    <t>NO-CODE DEVELOPER SR</t>
  </si>
  <si>
    <t>POWER PLATFORM DEVELOPER JR</t>
  </si>
  <si>
    <t>POWER PLATFORM DEVELOPER PL</t>
  </si>
  <si>
    <t>POWER PLATFORM DEVELOPER SR</t>
  </si>
  <si>
    <t>DEVOPS ENGINEER JR</t>
  </si>
  <si>
    <t>DEVOPS ENGINEER PL</t>
  </si>
  <si>
    <t>DEVOPS ENGINEER SR</t>
  </si>
  <si>
    <t>MACHINE LEARNING ENGINEER JR</t>
  </si>
  <si>
    <t>MACHINE LEARNING ENGINEER PL</t>
  </si>
  <si>
    <t>MACHINE LEARNING ENGINEER SR</t>
  </si>
  <si>
    <t>ARTIFICIAL INTELLIGENCE ENGINEER JR</t>
  </si>
  <si>
    <t>ARTIFICIAL INTELLIGENCE ENGINEER PL</t>
  </si>
  <si>
    <t>ARTIFICIAL INTELLIGENCE ENGINEER SR</t>
  </si>
  <si>
    <t>SYSTEMS INTEGRATION ENGINEER JR</t>
  </si>
  <si>
    <t>SYSTEMS INTEGRATION ENGINEER PL</t>
  </si>
  <si>
    <t>SYSTEMS INTEGRATION ENGINEER SR</t>
  </si>
  <si>
    <t>SOLUTIONS ARCHITECT JR</t>
  </si>
  <si>
    <t>SOLUTIONS ARCHITECT PL</t>
  </si>
  <si>
    <t>SOLUTIONS ARCHITECT SR</t>
  </si>
  <si>
    <t>DATA &amp; ANALYTICS</t>
  </si>
  <si>
    <t>DATA ENGINEER JR</t>
  </si>
  <si>
    <t>DATA ENGINEER PL</t>
  </si>
  <si>
    <t>DATA ENGINEER SR</t>
  </si>
  <si>
    <t>ETL DEVELOPER JR</t>
  </si>
  <si>
    <t>ETL DEVELOPER PL</t>
  </si>
  <si>
    <t>ETL DEVELOPER SR</t>
  </si>
  <si>
    <t>DATA WAREHOUSE ADMINISTRATOR JR</t>
  </si>
  <si>
    <t>DATA WAREHOUSE ADMINISTRATOR PL</t>
  </si>
  <si>
    <t>DATA WAREHOUSE ADMINISTRATOR SR</t>
  </si>
  <si>
    <t>DATA SCIENTIST JR</t>
  </si>
  <si>
    <t>DATA SCIENTIST PL</t>
  </si>
  <si>
    <t>DATA SCIENTIST SR</t>
  </si>
  <si>
    <t>DATA ANALYST JR</t>
  </si>
  <si>
    <t>DATA ANALYST PL</t>
  </si>
  <si>
    <t>DATA ANALYST SR</t>
  </si>
  <si>
    <t>BUSINESS INTELLIGENCE (BI) ANALYST JR</t>
  </si>
  <si>
    <t>BUSINESS INTELLIGENCE (BI) ANALYST PL</t>
  </si>
  <si>
    <t>BUSINESS INTELLIGENCE (BI) ANALYST SR</t>
  </si>
  <si>
    <t>DESIGN &amp; MULTIMEDIA</t>
  </si>
  <si>
    <t>UI/UX DESIGNER JR</t>
  </si>
  <si>
    <t>UI/UX DESIGNER PL</t>
  </si>
  <si>
    <t>UI/UX DESIGNER SR</t>
  </si>
  <si>
    <t>GRAPHIC DESIGNER / ILLUSTRATOR JR</t>
  </si>
  <si>
    <t>GRAPHIC DESIGNER / ILLUSTRATOR PL</t>
  </si>
  <si>
    <t>GRAPHIC DESIGNER / ILLUSTRATOR SR</t>
  </si>
  <si>
    <t>MULTIMEDIA / AUDIOVISUAL DESIGNER JR</t>
  </si>
  <si>
    <t>MULTIMEDIA / AUDIOVISUAL DESIGNER SR</t>
  </si>
  <si>
    <t>MULTIMEDIA / AUDIOVISUAL DESIGNER PL</t>
  </si>
  <si>
    <t>2D/3D ANIMATOR JR</t>
  </si>
  <si>
    <t>2D/3D ANIMATOR PL</t>
  </si>
  <si>
    <t>2D/3D ANIMATOR SR</t>
  </si>
  <si>
    <t>MARKETING &amp; COMMUNICATIONS</t>
  </si>
  <si>
    <t>BUSINESS &amp; MANAGEMENT</t>
  </si>
  <si>
    <t>SUPPORT &amp; INFRASTRUCTURE</t>
  </si>
  <si>
    <t>CYBERSECURITY</t>
  </si>
  <si>
    <t>QUALITY &amp; TESTING</t>
  </si>
  <si>
    <t>DIGITAL MARKETING SPECIALIST JR</t>
  </si>
  <si>
    <t>DIGITAL MARKETING SPECIALIST PL</t>
  </si>
  <si>
    <t>DIGITAL MARKETING SPECIALIST SR</t>
  </si>
  <si>
    <t>SEO / SEM SPECIALIST JR</t>
  </si>
  <si>
    <t>SEO / SEM SPECIALIST PL</t>
  </si>
  <si>
    <t>SEO / SEM SPECIALIST SR</t>
  </si>
  <si>
    <t>SOCIAL MEDIA MANAGER JR</t>
  </si>
  <si>
    <t>SOCIAL MEDIA MANAGER PL</t>
  </si>
  <si>
    <t>SOCIAL MEDIA MANAGER SR</t>
  </si>
  <si>
    <t>COMMUNITY MANAGER JR</t>
  </si>
  <si>
    <t>COMMUNITY MANAGER PL</t>
  </si>
  <si>
    <t>COMMUNITY MANAGER SR</t>
  </si>
  <si>
    <t>CONTENT WRITER JR</t>
  </si>
  <si>
    <t>CONTENT WRITER PL</t>
  </si>
  <si>
    <t>CONTENT WRITER SR</t>
  </si>
  <si>
    <t>IT MANAGER JR</t>
  </si>
  <si>
    <t>IT MANAGER PL</t>
  </si>
  <si>
    <t>IT MANAGER SR</t>
  </si>
  <si>
    <t>PROJECT MANAGER JR</t>
  </si>
  <si>
    <t>PROJECT MANAGER PL</t>
  </si>
  <si>
    <t>PROJECT MANAGER SR</t>
  </si>
  <si>
    <t>PRODUCT MANAGER JR</t>
  </si>
  <si>
    <t>PRODUCT MANAGER PL</t>
  </si>
  <si>
    <t>PRODUCT MANAGER SR</t>
  </si>
  <si>
    <t>SALES / BUSINESS MANAGER JR</t>
  </si>
  <si>
    <t>SALES / BUSINESS MANAGER PL</t>
  </si>
  <si>
    <t>SALES / BUSINESS MANAGER SR</t>
  </si>
  <si>
    <t>OPERATIONS MANAGER JR</t>
  </si>
  <si>
    <t>OPERATIONS MANAGER PL</t>
  </si>
  <si>
    <t>OPERATIONS MANAGER SR</t>
  </si>
  <si>
    <t>IT BUSINESS CONSULTANT (BIZDEV) JR</t>
  </si>
  <si>
    <t>IT BUSINESS CONSULTANT (BIZDEV) PL</t>
  </si>
  <si>
    <t>IT BUSINESS CONSULTANT (BIZDEV) SR</t>
  </si>
  <si>
    <t>ERP CONSULTANT JR</t>
  </si>
  <si>
    <t>ERP CONSULTANT PL</t>
  </si>
  <si>
    <t>ERP CONSULTANT SR</t>
  </si>
  <si>
    <t>FUNCTIONAL ANALYST JR</t>
  </si>
  <si>
    <t>FUNCTIONAL ANALYST PL</t>
  </si>
  <si>
    <t>FUNCTIONAL ANALYST SR</t>
  </si>
  <si>
    <t>BUSINESS ANALYST JR</t>
  </si>
  <si>
    <t>BUSINESS ANALYST PL</t>
  </si>
  <si>
    <t>BUSINESS ANALYST SR</t>
  </si>
  <si>
    <t>SCRUM MASTER JR</t>
  </si>
  <si>
    <t>SCRUM MASTER PL</t>
  </si>
  <si>
    <t>SCRUM MASTER SR</t>
  </si>
  <si>
    <t>PRODUCT OWNER JR</t>
  </si>
  <si>
    <t>PRODUCT OWNER PL</t>
  </si>
  <si>
    <t>PRODUCT OWNER SR</t>
  </si>
  <si>
    <t>ECOMMERCE ADMINISTRATOR JR</t>
  </si>
  <si>
    <t>ECOMMERCE ADMINISTRATOR PL</t>
  </si>
  <si>
    <t>ECOMMERCE ADMINISTRATOR SR</t>
  </si>
  <si>
    <t>CRM ADMINISTRATOR JR</t>
  </si>
  <si>
    <t>CRM ADMINISTRATOR PL</t>
  </si>
  <si>
    <t>CRM ADMINISTRATOR SR</t>
  </si>
  <si>
    <t>VIRTUAL ASSISTANT JR</t>
  </si>
  <si>
    <t>VIRTUAL ASSISTANT PL</t>
  </si>
  <si>
    <t>VIRTUAL ASSISTANT SR</t>
  </si>
  <si>
    <t>CUSTOMER SERVICE JR</t>
  </si>
  <si>
    <t>CUSTOMER SERVICE PL</t>
  </si>
  <si>
    <t>CUSTOMER SERVICE SR</t>
  </si>
  <si>
    <t>SALES REPRESENTATIVE / (SDR) JR</t>
  </si>
  <si>
    <t>SALES REPRESENTATIVE / (SDR) PL</t>
  </si>
  <si>
    <t>SALES REPRESENTATIVE / (SDR) SR</t>
  </si>
  <si>
    <t>SYSTEMS ADMINISTRATOR JR</t>
  </si>
  <si>
    <t>SYSTEMS ADMINISTRATOR PL</t>
  </si>
  <si>
    <t>SYSTEMS ADMINISTRATOR SR</t>
  </si>
  <si>
    <t>NETWORK ENGINEER JR</t>
  </si>
  <si>
    <t>NETWORK ENGINEER PL</t>
  </si>
  <si>
    <t>NETWORK ENGINEER SR</t>
  </si>
  <si>
    <t>DATABASE ADMINISTRATOR JR</t>
  </si>
  <si>
    <t>DATABASE ADMINISTRATOR PL</t>
  </si>
  <si>
    <t>DATABASE ADMINISTRATOR SR</t>
  </si>
  <si>
    <t>SERVER ADMINISTRATOR JR</t>
  </si>
  <si>
    <t>SERVER ADMINISTRATOR PL</t>
  </si>
  <si>
    <t>SERVER ADMINISTRATOR SR</t>
  </si>
  <si>
    <t>CLOUD ADMINISTRATOR JR</t>
  </si>
  <si>
    <t>CLOUD ADMINISTRATOR PL</t>
  </si>
  <si>
    <t>CLOUD ADMINISTRATOR SR</t>
  </si>
  <si>
    <t>CLOUD ENGINEER JR</t>
  </si>
  <si>
    <t>CLOUD ENGINEER PL</t>
  </si>
  <si>
    <t>CLOUD ENGINEER SR</t>
  </si>
  <si>
    <t>SYSTEMS ANALYST JR</t>
  </si>
  <si>
    <t>SYSTEMS ANALYST PL</t>
  </si>
  <si>
    <t>SYSTEMS ANALYST SR</t>
  </si>
  <si>
    <t>SUPPORT ANALYST JR</t>
  </si>
  <si>
    <t>SUPPORT ANALYST PL</t>
  </si>
  <si>
    <t>SUPPORT ANALYST SR</t>
  </si>
  <si>
    <t>VIRTUALIZATION SPECIALIST JR</t>
  </si>
  <si>
    <t>VIRTUALIZATION SPECIALIST PL</t>
  </si>
  <si>
    <t>VIRTUALIZATION SPECIALIST SR</t>
  </si>
  <si>
    <t>DATA STORAGE SPECIALIST JR</t>
  </si>
  <si>
    <t>DATA STORAGE SPECIALIST PL</t>
  </si>
  <si>
    <t>DATA STORAGE SPECIALIST SR</t>
  </si>
  <si>
    <t>BACKUP AND RECOVERY SPECIALIST JR</t>
  </si>
  <si>
    <t>BACKUP AND RECOVERY SPECIALIST PL</t>
  </si>
  <si>
    <t>BACKUP AND RECOVERY SPECIALIST SR</t>
  </si>
  <si>
    <t>TELECOMMUNICATIONS ENGINEER JR</t>
  </si>
  <si>
    <t>TELECOMMUNICATIONS ENGINEER PL</t>
  </si>
  <si>
    <t>TELECOMMUNICATIONS ENGINEER SR</t>
  </si>
  <si>
    <t>POWER PLATFORM ADMINISTRATOR JR</t>
  </si>
  <si>
    <t>POWER PLATFORM ADMINISTRATOR PL</t>
  </si>
  <si>
    <t>POWER PLATFORM ADMINISTRATOR SR</t>
  </si>
  <si>
    <t>CYBERSECURITY ENGINEER JR</t>
  </si>
  <si>
    <t>CYBERSECURITY ENGINEER PL</t>
  </si>
  <si>
    <t>CYBERSECURITY ENGINEER SR</t>
  </si>
  <si>
    <t>INFORMATION SECURITY ANALYST JR</t>
  </si>
  <si>
    <t>INFORMATION SECURITY ANALYST PL</t>
  </si>
  <si>
    <t>INFORMATION SECURITY ANALYST SR</t>
  </si>
  <si>
    <t>SECURITY ADMINISTRATOR JR</t>
  </si>
  <si>
    <t>SECURITY ADMINISTRATOR PL</t>
  </si>
  <si>
    <t>SECURITY ADMINISTRATOR SR</t>
  </si>
  <si>
    <t>INFORMATION SECURITY MANAGER JR</t>
  </si>
  <si>
    <t>INFORMATION SECURITY MANAGER PL</t>
  </si>
  <si>
    <t>INFORMATION SECURITY MANAGER SR</t>
  </si>
  <si>
    <t>NETWORK SECURITY SPECIALIST JR</t>
  </si>
  <si>
    <t>NETWORK SECURITY SPECIALIST PL</t>
  </si>
  <si>
    <t>NETWORK SECURITY SPECIALIST SR</t>
  </si>
  <si>
    <t>QA ENGINEER JR</t>
  </si>
  <si>
    <t>QA ENGINEER PL</t>
  </si>
  <si>
    <t>QA ENGINEER SR</t>
  </si>
  <si>
    <t>QA AUTOMATION ENGINEER JR</t>
  </si>
  <si>
    <t>QA AUTOMATION ENGINEER PL</t>
  </si>
  <si>
    <t>QA AUTOMATION ENGINEER SR</t>
  </si>
  <si>
    <t>FUNCTIONAL QA (MANUAL) JR</t>
  </si>
  <si>
    <t>FUNCTIONAL QA (MANUAL) PL</t>
  </si>
  <si>
    <t>FUNCTIONAL QA (MANUAL) SR</t>
  </si>
  <si>
    <t>SOFTWARE TESTER JR</t>
  </si>
  <si>
    <t>SOFTWARE TESTER PL</t>
  </si>
  <si>
    <t>SOFTWARE TESTER SR</t>
  </si>
  <si>
    <t>QA MANAGER JR</t>
  </si>
  <si>
    <t>QA MANAGER PL</t>
  </si>
  <si>
    <t>QA MANAGER SR</t>
  </si>
  <si>
    <t>MONTHLY</t>
  </si>
  <si>
    <t>TIER 1 (US$)</t>
  </si>
  <si>
    <t>DOLAR COMERCIAL</t>
  </si>
  <si>
    <t>Salários CAGED - agregado dos últimos 6 meses: DEZ/2024 A MAI/2025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</si>
</sst>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R$&quot;\ #,##0;[Red]\-&quot;R$&quot;\ #,##0"/>
    <numFmt numFmtId="8" formatCode="&quot;R$&quot;\ #,##0.00;[Red]\-&quot;R$&quot;\ #,##0.00"/>
    <numFmt numFmtId="44" formatCode="_-&quot;R$&quot;\ * #,##0.00_-;\-&quot;R$&quot;\ * #,##0.00_-;_-&quot;R$&quot;\ * &quot;-&quot;??_-;_-@_-"/>
    <numFmt numFmtId="43" formatCode="_-* #,##0.00_-;\-* #,##0.00_-;_-* &quot;-&quot;??_-;_-@_-"/>
    <numFmt numFmtId="164" formatCode="[$R$ -416]#,##0.00"/>
    <numFmt numFmtId="165" formatCode="_(&quot;R$ &quot;* #,##0.00_);_(&quot;R$ &quot;* \(#,##0.00\);_(&quot;R$ &quot;* &quot;-&quot;??_);_(@_)"/>
    <numFmt numFmtId="166" formatCode="_(* #,##0.00_);_(* \(#,##0.00\);_(* \-??_);_(@_)"/>
    <numFmt numFmtId="167" formatCode="_-[$R$-416]\ * #,##0.00_-;\-[$R$-416]\ * #,##0.00_-;_-[$R$-416]\ * &quot;-&quot;??_-;_-@_-"/>
    <numFmt numFmtId="168" formatCode="_-* #,##0_-;\-* #,##0_-;_-* &quot;-&quot;??_-;_-@_-"/>
    <numFmt numFmtId="169" formatCode="_(&quot;R$ &quot;* #,##0.00_);_(&quot;R$ &quot;* \(#,##0.00\);_(&quot;R$ &quot;* \-??_);_(@_)"/>
    <numFmt numFmtId="170" formatCode="&quot; &quot;[$R$-416]&quot; &quot;#,##0.00&quot; &quot;;&quot;-&quot;[$R$-416]&quot; &quot;#,##0.00&quot; &quot;;&quot; &quot;[$R$-416]&quot; -&quot;00&quot; &quot;;&quot; &quot;@&quot; &quot;"/>
    <numFmt numFmtId="171" formatCode="#,##0.00\ ;&quot; (&quot;#,##0.00\);&quot; -&quot;#\ ;@\ "/>
  </numFmts>
  <fonts count="71" x14ac:knownFonts="1">
    <font>
      <sz val="11"/>
      <color theme="1"/>
      <name val="Calibri"/>
      <family val="2"/>
      <scheme val="minor"/>
    </font>
    <font>
      <sz val="11"/>
      <color theme="1"/>
      <name val="Calibri"/>
      <family val="2"/>
      <scheme val="minor"/>
    </font>
    <font>
      <b/>
      <sz val="11"/>
      <color theme="1"/>
      <name val="Calibri"/>
      <family val="2"/>
      <scheme val="minor"/>
    </font>
    <font>
      <sz val="10"/>
      <color rgb="FF000000"/>
      <name val="Arial"/>
      <family val="2"/>
    </font>
    <font>
      <b/>
      <sz val="10"/>
      <color rgb="FF000000"/>
      <name val="Arial"/>
      <family val="2"/>
    </font>
    <font>
      <b/>
      <sz val="11"/>
      <color rgb="FF000000"/>
      <name val="Calibri"/>
      <family val="2"/>
      <scheme val="minor"/>
    </font>
    <font>
      <b/>
      <sz val="11"/>
      <name val="Calibri"/>
      <family val="2"/>
      <scheme val="minor"/>
    </font>
    <font>
      <sz val="11"/>
      <color rgb="FF000000"/>
      <name val="Calibri"/>
      <family val="2"/>
      <scheme val="minor"/>
    </font>
    <font>
      <sz val="10"/>
      <name val="Arial"/>
      <family val="2"/>
    </font>
    <font>
      <sz val="11"/>
      <name val="Calibri"/>
      <family val="2"/>
      <scheme val="minor"/>
    </font>
    <font>
      <sz val="10"/>
      <color rgb="FF000000"/>
      <name val="Times New Roman"/>
      <family val="1"/>
    </font>
    <font>
      <b/>
      <sz val="11"/>
      <color theme="4"/>
      <name val="Calibri"/>
      <family val="2"/>
      <scheme val="minor"/>
    </font>
    <font>
      <sz val="11"/>
      <color theme="4"/>
      <name val="Calibri"/>
      <family val="2"/>
      <scheme val="minor"/>
    </font>
    <font>
      <sz val="11"/>
      <color rgb="FF264A60"/>
      <name val="Calibri"/>
      <family val="2"/>
      <scheme val="minor"/>
    </font>
    <font>
      <b/>
      <sz val="11"/>
      <color rgb="FF264A60"/>
      <name val="Calibri"/>
      <family val="2"/>
      <scheme val="minor"/>
    </font>
    <font>
      <sz val="11"/>
      <color rgb="FF010205"/>
      <name val="Calibri"/>
      <family val="2"/>
      <scheme val="minor"/>
    </font>
    <font>
      <b/>
      <sz val="11"/>
      <color rgb="FF010205"/>
      <name val="Calibri"/>
      <family val="2"/>
      <scheme val="minor"/>
    </font>
    <font>
      <b/>
      <sz val="11"/>
      <color rgb="FF000000"/>
      <name val="Calibri"/>
      <family val="2"/>
    </font>
    <font>
      <b/>
      <sz val="15"/>
      <color indexed="56"/>
      <name val="Calibri"/>
      <family val="2"/>
    </font>
    <font>
      <sz val="11"/>
      <color rgb="FF000000"/>
      <name val="Times New Roman"/>
      <family val="1"/>
    </font>
    <font>
      <b/>
      <sz val="10"/>
      <color rgb="FF000000"/>
      <name val="Times New Roman"/>
      <family val="1"/>
    </font>
    <font>
      <sz val="10"/>
      <color rgb="FFFFFFFF"/>
      <name val="Times New Roman"/>
      <family val="1"/>
    </font>
    <font>
      <sz val="10"/>
      <color rgb="FFCC0000"/>
      <name val="Times New Roman"/>
      <family val="1"/>
    </font>
    <font>
      <b/>
      <sz val="10"/>
      <color rgb="FFFFFFFF"/>
      <name val="Times New Roman"/>
      <family val="1"/>
    </font>
    <font>
      <i/>
      <sz val="10"/>
      <color rgb="FF808080"/>
      <name val="Times New Roman"/>
      <family val="1"/>
    </font>
    <font>
      <sz val="10"/>
      <color rgb="FF006600"/>
      <name val="Times New Roman"/>
      <family val="1"/>
    </font>
    <font>
      <b/>
      <sz val="24"/>
      <color rgb="FF000000"/>
      <name val="Times New Roman"/>
      <family val="1"/>
    </font>
    <font>
      <sz val="18"/>
      <color rgb="FF000000"/>
      <name val="Times New Roman"/>
      <family val="1"/>
    </font>
    <font>
      <sz val="12"/>
      <color rgb="FF000000"/>
      <name val="Times New Roman"/>
      <family val="1"/>
    </font>
    <font>
      <u/>
      <sz val="10"/>
      <color rgb="FF0000EE"/>
      <name val="Times New Roman"/>
      <family val="1"/>
    </font>
    <font>
      <sz val="10"/>
      <color rgb="FF996600"/>
      <name val="Times New Roman"/>
      <family val="1"/>
    </font>
    <font>
      <sz val="10"/>
      <color rgb="FF333333"/>
      <name val="Times New Roman"/>
      <family val="1"/>
    </font>
    <font>
      <b/>
      <i/>
      <u/>
      <sz val="10"/>
      <color rgb="FF000000"/>
      <name val="Times New Roman"/>
      <family val="1"/>
    </font>
    <font>
      <sz val="11"/>
      <color theme="0"/>
      <name val="Calibri"/>
      <family val="2"/>
      <scheme val="minor"/>
    </font>
    <font>
      <sz val="11"/>
      <color rgb="FFC00000"/>
      <name val="Calibri"/>
      <family val="2"/>
      <scheme val="minor"/>
    </font>
    <font>
      <u/>
      <sz val="11"/>
      <color theme="10"/>
      <name val="Calibri"/>
      <family val="2"/>
      <scheme val="minor"/>
    </font>
    <font>
      <b/>
      <sz val="11"/>
      <color indexed="8"/>
      <name val="Calibri"/>
      <family val="2"/>
    </font>
    <font>
      <sz val="11"/>
      <color theme="8" tint="-0.249977111117893"/>
      <name val="Calibri"/>
      <family val="2"/>
      <scheme val="minor"/>
    </font>
    <font>
      <sz val="10"/>
      <color theme="1"/>
      <name val="Arial"/>
      <family val="2"/>
    </font>
    <font>
      <b/>
      <sz val="10"/>
      <color theme="1"/>
      <name val="Arial"/>
      <family val="2"/>
    </font>
    <font>
      <b/>
      <sz val="10"/>
      <color rgb="FF000000"/>
      <name val="Calibri"/>
      <family val="2"/>
      <scheme val="minor"/>
    </font>
    <font>
      <b/>
      <sz val="14"/>
      <color rgb="FF264A60"/>
      <name val="Calibri"/>
      <family val="2"/>
      <scheme val="minor"/>
    </font>
    <font>
      <b/>
      <sz val="10"/>
      <name val="Arial"/>
      <family val="2"/>
    </font>
    <font>
      <b/>
      <sz val="13"/>
      <color rgb="FF000000"/>
      <name val="Calibri"/>
      <family val="2"/>
      <scheme val="minor"/>
    </font>
    <font>
      <i/>
      <sz val="10"/>
      <color rgb="FF000000"/>
      <name val="Arial"/>
      <family val="2"/>
    </font>
    <font>
      <b/>
      <strike/>
      <sz val="11"/>
      <color theme="1"/>
      <name val="Calibri"/>
      <family val="2"/>
      <scheme val="minor"/>
    </font>
    <font>
      <strike/>
      <sz val="11"/>
      <color theme="1"/>
      <name val="Calibri"/>
      <family val="2"/>
      <scheme val="minor"/>
    </font>
    <font>
      <sz val="11"/>
      <color theme="1"/>
      <name val="Calibri"/>
      <family val="2"/>
    </font>
    <font>
      <sz val="11"/>
      <name val="Calibri"/>
      <family val="2"/>
    </font>
    <font>
      <sz val="11"/>
      <color rgb="FF000000"/>
      <name val="Calibri"/>
      <family val="2"/>
    </font>
    <font>
      <b/>
      <sz val="11"/>
      <color theme="1"/>
      <name val="Calibri"/>
      <family val="2"/>
    </font>
    <font>
      <sz val="11"/>
      <color rgb="FF242424"/>
      <name val="Calibri"/>
      <family val="2"/>
    </font>
    <font>
      <u/>
      <sz val="11"/>
      <color rgb="FF467886"/>
      <name val="Calibri"/>
      <family val="2"/>
    </font>
    <font>
      <b/>
      <sz val="11"/>
      <name val="Calibri"/>
      <family val="2"/>
    </font>
    <font>
      <sz val="11"/>
      <color rgb="FFFF0000"/>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rgb="FF9C6500"/>
      <name val="Calibri"/>
      <family val="2"/>
      <scheme val="minor"/>
    </font>
    <font>
      <sz val="11"/>
      <color indexed="64"/>
      <name val="Calibri"/>
      <family val="2"/>
      <scheme val="minor"/>
    </font>
    <font>
      <b/>
      <strike/>
      <sz val="11"/>
      <name val="Calibri"/>
      <family val="2"/>
      <scheme val="minor"/>
    </font>
    <font>
      <strike/>
      <sz val="11"/>
      <name val="Calibri"/>
      <family val="2"/>
      <scheme val="minor"/>
    </font>
  </fonts>
  <fills count="64">
    <fill>
      <patternFill patternType="none"/>
    </fill>
    <fill>
      <patternFill patternType="gray125"/>
    </fill>
    <fill>
      <patternFill patternType="solid">
        <fgColor theme="6"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rgb="FFB7B7B7"/>
        <bgColor rgb="FFB7B7B7"/>
      </patternFill>
    </fill>
    <fill>
      <patternFill patternType="solid">
        <fgColor theme="2" tint="-9.9978637043366805E-2"/>
        <bgColor indexed="64"/>
      </patternFill>
    </fill>
    <fill>
      <patternFill patternType="solid">
        <fgColor theme="2"/>
        <bgColor indexed="64"/>
      </patternFill>
    </fill>
    <fill>
      <patternFill patternType="solid">
        <fgColor rgb="FF00FF00"/>
        <bgColor rgb="FF00FF00"/>
      </patternFill>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theme="7" tint="0.79998168889431442"/>
        <bgColor indexed="64"/>
      </patternFill>
    </fill>
    <fill>
      <patternFill patternType="solid">
        <fgColor rgb="FF00FF00"/>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9" tint="0.79998168889431442"/>
        <bgColor rgb="FFE0E0E0"/>
      </patternFill>
    </fill>
    <fill>
      <patternFill patternType="solid">
        <fgColor theme="8" tint="0.79998168889431442"/>
        <bgColor rgb="FFE0E0E0"/>
      </patternFill>
    </fill>
    <fill>
      <patternFill patternType="solid">
        <fgColor theme="7" tint="0.79998168889431442"/>
        <bgColor rgb="FFE0E0E0"/>
      </patternFill>
    </fill>
    <fill>
      <patternFill patternType="solid">
        <fgColor theme="3" tint="0.79998168889431442"/>
        <bgColor rgb="FFB7B7B7"/>
      </patternFill>
    </fill>
    <fill>
      <patternFill patternType="solid">
        <fgColor theme="0"/>
        <bgColor rgb="FFB7B7B7"/>
      </patternFill>
    </fill>
    <fill>
      <patternFill patternType="solid">
        <fgColor theme="5" tint="0.39997558519241921"/>
        <bgColor indexed="64"/>
      </patternFill>
    </fill>
    <fill>
      <patternFill patternType="solid">
        <fgColor theme="4"/>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rgb="FFE0E0E0"/>
      </patternFill>
    </fill>
    <fill>
      <patternFill patternType="solid">
        <fgColor rgb="FFFF7C80"/>
        <bgColor indexed="64"/>
      </patternFill>
    </fill>
  </fills>
  <borders count="9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style="thin">
        <color rgb="FF000000"/>
      </left>
      <right style="thin">
        <color rgb="FF000000"/>
      </right>
      <top style="thin">
        <color rgb="FF000000"/>
      </top>
      <bottom style="thin">
        <color rgb="FF000000"/>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rgb="FF000000"/>
      </right>
      <top/>
      <bottom/>
      <diagonal/>
    </border>
    <border>
      <left style="thin">
        <color rgb="FF000000"/>
      </left>
      <right/>
      <top/>
      <bottom/>
      <diagonal/>
    </border>
    <border>
      <left style="thin">
        <color indexed="64"/>
      </left>
      <right style="thin">
        <color indexed="64"/>
      </right>
      <top/>
      <bottom style="thin">
        <color rgb="FF000000"/>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rgb="FF000000"/>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rgb="FF000000"/>
      </left>
      <right/>
      <top/>
      <bottom style="thin">
        <color indexed="64"/>
      </bottom>
      <diagonal/>
    </border>
    <border>
      <left/>
      <right style="thin">
        <color rgb="FF000000"/>
      </right>
      <top/>
      <bottom style="thin">
        <color indexed="64"/>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thick">
        <color indexed="62"/>
      </bottom>
      <diagonal/>
    </border>
    <border>
      <left style="thin">
        <color rgb="FF808080"/>
      </left>
      <right style="thin">
        <color rgb="FF808080"/>
      </right>
      <top style="thin">
        <color rgb="FF808080"/>
      </top>
      <bottom style="thin">
        <color rgb="FF80808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rgb="FF000000"/>
      </right>
      <top style="thin">
        <color indexed="64"/>
      </top>
      <bottom/>
      <diagonal/>
    </border>
    <border>
      <left style="thin">
        <color indexed="64"/>
      </left>
      <right/>
      <top style="medium">
        <color indexed="64"/>
      </top>
      <bottom/>
      <diagonal/>
    </border>
    <border>
      <left style="medium">
        <color indexed="64"/>
      </left>
      <right/>
      <top style="thin">
        <color indexed="64"/>
      </top>
      <bottom/>
      <diagonal/>
    </border>
    <border>
      <left style="thin">
        <color rgb="FF000000"/>
      </left>
      <right style="medium">
        <color indexed="64"/>
      </right>
      <top style="thin">
        <color indexed="64"/>
      </top>
      <bottom/>
      <diagonal/>
    </border>
    <border>
      <left style="thin">
        <color rgb="FF000000"/>
      </left>
      <right style="medium">
        <color indexed="64"/>
      </right>
      <top/>
      <bottom/>
      <diagonal/>
    </border>
    <border>
      <left/>
      <right style="thin">
        <color rgb="FF000000"/>
      </right>
      <top/>
      <bottom style="medium">
        <color indexed="64"/>
      </bottom>
      <diagonal/>
    </border>
    <border>
      <left style="thin">
        <color rgb="FF000000"/>
      </left>
      <right style="medium">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109">
    <xf numFmtId="0" fontId="0" fillId="0" borderId="0"/>
    <xf numFmtId="44" fontId="1" fillId="0" borderId="0" applyFont="0" applyFill="0" applyBorder="0" applyAlignment="0" applyProtection="0"/>
    <xf numFmtId="0" fontId="3" fillId="0" borderId="0"/>
    <xf numFmtId="44"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6" fontId="8" fillId="0" borderId="0" applyFill="0" applyBorder="0" applyAlignment="0" applyProtection="0"/>
    <xf numFmtId="0" fontId="8" fillId="0" borderId="0"/>
    <xf numFmtId="43"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0" fontId="10"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9" fontId="8" fillId="0" borderId="0" applyFill="0" applyBorder="0" applyAlignment="0" applyProtection="0"/>
    <xf numFmtId="9" fontId="8" fillId="0" borderId="0" applyFill="0" applyBorder="0" applyAlignment="0" applyProtection="0"/>
    <xf numFmtId="0" fontId="18" fillId="0" borderId="53" applyNumberFormat="0" applyFill="0" applyAlignment="0" applyProtection="0"/>
    <xf numFmtId="0" fontId="19" fillId="0" borderId="0"/>
    <xf numFmtId="170" fontId="19" fillId="0" borderId="0" applyFont="0" applyFill="0" applyBorder="0" applyAlignment="0" applyProtection="0"/>
    <xf numFmtId="0" fontId="20" fillId="0" borderId="0" applyNumberFormat="0" applyBorder="0" applyProtection="0"/>
    <xf numFmtId="0" fontId="21" fillId="12" borderId="0" applyNumberFormat="0" applyBorder="0" applyProtection="0"/>
    <xf numFmtId="0" fontId="21" fillId="13" borderId="0" applyNumberFormat="0" applyBorder="0" applyProtection="0"/>
    <xf numFmtId="0" fontId="20" fillId="14" borderId="0" applyNumberFormat="0" applyBorder="0" applyProtection="0"/>
    <xf numFmtId="0" fontId="22" fillId="15" borderId="0" applyNumberFormat="0" applyBorder="0" applyProtection="0"/>
    <xf numFmtId="0" fontId="23" fillId="16" borderId="0" applyNumberFormat="0" applyBorder="0" applyProtection="0"/>
    <xf numFmtId="9" fontId="10" fillId="0" borderId="0" applyBorder="0" applyProtection="0"/>
    <xf numFmtId="0" fontId="24" fillId="0" borderId="0" applyNumberFormat="0" applyBorder="0" applyProtection="0"/>
    <xf numFmtId="0" fontId="25" fillId="17" borderId="0" applyNumberFormat="0" applyBorder="0" applyProtection="0"/>
    <xf numFmtId="0" fontId="26" fillId="0" borderId="0" applyNumberFormat="0" applyBorder="0" applyProtection="0"/>
    <xf numFmtId="0" fontId="27" fillId="0" borderId="0" applyNumberFormat="0" applyBorder="0" applyProtection="0"/>
    <xf numFmtId="0" fontId="28" fillId="0" borderId="0" applyNumberFormat="0" applyBorder="0" applyProtection="0"/>
    <xf numFmtId="0" fontId="29" fillId="0" borderId="0" applyNumberFormat="0" applyBorder="0" applyProtection="0"/>
    <xf numFmtId="0" fontId="30" fillId="18" borderId="0" applyNumberFormat="0" applyBorder="0" applyProtection="0"/>
    <xf numFmtId="0" fontId="3" fillId="0" borderId="0" applyNumberFormat="0" applyBorder="0" applyProtection="0"/>
    <xf numFmtId="0" fontId="3" fillId="0" borderId="0" applyNumberFormat="0" applyBorder="0" applyProtection="0"/>
    <xf numFmtId="0" fontId="31" fillId="18" borderId="54" applyNumberFormat="0" applyProtection="0"/>
    <xf numFmtId="0" fontId="32" fillId="0" borderId="0" applyNumberFormat="0" applyBorder="0" applyProtection="0"/>
    <xf numFmtId="0" fontId="19" fillId="0" borderId="0" applyNumberFormat="0" applyFont="0" applyBorder="0" applyProtection="0"/>
    <xf numFmtId="0" fontId="19" fillId="0" borderId="0" applyNumberFormat="0" applyFont="0" applyBorder="0" applyProtection="0"/>
    <xf numFmtId="0" fontId="22" fillId="0" borderId="0" applyNumberFormat="0" applyBorder="0" applyProtection="0"/>
    <xf numFmtId="0" fontId="35" fillId="0" borderId="0" applyNumberFormat="0" applyFill="0" applyBorder="0" applyAlignment="0" applyProtection="0"/>
    <xf numFmtId="0" fontId="55" fillId="0" borderId="0" applyNumberFormat="0" applyFill="0" applyBorder="0" applyAlignment="0" applyProtection="0"/>
    <xf numFmtId="0" fontId="56" fillId="0" borderId="87" applyNumberFormat="0" applyFill="0" applyAlignment="0" applyProtection="0"/>
    <xf numFmtId="0" fontId="57" fillId="0" borderId="88" applyNumberFormat="0" applyFill="0" applyAlignment="0" applyProtection="0"/>
    <xf numFmtId="0" fontId="58" fillId="0" borderId="89" applyNumberFormat="0" applyFill="0" applyAlignment="0" applyProtection="0"/>
    <xf numFmtId="0" fontId="58" fillId="0" borderId="0" applyNumberFormat="0" applyFill="0" applyBorder="0" applyAlignment="0" applyProtection="0"/>
    <xf numFmtId="0" fontId="59" fillId="31" borderId="0" applyNumberFormat="0" applyBorder="0" applyAlignment="0" applyProtection="0"/>
    <xf numFmtId="0" fontId="60" fillId="32" borderId="0" applyNumberFormat="0" applyBorder="0" applyAlignment="0" applyProtection="0"/>
    <xf numFmtId="0" fontId="61" fillId="34" borderId="90" applyNumberFormat="0" applyAlignment="0" applyProtection="0"/>
    <xf numFmtId="0" fontId="62" fillId="35" borderId="91" applyNumberFormat="0" applyAlignment="0" applyProtection="0"/>
    <xf numFmtId="0" fontId="63" fillId="35" borderId="90" applyNumberFormat="0" applyAlignment="0" applyProtection="0"/>
    <xf numFmtId="0" fontId="64" fillId="0" borderId="92" applyNumberFormat="0" applyFill="0" applyAlignment="0" applyProtection="0"/>
    <xf numFmtId="0" fontId="65" fillId="36" borderId="93" applyNumberFormat="0" applyAlignment="0" applyProtection="0"/>
    <xf numFmtId="0" fontId="54" fillId="0" borderId="0" applyNumberFormat="0" applyFill="0" applyBorder="0" applyAlignment="0" applyProtection="0"/>
    <xf numFmtId="0" fontId="1" fillId="37" borderId="94" applyNumberFormat="0" applyFont="0" applyAlignment="0" applyProtection="0"/>
    <xf numFmtId="0" fontId="66" fillId="0" borderId="0" applyNumberFormat="0" applyFill="0" applyBorder="0" applyAlignment="0" applyProtection="0"/>
    <xf numFmtId="0" fontId="2" fillId="0" borderId="95" applyNumberFormat="0" applyFill="0" applyAlignment="0" applyProtection="0"/>
    <xf numFmtId="0" fontId="33"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33"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33" fillId="46"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33" fillId="50" borderId="0" applyNumberFormat="0" applyBorder="0" applyAlignment="0" applyProtection="0"/>
    <xf numFmtId="0" fontId="1" fillId="51" borderId="0" applyNumberFormat="0" applyBorder="0" applyAlignment="0" applyProtection="0"/>
    <xf numFmtId="0" fontId="1" fillId="52" borderId="0" applyNumberFormat="0" applyBorder="0" applyAlignment="0" applyProtection="0"/>
    <xf numFmtId="0" fontId="33" fillId="54" borderId="0" applyNumberFormat="0" applyBorder="0" applyAlignment="0" applyProtection="0"/>
    <xf numFmtId="0" fontId="1" fillId="55" borderId="0" applyNumberFormat="0" applyBorder="0" applyAlignment="0" applyProtection="0"/>
    <xf numFmtId="0" fontId="1" fillId="56" borderId="0" applyNumberFormat="0" applyBorder="0" applyAlignment="0" applyProtection="0"/>
    <xf numFmtId="0" fontId="33" fillId="58"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7" fillId="33" borderId="0" applyNumberFormat="0" applyBorder="0" applyAlignment="0" applyProtection="0"/>
    <xf numFmtId="0" fontId="33" fillId="41" borderId="0" applyNumberFormat="0" applyBorder="0" applyAlignment="0" applyProtection="0"/>
    <xf numFmtId="0" fontId="33" fillId="45" borderId="0" applyNumberFormat="0" applyBorder="0" applyAlignment="0" applyProtection="0"/>
    <xf numFmtId="0" fontId="33" fillId="49" borderId="0" applyNumberFormat="0" applyBorder="0" applyAlignment="0" applyProtection="0"/>
    <xf numFmtId="0" fontId="33" fillId="53" borderId="0" applyNumberFormat="0" applyBorder="0" applyAlignment="0" applyProtection="0"/>
    <xf numFmtId="0" fontId="33" fillId="57" borderId="0" applyNumberFormat="0" applyBorder="0" applyAlignment="0" applyProtection="0"/>
    <xf numFmtId="0" fontId="33" fillId="61" borderId="0" applyNumberFormat="0" applyBorder="0" applyAlignment="0" applyProtection="0"/>
    <xf numFmtId="43" fontId="1" fillId="0" borderId="0" applyFont="0" applyFill="0" applyBorder="0" applyAlignment="0" applyProtection="0"/>
    <xf numFmtId="0" fontId="6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8" fillId="0" borderId="0"/>
    <xf numFmtId="0" fontId="8" fillId="0" borderId="0"/>
    <xf numFmtId="0" fontId="8" fillId="0" borderId="0"/>
    <xf numFmtId="9" fontId="8" fillId="0" borderId="0" applyFont="0" applyFill="0" applyBorder="0" applyAlignment="0" applyProtection="0"/>
    <xf numFmtId="0" fontId="48" fillId="0" borderId="0"/>
    <xf numFmtId="0" fontId="48" fillId="0" borderId="0"/>
    <xf numFmtId="9" fontId="8" fillId="0" borderId="0" applyFill="0" applyBorder="0" applyAlignment="0" applyProtection="0"/>
    <xf numFmtId="44" fontId="8" fillId="0" borderId="0" applyFill="0" applyBorder="0" applyAlignment="0" applyProtection="0"/>
    <xf numFmtId="171" fontId="8" fillId="0" borderId="0" applyFill="0" applyBorder="0" applyAlignment="0" applyProtection="0"/>
  </cellStyleXfs>
  <cellXfs count="848">
    <xf numFmtId="0" fontId="0" fillId="0" borderId="0" xfId="0"/>
    <xf numFmtId="44" fontId="0" fillId="0" borderId="2" xfId="1" applyFont="1" applyBorder="1" applyAlignment="1">
      <alignment horizontal="center" vertical="center"/>
    </xf>
    <xf numFmtId="44" fontId="0" fillId="0" borderId="5" xfId="1" applyFont="1" applyBorder="1" applyAlignment="1">
      <alignment horizontal="center" vertical="center"/>
    </xf>
    <xf numFmtId="44" fontId="0" fillId="0" borderId="3" xfId="1" applyFont="1" applyBorder="1" applyAlignment="1">
      <alignment horizontal="center" vertical="center"/>
    </xf>
    <xf numFmtId="44" fontId="0" fillId="0" borderId="4" xfId="1" applyFont="1" applyBorder="1" applyAlignment="1">
      <alignment horizontal="center" vertical="center"/>
    </xf>
    <xf numFmtId="44" fontId="0" fillId="0" borderId="0" xfId="1" applyFont="1" applyBorder="1" applyAlignment="1">
      <alignment horizontal="center" vertical="center"/>
    </xf>
    <xf numFmtId="44" fontId="0" fillId="0" borderId="6" xfId="1" applyFont="1" applyBorder="1" applyAlignment="1">
      <alignment horizontal="center" vertical="center"/>
    </xf>
    <xf numFmtId="44" fontId="0" fillId="7" borderId="0" xfId="1" applyFont="1" applyFill="1" applyBorder="1" applyAlignment="1">
      <alignment horizontal="center" vertical="center"/>
    </xf>
    <xf numFmtId="44" fontId="0" fillId="6" borderId="5" xfId="1" applyFont="1" applyFill="1" applyBorder="1" applyAlignment="1">
      <alignment horizontal="center" vertical="center"/>
    </xf>
    <xf numFmtId="0" fontId="2" fillId="7" borderId="0" xfId="0" applyFont="1" applyFill="1" applyAlignment="1">
      <alignment horizontal="center" vertical="center"/>
    </xf>
    <xf numFmtId="0" fontId="2" fillId="7" borderId="0" xfId="0" applyFont="1" applyFill="1" applyAlignment="1">
      <alignment horizontal="center" vertical="center" wrapText="1"/>
    </xf>
    <xf numFmtId="0" fontId="0" fillId="7" borderId="0" xfId="0" applyFill="1"/>
    <xf numFmtId="0" fontId="0" fillId="0" borderId="20" xfId="0" applyBorder="1"/>
    <xf numFmtId="0" fontId="0" fillId="6" borderId="21" xfId="0" applyFill="1" applyBorder="1"/>
    <xf numFmtId="0" fontId="0" fillId="0" borderId="21" xfId="0" applyBorder="1"/>
    <xf numFmtId="0" fontId="0" fillId="0" borderId="0" xfId="0" applyAlignment="1">
      <alignment horizontal="center" vertical="center"/>
    </xf>
    <xf numFmtId="0" fontId="0" fillId="0" borderId="20" xfId="0" applyBorder="1" applyAlignment="1">
      <alignment horizontal="center" vertical="center"/>
    </xf>
    <xf numFmtId="0" fontId="0" fillId="6" borderId="21" xfId="0" applyFill="1"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0" xfId="0" applyAlignment="1">
      <alignment horizontal="center" vertical="center" wrapText="1"/>
    </xf>
    <xf numFmtId="0" fontId="0" fillId="0" borderId="2" xfId="0" applyBorder="1"/>
    <xf numFmtId="0" fontId="0" fillId="0" borderId="5" xfId="0" applyBorder="1"/>
    <xf numFmtId="0" fontId="0" fillId="7" borderId="0" xfId="0" applyFill="1" applyAlignment="1">
      <alignment horizontal="center" vertical="center"/>
    </xf>
    <xf numFmtId="0" fontId="0" fillId="0" borderId="2" xfId="0" applyBorder="1" applyAlignment="1">
      <alignment horizontal="center" vertical="center"/>
    </xf>
    <xf numFmtId="0" fontId="0" fillId="0" borderId="5" xfId="0" applyBorder="1" applyAlignment="1">
      <alignment horizontal="center" vertical="center"/>
    </xf>
    <xf numFmtId="44" fontId="0" fillId="6" borderId="7" xfId="1" applyFont="1" applyFill="1" applyBorder="1" applyAlignment="1">
      <alignment horizontal="center" vertical="center"/>
    </xf>
    <xf numFmtId="0" fontId="0" fillId="6" borderId="5" xfId="0" applyFill="1" applyBorder="1" applyAlignment="1">
      <alignment horizontal="center" vertical="center"/>
    </xf>
    <xf numFmtId="0" fontId="0" fillId="7" borderId="0" xfId="0" applyFill="1" applyAlignment="1">
      <alignment horizontal="center" vertical="center" wrapText="1"/>
    </xf>
    <xf numFmtId="0" fontId="2" fillId="7" borderId="0" xfId="0" applyFont="1" applyFill="1"/>
    <xf numFmtId="0" fontId="0" fillId="9" borderId="5" xfId="0" applyFill="1" applyBorder="1"/>
    <xf numFmtId="0" fontId="0" fillId="9" borderId="5" xfId="0" applyFill="1" applyBorder="1" applyAlignment="1">
      <alignment horizontal="center" vertical="center"/>
    </xf>
    <xf numFmtId="0" fontId="0" fillId="9" borderId="21" xfId="0" applyFill="1" applyBorder="1" applyAlignment="1">
      <alignment horizontal="center" vertical="center"/>
    </xf>
    <xf numFmtId="44" fontId="0" fillId="9" borderId="5" xfId="1" applyFont="1" applyFill="1" applyBorder="1" applyAlignment="1">
      <alignment horizontal="center" vertical="center"/>
    </xf>
    <xf numFmtId="44" fontId="0" fillId="9" borderId="0" xfId="1" applyFont="1" applyFill="1" applyBorder="1" applyAlignment="1">
      <alignment horizontal="center" vertical="center"/>
    </xf>
    <xf numFmtId="44" fontId="0" fillId="9" borderId="6" xfId="1" applyFont="1" applyFill="1" applyBorder="1" applyAlignment="1">
      <alignment horizontal="center" vertical="center"/>
    </xf>
    <xf numFmtId="0" fontId="0" fillId="9" borderId="22" xfId="0" applyFill="1" applyBorder="1" applyAlignment="1">
      <alignment horizontal="center" vertical="center"/>
    </xf>
    <xf numFmtId="44" fontId="0" fillId="9" borderId="7" xfId="1" applyFont="1" applyFill="1" applyBorder="1" applyAlignment="1">
      <alignment horizontal="center" vertical="center"/>
    </xf>
    <xf numFmtId="44" fontId="0" fillId="9" borderId="8" xfId="1" applyFont="1" applyFill="1" applyBorder="1" applyAlignment="1">
      <alignment horizontal="center" vertical="center"/>
    </xf>
    <xf numFmtId="44" fontId="11" fillId="0" borderId="20" xfId="1" applyFont="1" applyBorder="1"/>
    <xf numFmtId="44" fontId="11" fillId="6" borderId="21" xfId="1" applyFont="1" applyFill="1" applyBorder="1"/>
    <xf numFmtId="44" fontId="11" fillId="0" borderId="21" xfId="1" applyFont="1" applyBorder="1"/>
    <xf numFmtId="44" fontId="11" fillId="0" borderId="20" xfId="1" applyFont="1" applyBorder="1" applyAlignment="1">
      <alignment horizontal="center" vertical="center"/>
    </xf>
    <xf numFmtId="44" fontId="11" fillId="0" borderId="21" xfId="1" applyFont="1" applyBorder="1" applyAlignment="1">
      <alignment horizontal="center" vertical="center"/>
    </xf>
    <xf numFmtId="44" fontId="11" fillId="0" borderId="22" xfId="1" applyFont="1" applyBorder="1" applyAlignment="1">
      <alignment horizontal="center" vertical="center"/>
    </xf>
    <xf numFmtId="44" fontId="12" fillId="0" borderId="3" xfId="1" applyFont="1" applyBorder="1" applyAlignment="1">
      <alignment horizontal="center" vertical="center"/>
    </xf>
    <xf numFmtId="44" fontId="12" fillId="0" borderId="4" xfId="1" applyFont="1" applyBorder="1" applyAlignment="1">
      <alignment horizontal="center" vertical="center"/>
    </xf>
    <xf numFmtId="44" fontId="12" fillId="6" borderId="0" xfId="1" applyFont="1" applyFill="1" applyBorder="1" applyAlignment="1">
      <alignment horizontal="center" vertical="center"/>
    </xf>
    <xf numFmtId="44" fontId="12" fillId="6" borderId="6" xfId="1" applyFont="1" applyFill="1" applyBorder="1" applyAlignment="1">
      <alignment horizontal="center" vertical="center"/>
    </xf>
    <xf numFmtId="44" fontId="12" fillId="0" borderId="0" xfId="1" applyFont="1" applyBorder="1" applyAlignment="1">
      <alignment horizontal="center" vertical="center"/>
    </xf>
    <xf numFmtId="44" fontId="12" fillId="0" borderId="6" xfId="1" applyFont="1" applyBorder="1" applyAlignment="1">
      <alignment horizontal="center" vertical="center"/>
    </xf>
    <xf numFmtId="44" fontId="12" fillId="6" borderId="8" xfId="1" applyFont="1" applyFill="1" applyBorder="1" applyAlignment="1">
      <alignment horizontal="center" vertical="center"/>
    </xf>
    <xf numFmtId="44" fontId="12" fillId="6" borderId="9" xfId="1" applyFont="1" applyFill="1" applyBorder="1" applyAlignment="1">
      <alignment horizontal="center" vertical="center"/>
    </xf>
    <xf numFmtId="44" fontId="12" fillId="6" borderId="3" xfId="1" applyFont="1" applyFill="1" applyBorder="1" applyAlignment="1">
      <alignment horizontal="center" vertical="center"/>
    </xf>
    <xf numFmtId="44" fontId="12" fillId="6" borderId="4" xfId="1" applyFont="1" applyFill="1" applyBorder="1" applyAlignment="1">
      <alignment horizontal="center" vertical="center"/>
    </xf>
    <xf numFmtId="44" fontId="12" fillId="0" borderId="8" xfId="1" applyFont="1" applyBorder="1" applyAlignment="1">
      <alignment horizontal="center" vertical="center"/>
    </xf>
    <xf numFmtId="44" fontId="12" fillId="0" borderId="9" xfId="1" applyFont="1" applyBorder="1" applyAlignment="1">
      <alignment horizontal="center" vertical="center"/>
    </xf>
    <xf numFmtId="44" fontId="12" fillId="9" borderId="0" xfId="1" applyFont="1" applyFill="1" applyBorder="1" applyAlignment="1">
      <alignment horizontal="center" vertical="center"/>
    </xf>
    <xf numFmtId="44" fontId="11" fillId="0" borderId="20" xfId="0" applyNumberFormat="1" applyFont="1" applyBorder="1"/>
    <xf numFmtId="44" fontId="11" fillId="9" borderId="21" xfId="0" applyNumberFormat="1" applyFont="1" applyFill="1" applyBorder="1"/>
    <xf numFmtId="44" fontId="11" fillId="0" borderId="21" xfId="0" applyNumberFormat="1" applyFont="1" applyBorder="1"/>
    <xf numFmtId="0" fontId="9" fillId="0" borderId="5" xfId="0" applyFont="1" applyBorder="1"/>
    <xf numFmtId="0" fontId="9" fillId="9" borderId="5" xfId="0" applyFont="1" applyFill="1" applyBorder="1"/>
    <xf numFmtId="0" fontId="6" fillId="3" borderId="16" xfId="0" applyFont="1" applyFill="1" applyBorder="1" applyAlignment="1">
      <alignment horizontal="center" vertical="center"/>
    </xf>
    <xf numFmtId="0" fontId="6" fillId="3" borderId="1" xfId="0" applyFont="1" applyFill="1" applyBorder="1" applyAlignment="1">
      <alignment horizontal="center" vertical="center"/>
    </xf>
    <xf numFmtId="0" fontId="0" fillId="9" borderId="20" xfId="0" applyFill="1" applyBorder="1" applyAlignment="1">
      <alignment horizontal="center" vertical="center"/>
    </xf>
    <xf numFmtId="44" fontId="0" fillId="9" borderId="9" xfId="1" applyFont="1" applyFill="1" applyBorder="1" applyAlignment="1">
      <alignment horizontal="center" vertical="center"/>
    </xf>
    <xf numFmtId="44" fontId="11" fillId="9" borderId="21" xfId="1" applyFont="1" applyFill="1" applyBorder="1" applyAlignment="1">
      <alignment horizontal="center" vertical="center"/>
    </xf>
    <xf numFmtId="44" fontId="11" fillId="9" borderId="20" xfId="1" applyFont="1" applyFill="1" applyBorder="1" applyAlignment="1">
      <alignment horizontal="center" vertical="center"/>
    </xf>
    <xf numFmtId="44" fontId="12" fillId="0" borderId="2" xfId="1" applyFont="1" applyBorder="1" applyAlignment="1">
      <alignment horizontal="center" vertical="center"/>
    </xf>
    <xf numFmtId="44" fontId="12" fillId="9" borderId="5" xfId="1" applyFont="1" applyFill="1" applyBorder="1" applyAlignment="1">
      <alignment horizontal="center" vertical="center"/>
    </xf>
    <xf numFmtId="44" fontId="12" fillId="9" borderId="6" xfId="1" applyFont="1" applyFill="1" applyBorder="1" applyAlignment="1">
      <alignment horizontal="center" vertical="center"/>
    </xf>
    <xf numFmtId="44" fontId="12" fillId="0" borderId="5" xfId="1" applyFont="1" applyBorder="1" applyAlignment="1">
      <alignment horizontal="center" vertical="center"/>
    </xf>
    <xf numFmtId="44" fontId="12" fillId="0" borderId="7" xfId="1" applyFont="1" applyBorder="1" applyAlignment="1">
      <alignment horizontal="center" vertical="center"/>
    </xf>
    <xf numFmtId="44" fontId="12" fillId="9" borderId="2" xfId="1" applyFont="1" applyFill="1" applyBorder="1" applyAlignment="1">
      <alignment horizontal="center" vertical="center"/>
    </xf>
    <xf numFmtId="44" fontId="12" fillId="9" borderId="4" xfId="1" applyFont="1" applyFill="1" applyBorder="1" applyAlignment="1">
      <alignment horizontal="center" vertical="center"/>
    </xf>
    <xf numFmtId="0" fontId="7" fillId="0" borderId="0" xfId="2" applyFont="1"/>
    <xf numFmtId="0" fontId="13" fillId="0" borderId="24" xfId="2" applyFont="1" applyBorder="1" applyAlignment="1">
      <alignment horizontal="center" vertical="center"/>
    </xf>
    <xf numFmtId="0" fontId="13" fillId="11" borderId="32" xfId="2" applyFont="1" applyFill="1" applyBorder="1" applyAlignment="1">
      <alignment horizontal="left" vertical="top"/>
    </xf>
    <xf numFmtId="0" fontId="13" fillId="0" borderId="29" xfId="20" applyFont="1" applyBorder="1" applyAlignment="1">
      <alignment horizontal="center" wrapText="1"/>
    </xf>
    <xf numFmtId="0" fontId="13" fillId="0" borderId="29" xfId="21" applyFont="1" applyBorder="1" applyAlignment="1">
      <alignment horizontal="center" wrapText="1"/>
    </xf>
    <xf numFmtId="0" fontId="9" fillId="0" borderId="21" xfId="0" applyFont="1" applyBorder="1"/>
    <xf numFmtId="0" fontId="9" fillId="9" borderId="21" xfId="0" applyFont="1" applyFill="1" applyBorder="1"/>
    <xf numFmtId="0" fontId="9" fillId="0" borderId="5" xfId="0" applyFont="1" applyBorder="1" applyAlignment="1">
      <alignment horizontal="center" vertical="center"/>
    </xf>
    <xf numFmtId="0" fontId="9" fillId="9" borderId="5" xfId="0" applyFont="1" applyFill="1" applyBorder="1" applyAlignment="1">
      <alignment horizontal="center" vertical="center"/>
    </xf>
    <xf numFmtId="167" fontId="9" fillId="7" borderId="3" xfId="0" applyNumberFormat="1" applyFont="1" applyFill="1" applyBorder="1" applyAlignment="1">
      <alignment vertical="center"/>
    </xf>
    <xf numFmtId="167" fontId="9" fillId="9" borderId="3" xfId="0" applyNumberFormat="1" applyFont="1" applyFill="1" applyBorder="1" applyAlignment="1">
      <alignment vertical="center"/>
    </xf>
    <xf numFmtId="167" fontId="9" fillId="7" borderId="2" xfId="0" applyNumberFormat="1" applyFont="1" applyFill="1" applyBorder="1" applyAlignment="1">
      <alignment vertical="center"/>
    </xf>
    <xf numFmtId="167" fontId="9" fillId="7" borderId="5" xfId="0" applyNumberFormat="1" applyFont="1" applyFill="1" applyBorder="1" applyAlignment="1">
      <alignment vertical="center"/>
    </xf>
    <xf numFmtId="167" fontId="9" fillId="7" borderId="7" xfId="0" applyNumberFormat="1" applyFont="1" applyFill="1" applyBorder="1" applyAlignment="1">
      <alignment vertical="center"/>
    </xf>
    <xf numFmtId="167" fontId="9" fillId="9" borderId="8" xfId="0" applyNumberFormat="1" applyFont="1" applyFill="1" applyBorder="1" applyAlignment="1">
      <alignment vertical="center"/>
    </xf>
    <xf numFmtId="167" fontId="9" fillId="7" borderId="8" xfId="0" applyNumberFormat="1" applyFont="1" applyFill="1" applyBorder="1" applyAlignment="1">
      <alignment vertical="center"/>
    </xf>
    <xf numFmtId="1" fontId="3" fillId="0" borderId="38" xfId="1" applyNumberFormat="1" applyFont="1" applyBorder="1" applyAlignment="1">
      <alignment horizontal="center" vertical="center"/>
    </xf>
    <xf numFmtId="0" fontId="5" fillId="0" borderId="0" xfId="2" applyFont="1" applyAlignment="1">
      <alignment horizontal="center" vertical="center" wrapText="1"/>
    </xf>
    <xf numFmtId="0" fontId="5" fillId="0" borderId="41" xfId="2" applyFont="1" applyBorder="1" applyAlignment="1">
      <alignment horizontal="center" vertical="center" wrapText="1"/>
    </xf>
    <xf numFmtId="0" fontId="13" fillId="0" borderId="44" xfId="2" applyFont="1" applyBorder="1" applyAlignment="1">
      <alignment horizontal="left" vertical="top"/>
    </xf>
    <xf numFmtId="0" fontId="5" fillId="0" borderId="36" xfId="2" applyFont="1" applyBorder="1" applyAlignment="1">
      <alignment horizontal="center" vertical="center" wrapText="1"/>
    </xf>
    <xf numFmtId="0" fontId="13" fillId="0" borderId="45" xfId="2" applyFont="1" applyBorder="1" applyAlignment="1">
      <alignment horizontal="left" vertical="top"/>
    </xf>
    <xf numFmtId="0" fontId="5" fillId="0" borderId="37" xfId="2" applyFont="1" applyBorder="1" applyAlignment="1">
      <alignment horizontal="center" vertical="center" wrapText="1"/>
    </xf>
    <xf numFmtId="0" fontId="5" fillId="0" borderId="0" xfId="2" applyFont="1" applyAlignment="1">
      <alignment horizontal="center"/>
    </xf>
    <xf numFmtId="168" fontId="15" fillId="0" borderId="48" xfId="15" applyNumberFormat="1" applyFont="1" applyBorder="1" applyAlignment="1">
      <alignment horizontal="right" vertical="top"/>
    </xf>
    <xf numFmtId="168" fontId="15" fillId="0" borderId="49" xfId="15" applyNumberFormat="1" applyFont="1" applyBorder="1" applyAlignment="1">
      <alignment horizontal="right" vertical="top"/>
    </xf>
    <xf numFmtId="168" fontId="15" fillId="0" borderId="50" xfId="15" applyNumberFormat="1" applyFont="1" applyBorder="1" applyAlignment="1">
      <alignment horizontal="right" vertical="top"/>
    </xf>
    <xf numFmtId="0" fontId="9" fillId="0" borderId="0" xfId="0" applyFont="1"/>
    <xf numFmtId="0" fontId="9" fillId="0" borderId="20" xfId="0" applyFont="1" applyBorder="1" applyAlignment="1">
      <alignment horizontal="center" vertical="center"/>
    </xf>
    <xf numFmtId="0" fontId="9" fillId="0" borderId="21" xfId="0" applyFont="1" applyBorder="1" applyAlignment="1">
      <alignment horizontal="center" vertical="center"/>
    </xf>
    <xf numFmtId="0" fontId="9" fillId="0" borderId="22" xfId="0" applyFont="1" applyBorder="1" applyAlignment="1">
      <alignment horizontal="center" vertical="center"/>
    </xf>
    <xf numFmtId="0" fontId="4" fillId="0" borderId="10" xfId="2" applyFont="1" applyBorder="1" applyAlignment="1">
      <alignment horizontal="center"/>
    </xf>
    <xf numFmtId="0" fontId="4" fillId="0" borderId="11" xfId="2" applyFont="1" applyBorder="1" applyAlignment="1">
      <alignment horizontal="center"/>
    </xf>
    <xf numFmtId="0" fontId="4" fillId="0" borderId="12" xfId="2" applyFont="1" applyBorder="1" applyAlignment="1">
      <alignment horizontal="center"/>
    </xf>
    <xf numFmtId="0" fontId="8" fillId="10" borderId="51" xfId="2" applyFont="1" applyFill="1" applyBorder="1" applyAlignment="1">
      <alignment horizontal="center"/>
    </xf>
    <xf numFmtId="0" fontId="8" fillId="10" borderId="38" xfId="0" applyFont="1" applyFill="1" applyBorder="1" applyAlignment="1">
      <alignment wrapText="1"/>
    </xf>
    <xf numFmtId="0" fontId="8" fillId="10" borderId="52" xfId="0" applyFont="1" applyFill="1" applyBorder="1" applyAlignment="1">
      <alignment wrapText="1"/>
    </xf>
    <xf numFmtId="0" fontId="9" fillId="0" borderId="20" xfId="0" applyFont="1" applyBorder="1"/>
    <xf numFmtId="0" fontId="9" fillId="6" borderId="21" xfId="0" applyFont="1" applyFill="1" applyBorder="1" applyAlignment="1">
      <alignment horizontal="center" vertical="center"/>
    </xf>
    <xf numFmtId="0" fontId="0" fillId="6" borderId="7" xfId="0" applyFill="1" applyBorder="1" applyAlignment="1">
      <alignment horizontal="center" vertical="center"/>
    </xf>
    <xf numFmtId="0" fontId="9" fillId="9" borderId="7" xfId="0" applyFont="1" applyFill="1" applyBorder="1" applyAlignment="1">
      <alignment horizontal="center" vertical="center"/>
    </xf>
    <xf numFmtId="0" fontId="9" fillId="9" borderId="21" xfId="0" applyFont="1" applyFill="1" applyBorder="1" applyAlignment="1">
      <alignment horizontal="center" vertical="center"/>
    </xf>
    <xf numFmtId="167" fontId="9" fillId="9" borderId="2" xfId="0" applyNumberFormat="1" applyFont="1" applyFill="1" applyBorder="1" applyAlignment="1">
      <alignment vertical="center"/>
    </xf>
    <xf numFmtId="167" fontId="9" fillId="9" borderId="5" xfId="0" applyNumberFormat="1" applyFont="1" applyFill="1" applyBorder="1" applyAlignment="1">
      <alignment vertical="center"/>
    </xf>
    <xf numFmtId="167" fontId="9" fillId="9" borderId="7" xfId="0" applyNumberFormat="1" applyFont="1" applyFill="1" applyBorder="1" applyAlignment="1">
      <alignment vertical="center"/>
    </xf>
    <xf numFmtId="167" fontId="9" fillId="9" borderId="0" xfId="0" applyNumberFormat="1" applyFont="1" applyFill="1" applyAlignment="1">
      <alignment vertical="center"/>
    </xf>
    <xf numFmtId="167" fontId="9" fillId="7" borderId="0" xfId="0" applyNumberFormat="1" applyFont="1" applyFill="1" applyAlignment="1">
      <alignment vertical="center"/>
    </xf>
    <xf numFmtId="0" fontId="3" fillId="10" borderId="38" xfId="2" applyFill="1" applyBorder="1"/>
    <xf numFmtId="0" fontId="13" fillId="0" borderId="32" xfId="2" applyFont="1" applyBorder="1" applyAlignment="1">
      <alignment horizontal="left" vertical="top"/>
    </xf>
    <xf numFmtId="0" fontId="13" fillId="20" borderId="32" xfId="2" applyFont="1" applyFill="1" applyBorder="1" applyAlignment="1">
      <alignment horizontal="left" vertical="top"/>
    </xf>
    <xf numFmtId="0" fontId="13" fillId="20" borderId="47" xfId="2" applyFont="1" applyFill="1" applyBorder="1" applyAlignment="1">
      <alignment horizontal="left" vertical="top"/>
    </xf>
    <xf numFmtId="0" fontId="13" fillId="20" borderId="44" xfId="2" applyFont="1" applyFill="1" applyBorder="1" applyAlignment="1">
      <alignment horizontal="left" vertical="top"/>
    </xf>
    <xf numFmtId="0" fontId="14" fillId="20" borderId="44" xfId="2" applyFont="1" applyFill="1" applyBorder="1" applyAlignment="1">
      <alignment horizontal="left" vertical="top"/>
    </xf>
    <xf numFmtId="0" fontId="13" fillId="20" borderId="45" xfId="2" applyFont="1" applyFill="1" applyBorder="1" applyAlignment="1">
      <alignment horizontal="left" vertical="top"/>
    </xf>
    <xf numFmtId="0" fontId="9" fillId="7" borderId="0" xfId="0" applyFont="1" applyFill="1" applyAlignment="1">
      <alignment horizontal="center" vertical="center"/>
    </xf>
    <xf numFmtId="0" fontId="9" fillId="7" borderId="0" xfId="0" applyFont="1" applyFill="1" applyAlignment="1">
      <alignment vertical="center"/>
    </xf>
    <xf numFmtId="0" fontId="8" fillId="7" borderId="51" xfId="2" applyFont="1" applyFill="1" applyBorder="1" applyAlignment="1">
      <alignment horizontal="center"/>
    </xf>
    <xf numFmtId="0" fontId="8" fillId="7" borderId="38" xfId="0" applyFont="1" applyFill="1" applyBorder="1" applyAlignment="1">
      <alignment wrapText="1"/>
    </xf>
    <xf numFmtId="0" fontId="8" fillId="7" borderId="52" xfId="0" applyFont="1" applyFill="1" applyBorder="1" applyAlignment="1">
      <alignment wrapText="1"/>
    </xf>
    <xf numFmtId="0" fontId="9" fillId="9" borderId="22" xfId="0" applyFont="1" applyFill="1" applyBorder="1"/>
    <xf numFmtId="0" fontId="8" fillId="7" borderId="19" xfId="2" applyFont="1" applyFill="1" applyBorder="1" applyAlignment="1">
      <alignment horizontal="center"/>
    </xf>
    <xf numFmtId="0" fontId="8" fillId="7" borderId="14" xfId="0" applyFont="1" applyFill="1" applyBorder="1" applyAlignment="1">
      <alignment wrapText="1"/>
    </xf>
    <xf numFmtId="0" fontId="8" fillId="7" borderId="15" xfId="0" applyFont="1" applyFill="1" applyBorder="1" applyAlignment="1">
      <alignment wrapText="1"/>
    </xf>
    <xf numFmtId="0" fontId="9" fillId="7" borderId="0" xfId="0" applyFont="1" applyFill="1"/>
    <xf numFmtId="0" fontId="9" fillId="7" borderId="7" xfId="0" applyFont="1" applyFill="1" applyBorder="1" applyAlignment="1">
      <alignment vertical="center"/>
    </xf>
    <xf numFmtId="0" fontId="9" fillId="7" borderId="8" xfId="0" applyFont="1" applyFill="1" applyBorder="1" applyAlignment="1">
      <alignment vertical="center"/>
    </xf>
    <xf numFmtId="0" fontId="6" fillId="7" borderId="0" xfId="0" applyFont="1" applyFill="1" applyAlignment="1">
      <alignment horizontal="center" vertical="center" wrapText="1"/>
    </xf>
    <xf numFmtId="0" fontId="6" fillId="7" borderId="0" xfId="0" applyFont="1" applyFill="1" applyAlignment="1">
      <alignment vertical="center" wrapText="1"/>
    </xf>
    <xf numFmtId="167" fontId="6" fillId="9" borderId="2" xfId="0" applyNumberFormat="1" applyFont="1" applyFill="1" applyBorder="1" applyAlignment="1">
      <alignment vertical="center"/>
    </xf>
    <xf numFmtId="167" fontId="6" fillId="9" borderId="3" xfId="0" applyNumberFormat="1" applyFont="1" applyFill="1" applyBorder="1" applyAlignment="1">
      <alignment vertical="center"/>
    </xf>
    <xf numFmtId="167" fontId="6" fillId="7" borderId="2" xfId="0" applyNumberFormat="1" applyFont="1" applyFill="1" applyBorder="1" applyAlignment="1">
      <alignment vertical="center"/>
    </xf>
    <xf numFmtId="167" fontId="6" fillId="7" borderId="3" xfId="0" applyNumberFormat="1" applyFont="1" applyFill="1" applyBorder="1" applyAlignment="1">
      <alignment vertical="center"/>
    </xf>
    <xf numFmtId="0" fontId="9" fillId="9" borderId="8" xfId="0" applyFont="1" applyFill="1" applyBorder="1" applyAlignment="1">
      <alignment horizontal="center" vertical="center"/>
    </xf>
    <xf numFmtId="0" fontId="9" fillId="7" borderId="7" xfId="0" applyFont="1" applyFill="1" applyBorder="1" applyAlignment="1">
      <alignment horizontal="center" vertical="center"/>
    </xf>
    <xf numFmtId="0" fontId="9" fillId="7" borderId="8" xfId="0" applyFont="1" applyFill="1" applyBorder="1" applyAlignment="1">
      <alignment horizontal="center" vertical="center"/>
    </xf>
    <xf numFmtId="10" fontId="9" fillId="9" borderId="2" xfId="16" applyNumberFormat="1" applyFont="1" applyFill="1" applyBorder="1" applyAlignment="1">
      <alignment horizontal="center" vertical="center"/>
    </xf>
    <xf numFmtId="10" fontId="9" fillId="9" borderId="3" xfId="16" applyNumberFormat="1" applyFont="1" applyFill="1" applyBorder="1" applyAlignment="1">
      <alignment horizontal="center" vertical="center"/>
    </xf>
    <xf numFmtId="10" fontId="9" fillId="7" borderId="2" xfId="16" applyNumberFormat="1" applyFont="1" applyFill="1" applyBorder="1" applyAlignment="1">
      <alignment horizontal="center" vertical="center"/>
    </xf>
    <xf numFmtId="10" fontId="9" fillId="7" borderId="3" xfId="16" applyNumberFormat="1" applyFont="1" applyFill="1" applyBorder="1" applyAlignment="1">
      <alignment horizontal="center" vertical="center"/>
    </xf>
    <xf numFmtId="44" fontId="9" fillId="9" borderId="5" xfId="1" applyFont="1" applyFill="1" applyBorder="1" applyAlignment="1">
      <alignment vertical="center"/>
    </xf>
    <xf numFmtId="44" fontId="9" fillId="9" borderId="0" xfId="1" applyFont="1" applyFill="1" applyBorder="1" applyAlignment="1">
      <alignment vertical="center"/>
    </xf>
    <xf numFmtId="44" fontId="9" fillId="7" borderId="5" xfId="1" applyFont="1" applyFill="1" applyBorder="1" applyAlignment="1">
      <alignment vertical="center"/>
    </xf>
    <xf numFmtId="44" fontId="9" fillId="7" borderId="0" xfId="1" applyFont="1" applyFill="1" applyBorder="1" applyAlignment="1">
      <alignment vertical="center"/>
    </xf>
    <xf numFmtId="44" fontId="9" fillId="9" borderId="5" xfId="0" applyNumberFormat="1" applyFont="1" applyFill="1" applyBorder="1" applyAlignment="1">
      <alignment vertical="center"/>
    </xf>
    <xf numFmtId="44" fontId="9" fillId="9" borderId="0" xfId="0" applyNumberFormat="1" applyFont="1" applyFill="1" applyAlignment="1">
      <alignment vertical="center"/>
    </xf>
    <xf numFmtId="44" fontId="9" fillId="7" borderId="5" xfId="0" applyNumberFormat="1" applyFont="1" applyFill="1" applyBorder="1" applyAlignment="1">
      <alignment vertical="center"/>
    </xf>
    <xf numFmtId="44" fontId="9" fillId="7" borderId="0" xfId="0" applyNumberFormat="1" applyFont="1" applyFill="1" applyAlignment="1">
      <alignment vertical="center"/>
    </xf>
    <xf numFmtId="0" fontId="6" fillId="7" borderId="0" xfId="0" applyFont="1" applyFill="1"/>
    <xf numFmtId="0" fontId="9" fillId="7" borderId="5" xfId="0" applyFont="1" applyFill="1" applyBorder="1" applyAlignment="1">
      <alignment vertical="center"/>
    </xf>
    <xf numFmtId="0" fontId="9" fillId="19" borderId="6" xfId="0" applyFont="1" applyFill="1" applyBorder="1" applyAlignment="1">
      <alignment vertical="center"/>
    </xf>
    <xf numFmtId="0" fontId="7" fillId="0" borderId="0" xfId="2" applyFont="1" applyAlignment="1">
      <alignment horizontal="center"/>
    </xf>
    <xf numFmtId="0" fontId="13" fillId="0" borderId="0" xfId="19" applyFont="1" applyAlignment="1">
      <alignment horizontal="center" wrapText="1"/>
    </xf>
    <xf numFmtId="168" fontId="15" fillId="0" borderId="0" xfId="15" applyNumberFormat="1" applyFont="1" applyBorder="1" applyAlignment="1">
      <alignment horizontal="center"/>
    </xf>
    <xf numFmtId="168" fontId="15" fillId="5" borderId="0" xfId="15" applyNumberFormat="1" applyFont="1" applyFill="1" applyBorder="1" applyAlignment="1">
      <alignment horizontal="center"/>
    </xf>
    <xf numFmtId="167" fontId="9" fillId="7" borderId="56" xfId="0" applyNumberFormat="1" applyFont="1" applyFill="1" applyBorder="1" applyAlignment="1">
      <alignment vertical="center"/>
    </xf>
    <xf numFmtId="167" fontId="9" fillId="7" borderId="61" xfId="0" applyNumberFormat="1" applyFont="1" applyFill="1" applyBorder="1" applyAlignment="1">
      <alignment vertical="center"/>
    </xf>
    <xf numFmtId="168" fontId="15" fillId="0" borderId="0" xfId="15" applyNumberFormat="1" applyFont="1" applyFill="1" applyBorder="1" applyAlignment="1">
      <alignment horizontal="center"/>
    </xf>
    <xf numFmtId="0" fontId="8" fillId="9" borderId="16" xfId="0" applyFont="1" applyFill="1" applyBorder="1" applyAlignment="1">
      <alignment horizontal="center" vertical="center" wrapText="1"/>
    </xf>
    <xf numFmtId="0" fontId="8" fillId="19" borderId="17" xfId="0" applyFont="1" applyFill="1" applyBorder="1" applyAlignment="1">
      <alignment horizontal="center" vertical="center" wrapText="1"/>
    </xf>
    <xf numFmtId="0" fontId="8" fillId="9" borderId="17" xfId="0" applyFont="1" applyFill="1" applyBorder="1" applyAlignment="1">
      <alignment horizontal="center" vertical="center" wrapText="1"/>
    </xf>
    <xf numFmtId="0" fontId="8" fillId="7" borderId="16" xfId="0" applyFont="1" applyFill="1" applyBorder="1" applyAlignment="1">
      <alignment horizontal="center" vertical="center" wrapText="1"/>
    </xf>
    <xf numFmtId="0" fontId="8" fillId="7" borderId="17" xfId="0" applyFont="1" applyFill="1" applyBorder="1" applyAlignment="1">
      <alignment horizontal="center" vertical="center" wrapText="1"/>
    </xf>
    <xf numFmtId="1" fontId="9" fillId="7" borderId="0" xfId="0" applyNumberFormat="1" applyFont="1" applyFill="1" applyAlignment="1">
      <alignment horizontal="center" vertical="center"/>
    </xf>
    <xf numFmtId="1" fontId="3" fillId="10" borderId="38" xfId="2" applyNumberFormat="1" applyFill="1" applyBorder="1" applyAlignment="1">
      <alignment horizontal="center" vertical="center"/>
    </xf>
    <xf numFmtId="1" fontId="3" fillId="0" borderId="38" xfId="2" applyNumberFormat="1" applyBorder="1" applyAlignment="1">
      <alignment horizontal="center" vertical="center"/>
    </xf>
    <xf numFmtId="1" fontId="3" fillId="0" borderId="63" xfId="2" applyNumberFormat="1" applyBorder="1" applyAlignment="1">
      <alignment horizontal="center" vertical="center"/>
    </xf>
    <xf numFmtId="1" fontId="3" fillId="10" borderId="32" xfId="2" applyNumberFormat="1" applyFill="1" applyBorder="1" applyAlignment="1">
      <alignment horizontal="center" vertical="center"/>
    </xf>
    <xf numFmtId="1" fontId="3" fillId="0" borderId="32" xfId="2" applyNumberFormat="1" applyBorder="1" applyAlignment="1">
      <alignment horizontal="center" vertical="center"/>
    </xf>
    <xf numFmtId="44" fontId="0" fillId="7" borderId="0" xfId="0" applyNumberFormat="1" applyFill="1" applyAlignment="1">
      <alignment horizontal="center" vertical="center"/>
    </xf>
    <xf numFmtId="44" fontId="9" fillId="0" borderId="2" xfId="1" applyFont="1" applyBorder="1" applyAlignment="1">
      <alignment horizontal="center" vertical="center"/>
    </xf>
    <xf numFmtId="44" fontId="9" fillId="0" borderId="4" xfId="1" applyFont="1" applyBorder="1" applyAlignment="1">
      <alignment horizontal="center" vertical="center"/>
    </xf>
    <xf numFmtId="44" fontId="9" fillId="9" borderId="5" xfId="1" applyFont="1" applyFill="1" applyBorder="1" applyAlignment="1">
      <alignment horizontal="center" vertical="center"/>
    </xf>
    <xf numFmtId="44" fontId="9" fillId="9" borderId="6" xfId="1" applyFont="1" applyFill="1" applyBorder="1" applyAlignment="1">
      <alignment horizontal="center" vertical="center"/>
    </xf>
    <xf numFmtId="44" fontId="9" fillId="0" borderId="5" xfId="1" applyFont="1" applyBorder="1" applyAlignment="1">
      <alignment horizontal="center" vertical="center"/>
    </xf>
    <xf numFmtId="44" fontId="9" fillId="0" borderId="6" xfId="1" applyFont="1" applyBorder="1" applyAlignment="1">
      <alignment horizontal="center" vertical="center"/>
    </xf>
    <xf numFmtId="44" fontId="9" fillId="0" borderId="7" xfId="1" applyFont="1" applyBorder="1" applyAlignment="1">
      <alignment horizontal="center" vertical="center"/>
    </xf>
    <xf numFmtId="44" fontId="9" fillId="0" borderId="9" xfId="1" applyFont="1" applyBorder="1" applyAlignment="1">
      <alignment horizontal="center" vertical="center"/>
    </xf>
    <xf numFmtId="44" fontId="9" fillId="9" borderId="2" xfId="1" applyFont="1" applyFill="1" applyBorder="1" applyAlignment="1">
      <alignment horizontal="center" vertical="center"/>
    </xf>
    <xf numFmtId="44" fontId="9" fillId="9" borderId="4" xfId="1" applyFont="1" applyFill="1" applyBorder="1" applyAlignment="1">
      <alignment horizontal="center" vertical="center"/>
    </xf>
    <xf numFmtId="0" fontId="0" fillId="6" borderId="22" xfId="0" applyFill="1" applyBorder="1"/>
    <xf numFmtId="0" fontId="0" fillId="0" borderId="20" xfId="0" applyBorder="1" applyAlignment="1">
      <alignment wrapText="1"/>
    </xf>
    <xf numFmtId="0" fontId="9" fillId="6" borderId="22" xfId="0" applyFont="1" applyFill="1" applyBorder="1" applyAlignment="1">
      <alignment horizontal="center" vertical="center"/>
    </xf>
    <xf numFmtId="44" fontId="11" fillId="6" borderId="22" xfId="1" applyFont="1" applyFill="1" applyBorder="1"/>
    <xf numFmtId="44" fontId="11" fillId="0" borderId="22" xfId="1" applyFont="1" applyBorder="1"/>
    <xf numFmtId="44" fontId="11" fillId="6" borderId="20" xfId="1" applyFont="1" applyFill="1" applyBorder="1"/>
    <xf numFmtId="0" fontId="2" fillId="3" borderId="26" xfId="0" applyFont="1" applyFill="1" applyBorder="1" applyAlignment="1">
      <alignment horizontal="center" vertical="center"/>
    </xf>
    <xf numFmtId="0" fontId="2" fillId="3" borderId="27" xfId="0" applyFont="1" applyFill="1" applyBorder="1" applyAlignment="1">
      <alignment horizontal="center" vertical="center"/>
    </xf>
    <xf numFmtId="0" fontId="2" fillId="3" borderId="28" xfId="0" applyFont="1" applyFill="1" applyBorder="1" applyAlignment="1">
      <alignment horizontal="center" vertical="center"/>
    </xf>
    <xf numFmtId="0" fontId="2" fillId="3" borderId="38" xfId="0" applyFont="1" applyFill="1" applyBorder="1" applyAlignment="1">
      <alignment horizontal="center" vertical="center"/>
    </xf>
    <xf numFmtId="44" fontId="0" fillId="7" borderId="0" xfId="0" applyNumberFormat="1" applyFill="1"/>
    <xf numFmtId="44" fontId="11" fillId="7" borderId="0" xfId="1" applyFont="1" applyFill="1" applyBorder="1"/>
    <xf numFmtId="44" fontId="12" fillId="7" borderId="0" xfId="1" applyFont="1" applyFill="1" applyBorder="1" applyAlignment="1">
      <alignment horizontal="center" vertical="center"/>
    </xf>
    <xf numFmtId="8" fontId="0" fillId="0" borderId="3" xfId="1" applyNumberFormat="1" applyFont="1" applyBorder="1" applyAlignment="1">
      <alignment horizontal="center" vertical="center"/>
    </xf>
    <xf numFmtId="0" fontId="34" fillId="7" borderId="0" xfId="0" applyFont="1" applyFill="1"/>
    <xf numFmtId="44" fontId="11" fillId="7" borderId="0" xfId="1" applyFont="1" applyFill="1" applyBorder="1" applyAlignment="1">
      <alignment horizontal="center" vertical="center"/>
    </xf>
    <xf numFmtId="44" fontId="9" fillId="7" borderId="0" xfId="1" applyFont="1" applyFill="1" applyBorder="1" applyAlignment="1">
      <alignment horizontal="center" vertical="center"/>
    </xf>
    <xf numFmtId="44" fontId="0" fillId="7" borderId="0" xfId="1" applyFont="1" applyFill="1" applyBorder="1"/>
    <xf numFmtId="44" fontId="0" fillId="9" borderId="20" xfId="1" applyFont="1" applyFill="1" applyBorder="1" applyAlignment="1">
      <alignment horizontal="center" vertical="center"/>
    </xf>
    <xf numFmtId="44" fontId="0" fillId="9" borderId="21" xfId="1" applyFont="1" applyFill="1" applyBorder="1" applyAlignment="1">
      <alignment horizontal="center" vertical="center"/>
    </xf>
    <xf numFmtId="0" fontId="9" fillId="0" borderId="22" xfId="0" applyFont="1" applyBorder="1"/>
    <xf numFmtId="0" fontId="9" fillId="9" borderId="20" xfId="0" applyFont="1" applyFill="1" applyBorder="1"/>
    <xf numFmtId="44" fontId="0" fillId="9" borderId="22" xfId="1" applyFont="1" applyFill="1" applyBorder="1" applyAlignment="1">
      <alignment horizontal="center" vertical="center"/>
    </xf>
    <xf numFmtId="0" fontId="2" fillId="3" borderId="18" xfId="0" applyFont="1" applyFill="1" applyBorder="1" applyAlignment="1">
      <alignment horizontal="center" vertical="center"/>
    </xf>
    <xf numFmtId="0" fontId="0" fillId="7" borderId="21" xfId="0" applyFill="1" applyBorder="1" applyAlignment="1">
      <alignment horizontal="center" vertical="center" wrapText="1"/>
    </xf>
    <xf numFmtId="44" fontId="0" fillId="7" borderId="4" xfId="0" applyNumberFormat="1" applyFill="1" applyBorder="1" applyAlignment="1">
      <alignment horizontal="center" vertical="center"/>
    </xf>
    <xf numFmtId="44" fontId="0" fillId="7" borderId="6" xfId="0" applyNumberFormat="1" applyFill="1" applyBorder="1" applyAlignment="1">
      <alignment horizontal="center" vertical="center"/>
    </xf>
    <xf numFmtId="44" fontId="0" fillId="7" borderId="9" xfId="0" applyNumberFormat="1" applyFill="1" applyBorder="1" applyAlignment="1">
      <alignment horizontal="center" vertical="center"/>
    </xf>
    <xf numFmtId="44" fontId="0" fillId="9" borderId="3" xfId="1" applyFont="1" applyFill="1" applyBorder="1" applyAlignment="1">
      <alignment horizontal="center" vertical="center"/>
    </xf>
    <xf numFmtId="0" fontId="2" fillId="3" borderId="1" xfId="0" applyFont="1" applyFill="1" applyBorder="1" applyAlignment="1">
      <alignment horizontal="center" vertical="center"/>
    </xf>
    <xf numFmtId="1" fontId="2"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1" fontId="2" fillId="4" borderId="1" xfId="0" applyNumberFormat="1" applyFont="1" applyFill="1" applyBorder="1" applyAlignment="1">
      <alignment horizontal="center" vertical="center" wrapText="1"/>
    </xf>
    <xf numFmtId="0" fontId="2" fillId="4" borderId="1" xfId="0" applyFont="1" applyFill="1" applyBorder="1" applyAlignment="1">
      <alignment horizontal="center" vertical="center" wrapText="1"/>
    </xf>
    <xf numFmtId="44" fontId="0" fillId="7" borderId="20" xfId="0" applyNumberFormat="1" applyFill="1" applyBorder="1" applyAlignment="1">
      <alignment horizontal="center" vertical="center"/>
    </xf>
    <xf numFmtId="44" fontId="0" fillId="7" borderId="21" xfId="0" applyNumberFormat="1" applyFill="1" applyBorder="1" applyAlignment="1">
      <alignment horizontal="center" vertical="center"/>
    </xf>
    <xf numFmtId="44" fontId="0" fillId="7" borderId="22" xfId="0" applyNumberFormat="1" applyFill="1" applyBorder="1" applyAlignment="1">
      <alignment horizontal="center" vertical="center"/>
    </xf>
    <xf numFmtId="164" fontId="5" fillId="24" borderId="51" xfId="0" applyNumberFormat="1" applyFont="1" applyFill="1" applyBorder="1" applyAlignment="1">
      <alignment horizontal="center" vertical="center"/>
    </xf>
    <xf numFmtId="164" fontId="5" fillId="24" borderId="30" xfId="0" applyNumberFormat="1" applyFont="1" applyFill="1" applyBorder="1" applyAlignment="1">
      <alignment horizontal="center" vertical="center"/>
    </xf>
    <xf numFmtId="164" fontId="5" fillId="24" borderId="52" xfId="0" applyNumberFormat="1" applyFont="1" applyFill="1" applyBorder="1" applyAlignment="1">
      <alignment horizontal="center" vertical="center"/>
    </xf>
    <xf numFmtId="164" fontId="5" fillId="24" borderId="36" xfId="0" applyNumberFormat="1" applyFont="1" applyFill="1" applyBorder="1" applyAlignment="1">
      <alignment horizontal="center" vertical="center"/>
    </xf>
    <xf numFmtId="0" fontId="2" fillId="3" borderId="51" xfId="0" applyFont="1" applyFill="1" applyBorder="1" applyAlignment="1">
      <alignment horizontal="center" vertical="center"/>
    </xf>
    <xf numFmtId="0" fontId="2" fillId="3" borderId="30" xfId="0" applyFont="1" applyFill="1" applyBorder="1" applyAlignment="1">
      <alignment horizontal="center" vertical="center"/>
    </xf>
    <xf numFmtId="44" fontId="37" fillId="7" borderId="0" xfId="1" applyFont="1" applyFill="1" applyBorder="1" applyAlignment="1">
      <alignment horizontal="center" vertical="center"/>
    </xf>
    <xf numFmtId="0" fontId="2" fillId="7" borderId="21" xfId="0" applyFont="1" applyFill="1" applyBorder="1" applyAlignment="1">
      <alignment horizontal="center" vertical="center" wrapText="1"/>
    </xf>
    <xf numFmtId="0" fontId="36" fillId="7" borderId="21" xfId="0" applyFont="1" applyFill="1" applyBorder="1" applyAlignment="1">
      <alignment horizontal="center" vertical="center" wrapText="1"/>
    </xf>
    <xf numFmtId="44" fontId="0" fillId="0" borderId="8" xfId="1" applyFont="1" applyBorder="1" applyAlignment="1">
      <alignment horizontal="center" vertical="center"/>
    </xf>
    <xf numFmtId="44" fontId="11" fillId="9" borderId="22" xfId="1" applyFont="1" applyFill="1" applyBorder="1" applyAlignment="1">
      <alignment horizontal="center" vertical="center"/>
    </xf>
    <xf numFmtId="44" fontId="9" fillId="9" borderId="7" xfId="1" applyFont="1" applyFill="1" applyBorder="1" applyAlignment="1">
      <alignment horizontal="center" vertical="center"/>
    </xf>
    <xf numFmtId="44" fontId="9" fillId="9" borderId="9" xfId="1" applyFont="1" applyFill="1" applyBorder="1" applyAlignment="1">
      <alignment horizontal="center" vertical="center"/>
    </xf>
    <xf numFmtId="44" fontId="12" fillId="9" borderId="7" xfId="1" applyFont="1" applyFill="1" applyBorder="1" applyAlignment="1">
      <alignment horizontal="center" vertical="center"/>
    </xf>
    <xf numFmtId="44" fontId="12" fillId="9" borderId="9" xfId="1" applyFont="1" applyFill="1" applyBorder="1" applyAlignment="1">
      <alignment horizontal="center" vertical="center"/>
    </xf>
    <xf numFmtId="44" fontId="11" fillId="0" borderId="0" xfId="0" applyNumberFormat="1" applyFont="1"/>
    <xf numFmtId="44" fontId="37" fillId="0" borderId="0" xfId="1" applyFont="1" applyBorder="1" applyAlignment="1">
      <alignment horizontal="center" vertical="center"/>
    </xf>
    <xf numFmtId="44" fontId="15" fillId="20" borderId="33" xfId="2" applyNumberFormat="1" applyFont="1" applyFill="1" applyBorder="1" applyAlignment="1">
      <alignment horizontal="right" vertical="top"/>
    </xf>
    <xf numFmtId="44" fontId="15" fillId="20" borderId="0" xfId="2" applyNumberFormat="1" applyFont="1" applyFill="1" applyAlignment="1">
      <alignment horizontal="right" vertical="top"/>
    </xf>
    <xf numFmtId="44" fontId="15" fillId="20" borderId="32" xfId="2" applyNumberFormat="1" applyFont="1" applyFill="1" applyBorder="1" applyAlignment="1">
      <alignment horizontal="right" vertical="top"/>
    </xf>
    <xf numFmtId="44" fontId="15" fillId="0" borderId="33" xfId="2" applyNumberFormat="1" applyFont="1" applyBorder="1" applyAlignment="1">
      <alignment horizontal="right" vertical="top"/>
    </xf>
    <xf numFmtId="44" fontId="15" fillId="0" borderId="0" xfId="2" applyNumberFormat="1" applyFont="1" applyAlignment="1">
      <alignment horizontal="right" vertical="top"/>
    </xf>
    <xf numFmtId="44" fontId="15" fillId="0" borderId="32" xfId="2" applyNumberFormat="1" applyFont="1" applyBorder="1" applyAlignment="1">
      <alignment horizontal="right" vertical="top"/>
    </xf>
    <xf numFmtId="44" fontId="15" fillId="20" borderId="46" xfId="2" applyNumberFormat="1" applyFont="1" applyFill="1" applyBorder="1" applyAlignment="1">
      <alignment horizontal="right" vertical="top"/>
    </xf>
    <xf numFmtId="44" fontId="15" fillId="20" borderId="35" xfId="2" applyNumberFormat="1" applyFont="1" applyFill="1" applyBorder="1" applyAlignment="1">
      <alignment horizontal="right" vertical="top"/>
    </xf>
    <xf numFmtId="44" fontId="15" fillId="20" borderId="47" xfId="2" applyNumberFormat="1" applyFont="1" applyFill="1" applyBorder="1" applyAlignment="1">
      <alignment horizontal="right" vertical="top"/>
    </xf>
    <xf numFmtId="0" fontId="41" fillId="0" borderId="0" xfId="2" applyFont="1" applyAlignment="1">
      <alignment horizontal="left" vertical="top"/>
    </xf>
    <xf numFmtId="0" fontId="40" fillId="0" borderId="43" xfId="2" applyFont="1" applyBorder="1" applyAlignment="1">
      <alignment horizontal="center" vertical="top" wrapText="1"/>
    </xf>
    <xf numFmtId="0" fontId="5" fillId="0" borderId="0" xfId="2" applyFont="1" applyAlignment="1">
      <alignment horizontal="center" vertical="top" wrapText="1"/>
    </xf>
    <xf numFmtId="0" fontId="3" fillId="10" borderId="38" xfId="2" applyFill="1" applyBorder="1" applyAlignment="1">
      <alignment horizontal="center"/>
    </xf>
    <xf numFmtId="44" fontId="3" fillId="10" borderId="38" xfId="1" applyFont="1" applyFill="1" applyBorder="1" applyAlignment="1">
      <alignment horizontal="right"/>
    </xf>
    <xf numFmtId="44" fontId="2" fillId="3" borderId="1" xfId="0" applyNumberFormat="1" applyFont="1" applyFill="1" applyBorder="1" applyAlignment="1">
      <alignment horizontal="center" vertical="center"/>
    </xf>
    <xf numFmtId="0" fontId="9" fillId="7" borderId="5" xfId="0" applyFont="1" applyFill="1" applyBorder="1"/>
    <xf numFmtId="0" fontId="0" fillId="7" borderId="21" xfId="0" applyFill="1" applyBorder="1" applyAlignment="1">
      <alignment horizontal="center" vertical="center"/>
    </xf>
    <xf numFmtId="0" fontId="0" fillId="7" borderId="20" xfId="0" applyFill="1" applyBorder="1" applyAlignment="1">
      <alignment horizontal="center" vertical="center"/>
    </xf>
    <xf numFmtId="44" fontId="37" fillId="7" borderId="20" xfId="0" applyNumberFormat="1" applyFont="1" applyFill="1" applyBorder="1" applyAlignment="1">
      <alignment horizontal="center" vertical="center"/>
    </xf>
    <xf numFmtId="44" fontId="0" fillId="9" borderId="6" xfId="0" applyNumberFormat="1" applyFill="1" applyBorder="1" applyAlignment="1">
      <alignment horizontal="center" vertical="center"/>
    </xf>
    <xf numFmtId="44" fontId="0" fillId="9" borderId="21" xfId="0" applyNumberFormat="1" applyFill="1" applyBorder="1" applyAlignment="1">
      <alignment horizontal="center" vertical="center"/>
    </xf>
    <xf numFmtId="44" fontId="37" fillId="9" borderId="21" xfId="0" applyNumberFormat="1" applyFont="1" applyFill="1" applyBorder="1" applyAlignment="1">
      <alignment horizontal="center" vertical="center"/>
    </xf>
    <xf numFmtId="44" fontId="37" fillId="7" borderId="21" xfId="0" applyNumberFormat="1" applyFont="1" applyFill="1" applyBorder="1" applyAlignment="1">
      <alignment horizontal="center" vertical="center"/>
    </xf>
    <xf numFmtId="0" fontId="9" fillId="7" borderId="7" xfId="0" applyFont="1" applyFill="1" applyBorder="1"/>
    <xf numFmtId="0" fontId="0" fillId="7" borderId="22" xfId="0" applyFill="1" applyBorder="1" applyAlignment="1">
      <alignment horizontal="center" vertical="center"/>
    </xf>
    <xf numFmtId="44" fontId="37" fillId="7" borderId="22" xfId="0" applyNumberFormat="1" applyFont="1" applyFill="1" applyBorder="1" applyAlignment="1">
      <alignment horizontal="center" vertical="center"/>
    </xf>
    <xf numFmtId="0" fontId="9" fillId="9" borderId="20" xfId="0" applyFont="1" applyFill="1" applyBorder="1" applyAlignment="1">
      <alignment horizontal="center" vertical="center"/>
    </xf>
    <xf numFmtId="44" fontId="11" fillId="7" borderId="6" xfId="0" applyNumberFormat="1" applyFont="1" applyFill="1" applyBorder="1"/>
    <xf numFmtId="44" fontId="11" fillId="9" borderId="6" xfId="0" applyNumberFormat="1" applyFont="1" applyFill="1" applyBorder="1"/>
    <xf numFmtId="44" fontId="11" fillId="7" borderId="9" xfId="0" applyNumberFormat="1" applyFont="1" applyFill="1" applyBorder="1"/>
    <xf numFmtId="0" fontId="9" fillId="19" borderId="0" xfId="0" applyFont="1" applyFill="1" applyAlignment="1">
      <alignment vertical="center"/>
    </xf>
    <xf numFmtId="0" fontId="9" fillId="19" borderId="3" xfId="0" applyFont="1" applyFill="1" applyBorder="1" applyAlignment="1">
      <alignment vertical="center"/>
    </xf>
    <xf numFmtId="0" fontId="9" fillId="19" borderId="8" xfId="0" applyFont="1" applyFill="1" applyBorder="1" applyAlignment="1">
      <alignment vertical="center"/>
    </xf>
    <xf numFmtId="0" fontId="9" fillId="6" borderId="21" xfId="0" applyFont="1" applyFill="1" applyBorder="1"/>
    <xf numFmtId="0" fontId="8" fillId="7" borderId="26" xfId="2" applyFont="1" applyFill="1" applyBorder="1" applyAlignment="1">
      <alignment horizontal="center"/>
    </xf>
    <xf numFmtId="0" fontId="8" fillId="7" borderId="27" xfId="0" applyFont="1" applyFill="1" applyBorder="1" applyAlignment="1">
      <alignment wrapText="1"/>
    </xf>
    <xf numFmtId="0" fontId="8" fillId="7" borderId="27" xfId="0" applyFont="1" applyFill="1" applyBorder="1" applyAlignment="1">
      <alignment horizontal="center" vertical="center" wrapText="1"/>
    </xf>
    <xf numFmtId="0" fontId="8" fillId="7" borderId="28" xfId="0" applyFont="1" applyFill="1" applyBorder="1" applyAlignment="1">
      <alignment wrapText="1"/>
    </xf>
    <xf numFmtId="0" fontId="9" fillId="7" borderId="21" xfId="0" applyFont="1" applyFill="1" applyBorder="1"/>
    <xf numFmtId="0" fontId="9" fillId="7" borderId="22" xfId="0" applyFont="1" applyFill="1" applyBorder="1"/>
    <xf numFmtId="0" fontId="9" fillId="19" borderId="4" xfId="0" applyFont="1" applyFill="1" applyBorder="1" applyAlignment="1">
      <alignment vertical="center"/>
    </xf>
    <xf numFmtId="0" fontId="9" fillId="19" borderId="9" xfId="0" applyFont="1" applyFill="1" applyBorder="1" applyAlignment="1">
      <alignment vertical="center"/>
    </xf>
    <xf numFmtId="0" fontId="6" fillId="9" borderId="3" xfId="0" applyFont="1" applyFill="1" applyBorder="1" applyAlignment="1">
      <alignment vertical="center"/>
    </xf>
    <xf numFmtId="0" fontId="9" fillId="9" borderId="3" xfId="16" applyNumberFormat="1" applyFont="1" applyFill="1" applyBorder="1" applyAlignment="1">
      <alignment horizontal="center" vertical="center"/>
    </xf>
    <xf numFmtId="0" fontId="9" fillId="9" borderId="0" xfId="0" applyFont="1" applyFill="1" applyAlignment="1">
      <alignment vertical="center"/>
    </xf>
    <xf numFmtId="0" fontId="9" fillId="9" borderId="0" xfId="1" applyNumberFormat="1" applyFont="1" applyFill="1" applyBorder="1" applyAlignment="1">
      <alignment vertical="center"/>
    </xf>
    <xf numFmtId="0" fontId="9" fillId="9" borderId="8" xfId="0" applyFont="1" applyFill="1" applyBorder="1" applyAlignment="1">
      <alignment vertical="center"/>
    </xf>
    <xf numFmtId="0" fontId="6" fillId="7" borderId="3" xfId="0" applyFont="1" applyFill="1" applyBorder="1" applyAlignment="1">
      <alignment vertical="center"/>
    </xf>
    <xf numFmtId="0" fontId="9" fillId="7" borderId="3" xfId="16" applyNumberFormat="1" applyFont="1" applyFill="1" applyBorder="1" applyAlignment="1">
      <alignment horizontal="center" vertical="center"/>
    </xf>
    <xf numFmtId="0" fontId="9" fillId="7" borderId="0" xfId="1" applyNumberFormat="1" applyFont="1" applyFill="1" applyBorder="1" applyAlignment="1">
      <alignment vertical="center"/>
    </xf>
    <xf numFmtId="0" fontId="8" fillId="19" borderId="18" xfId="0" applyFont="1" applyFill="1" applyBorder="1" applyAlignment="1">
      <alignment horizontal="center" vertical="center" wrapText="1"/>
    </xf>
    <xf numFmtId="0" fontId="6" fillId="9" borderId="4" xfId="0" applyFont="1" applyFill="1" applyBorder="1" applyAlignment="1">
      <alignment vertical="center"/>
    </xf>
    <xf numFmtId="0" fontId="9" fillId="9" borderId="9" xfId="0" applyFont="1" applyFill="1" applyBorder="1" applyAlignment="1">
      <alignment horizontal="center" vertical="center"/>
    </xf>
    <xf numFmtId="0" fontId="9" fillId="9" borderId="4" xfId="16" applyNumberFormat="1" applyFont="1" applyFill="1" applyBorder="1" applyAlignment="1">
      <alignment horizontal="center" vertical="center"/>
    </xf>
    <xf numFmtId="0" fontId="9" fillId="9" borderId="6" xfId="0" applyFont="1" applyFill="1" applyBorder="1" applyAlignment="1">
      <alignment vertical="center"/>
    </xf>
    <xf numFmtId="0" fontId="9" fillId="9" borderId="6" xfId="1" applyNumberFormat="1" applyFont="1" applyFill="1" applyBorder="1" applyAlignment="1">
      <alignment vertical="center"/>
    </xf>
    <xf numFmtId="0" fontId="9" fillId="9" borderId="9" xfId="0" applyFont="1" applyFill="1" applyBorder="1" applyAlignment="1">
      <alignment vertical="center"/>
    </xf>
    <xf numFmtId="0" fontId="9" fillId="19" borderId="56" xfId="0" applyFont="1" applyFill="1" applyBorder="1" applyAlignment="1">
      <alignment vertical="center"/>
    </xf>
    <xf numFmtId="0" fontId="9" fillId="19" borderId="61" xfId="0" applyFont="1" applyFill="1" applyBorder="1" applyAlignment="1">
      <alignment vertical="center"/>
    </xf>
    <xf numFmtId="0" fontId="9" fillId="19" borderId="57" xfId="0" applyFont="1" applyFill="1" applyBorder="1" applyAlignment="1">
      <alignment vertical="center"/>
    </xf>
    <xf numFmtId="0" fontId="9" fillId="19" borderId="59" xfId="0" applyFont="1" applyFill="1" applyBorder="1" applyAlignment="1">
      <alignment vertical="center"/>
    </xf>
    <xf numFmtId="0" fontId="9" fillId="19" borderId="62" xfId="0" applyFont="1" applyFill="1" applyBorder="1" applyAlignment="1">
      <alignment vertical="center"/>
    </xf>
    <xf numFmtId="0" fontId="6" fillId="7" borderId="4" xfId="0" applyFont="1" applyFill="1" applyBorder="1" applyAlignment="1">
      <alignment vertical="center"/>
    </xf>
    <xf numFmtId="0" fontId="9" fillId="7" borderId="9" xfId="0" applyFont="1" applyFill="1" applyBorder="1" applyAlignment="1">
      <alignment horizontal="center" vertical="center"/>
    </xf>
    <xf numFmtId="0" fontId="9" fillId="7" borderId="4" xfId="16" applyNumberFormat="1" applyFont="1" applyFill="1" applyBorder="1" applyAlignment="1">
      <alignment horizontal="center" vertical="center"/>
    </xf>
    <xf numFmtId="0" fontId="9" fillId="7" borderId="6" xfId="0" applyFont="1" applyFill="1" applyBorder="1" applyAlignment="1">
      <alignment vertical="center"/>
    </xf>
    <xf numFmtId="0" fontId="9" fillId="7" borderId="6" xfId="1" applyNumberFormat="1" applyFont="1" applyFill="1" applyBorder="1" applyAlignment="1">
      <alignment vertical="center"/>
    </xf>
    <xf numFmtId="0" fontId="9" fillId="7" borderId="9" xfId="0" applyFont="1" applyFill="1" applyBorder="1" applyAlignment="1">
      <alignment vertical="center"/>
    </xf>
    <xf numFmtId="0" fontId="3" fillId="7" borderId="38" xfId="2" applyFill="1" applyBorder="1" applyAlignment="1">
      <alignment horizontal="center"/>
    </xf>
    <xf numFmtId="0" fontId="3" fillId="7" borderId="38" xfId="2" applyFill="1" applyBorder="1"/>
    <xf numFmtId="0" fontId="3" fillId="7" borderId="38" xfId="2" applyFill="1" applyBorder="1" applyAlignment="1">
      <alignment horizontal="left" vertical="center"/>
    </xf>
    <xf numFmtId="44" fontId="3" fillId="7" borderId="38" xfId="1" applyFont="1" applyFill="1" applyBorder="1" applyAlignment="1">
      <alignment horizontal="right"/>
    </xf>
    <xf numFmtId="44" fontId="3" fillId="7" borderId="38" xfId="2" applyNumberFormat="1" applyFill="1" applyBorder="1" applyAlignment="1">
      <alignment horizontal="right" vertical="center"/>
    </xf>
    <xf numFmtId="0" fontId="39" fillId="0" borderId="11" xfId="0" applyFont="1" applyBorder="1" applyAlignment="1">
      <alignment horizontal="center" vertical="center" wrapText="1"/>
    </xf>
    <xf numFmtId="44" fontId="3" fillId="19" borderId="27" xfId="1" applyFont="1" applyFill="1" applyBorder="1" applyAlignment="1">
      <alignment horizontal="center" vertical="center"/>
    </xf>
    <xf numFmtId="44" fontId="3" fillId="19" borderId="38" xfId="1" applyFont="1" applyFill="1" applyBorder="1" applyAlignment="1">
      <alignment horizontal="center" vertical="center"/>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17" fillId="0" borderId="12" xfId="0" applyFont="1" applyBorder="1" applyAlignment="1">
      <alignment horizontal="center" vertical="center" wrapText="1"/>
    </xf>
    <xf numFmtId="0" fontId="4" fillId="0" borderId="10" xfId="2" applyFont="1" applyBorder="1" applyAlignment="1">
      <alignment horizontal="center" vertical="center" wrapText="1"/>
    </xf>
    <xf numFmtId="0" fontId="4" fillId="0" borderId="11" xfId="2" applyFont="1" applyBorder="1" applyAlignment="1">
      <alignment horizontal="center" vertical="center" wrapText="1"/>
    </xf>
    <xf numFmtId="44" fontId="3" fillId="7" borderId="0" xfId="1" applyFont="1" applyFill="1" applyBorder="1" applyAlignment="1">
      <alignment horizontal="right"/>
    </xf>
    <xf numFmtId="44" fontId="3" fillId="7" borderId="0" xfId="2" applyNumberFormat="1" applyFill="1" applyAlignment="1">
      <alignment horizontal="right" vertical="center"/>
    </xf>
    <xf numFmtId="10" fontId="3" fillId="10" borderId="38" xfId="2" applyNumberFormat="1" applyFill="1" applyBorder="1" applyAlignment="1">
      <alignment horizontal="center" vertical="center"/>
    </xf>
    <xf numFmtId="10" fontId="3" fillId="7" borderId="38" xfId="2" applyNumberFormat="1" applyFill="1" applyBorder="1" applyAlignment="1">
      <alignment horizontal="center" vertical="center"/>
    </xf>
    <xf numFmtId="0" fontId="3" fillId="10" borderId="26" xfId="2" applyFill="1" applyBorder="1" applyAlignment="1">
      <alignment horizontal="center"/>
    </xf>
    <xf numFmtId="0" fontId="3" fillId="10" borderId="27" xfId="2" applyFill="1" applyBorder="1" applyAlignment="1">
      <alignment horizontal="center"/>
    </xf>
    <xf numFmtId="0" fontId="3" fillId="10" borderId="27" xfId="2" applyFill="1" applyBorder="1"/>
    <xf numFmtId="44" fontId="3" fillId="10" borderId="27" xfId="1" applyFont="1" applyFill="1" applyBorder="1" applyAlignment="1">
      <alignment horizontal="right"/>
    </xf>
    <xf numFmtId="10" fontId="3" fillId="10" borderId="27" xfId="2" applyNumberFormat="1" applyFill="1" applyBorder="1" applyAlignment="1">
      <alignment horizontal="center" vertical="center"/>
    </xf>
    <xf numFmtId="0" fontId="3" fillId="10" borderId="51" xfId="2" applyFill="1" applyBorder="1" applyAlignment="1">
      <alignment horizontal="center"/>
    </xf>
    <xf numFmtId="0" fontId="3" fillId="7" borderId="51" xfId="2" applyFill="1" applyBorder="1" applyAlignment="1">
      <alignment horizontal="center"/>
    </xf>
    <xf numFmtId="0" fontId="3" fillId="7" borderId="19" xfId="2" applyFill="1" applyBorder="1" applyAlignment="1">
      <alignment horizontal="center"/>
    </xf>
    <xf numFmtId="0" fontId="3" fillId="7" borderId="14" xfId="2" applyFill="1" applyBorder="1" applyAlignment="1">
      <alignment horizontal="center"/>
    </xf>
    <xf numFmtId="0" fontId="3" fillId="7" borderId="14" xfId="2" applyFill="1" applyBorder="1" applyAlignment="1">
      <alignment horizontal="left" vertical="center"/>
    </xf>
    <xf numFmtId="44" fontId="3" fillId="7" borderId="14" xfId="2" applyNumberFormat="1" applyFill="1" applyBorder="1" applyAlignment="1">
      <alignment horizontal="right" vertical="center"/>
    </xf>
    <xf numFmtId="44" fontId="3" fillId="19" borderId="14" xfId="1" applyFont="1" applyFill="1" applyBorder="1" applyAlignment="1">
      <alignment horizontal="center" vertical="center"/>
    </xf>
    <xf numFmtId="10" fontId="3" fillId="7" borderId="14" xfId="2" applyNumberFormat="1" applyFill="1" applyBorder="1" applyAlignment="1">
      <alignment horizontal="center" vertical="center"/>
    </xf>
    <xf numFmtId="10" fontId="44" fillId="10" borderId="64" xfId="1" applyNumberFormat="1" applyFont="1" applyFill="1" applyBorder="1" applyAlignment="1">
      <alignment horizontal="center" vertical="center"/>
    </xf>
    <xf numFmtId="10" fontId="44" fillId="10" borderId="30" xfId="1" applyNumberFormat="1" applyFont="1" applyFill="1" applyBorder="1" applyAlignment="1">
      <alignment horizontal="center" vertical="center"/>
    </xf>
    <xf numFmtId="10" fontId="44" fillId="7" borderId="30" xfId="1" applyNumberFormat="1" applyFont="1" applyFill="1" applyBorder="1" applyAlignment="1">
      <alignment horizontal="center" vertical="center"/>
    </xf>
    <xf numFmtId="10" fontId="44" fillId="7" borderId="23" xfId="1" applyNumberFormat="1" applyFont="1" applyFill="1" applyBorder="1" applyAlignment="1">
      <alignment horizontal="center" vertical="center"/>
    </xf>
    <xf numFmtId="44" fontId="3" fillId="10" borderId="20" xfId="1" applyFont="1" applyFill="1" applyBorder="1" applyAlignment="1">
      <alignment horizontal="right"/>
    </xf>
    <xf numFmtId="44" fontId="3" fillId="10" borderId="21" xfId="1" applyFont="1" applyFill="1" applyBorder="1" applyAlignment="1">
      <alignment horizontal="right"/>
    </xf>
    <xf numFmtId="44" fontId="3" fillId="7" borderId="21" xfId="1" applyFont="1" applyFill="1" applyBorder="1" applyAlignment="1">
      <alignment horizontal="right"/>
    </xf>
    <xf numFmtId="44" fontId="3" fillId="7" borderId="21" xfId="2" applyNumberFormat="1" applyFill="1" applyBorder="1" applyAlignment="1">
      <alignment horizontal="right" vertical="center"/>
    </xf>
    <xf numFmtId="44" fontId="3" fillId="7" borderId="22" xfId="2" applyNumberFormat="1" applyFill="1" applyBorder="1" applyAlignment="1">
      <alignment horizontal="right" vertical="center"/>
    </xf>
    <xf numFmtId="0" fontId="38" fillId="7" borderId="0" xfId="0" applyFont="1" applyFill="1"/>
    <xf numFmtId="0" fontId="4" fillId="0" borderId="1" xfId="2" applyFont="1" applyBorder="1" applyAlignment="1">
      <alignment horizontal="center" vertical="center" wrapText="1"/>
    </xf>
    <xf numFmtId="1" fontId="3" fillId="0" borderId="66" xfId="2" applyNumberFormat="1" applyBorder="1" applyAlignment="1">
      <alignment horizontal="center" vertical="center"/>
    </xf>
    <xf numFmtId="1" fontId="3" fillId="0" borderId="5" xfId="2" applyNumberFormat="1" applyBorder="1" applyAlignment="1">
      <alignment horizontal="center" vertical="center"/>
    </xf>
    <xf numFmtId="1" fontId="3" fillId="10" borderId="67" xfId="2" applyNumberFormat="1" applyFill="1" applyBorder="1" applyAlignment="1">
      <alignment horizontal="center" vertical="center"/>
    </xf>
    <xf numFmtId="1" fontId="3" fillId="0" borderId="67" xfId="2" applyNumberFormat="1" applyBorder="1" applyAlignment="1">
      <alignment horizontal="center" vertical="center"/>
    </xf>
    <xf numFmtId="1" fontId="3" fillId="0" borderId="14" xfId="2" applyNumberFormat="1" applyBorder="1" applyAlignment="1">
      <alignment horizontal="center" vertical="center"/>
    </xf>
    <xf numFmtId="1" fontId="3" fillId="0" borderId="68" xfId="2" applyNumberFormat="1" applyBorder="1" applyAlignment="1">
      <alignment horizontal="center" vertical="center"/>
    </xf>
    <xf numFmtId="1" fontId="3" fillId="0" borderId="69" xfId="2" applyNumberFormat="1" applyBorder="1" applyAlignment="1">
      <alignment horizontal="center" vertical="center"/>
    </xf>
    <xf numFmtId="0" fontId="39" fillId="0" borderId="70" xfId="0" applyFont="1" applyBorder="1" applyAlignment="1">
      <alignment horizontal="center" vertical="center" wrapText="1"/>
    </xf>
    <xf numFmtId="0" fontId="6" fillId="7" borderId="1" xfId="0" applyFont="1" applyFill="1" applyBorder="1" applyAlignment="1">
      <alignment horizontal="center" vertical="center" wrapText="1"/>
    </xf>
    <xf numFmtId="0" fontId="33" fillId="7" borderId="0" xfId="0" applyFont="1" applyFill="1" applyAlignment="1">
      <alignment horizontal="center" vertical="center"/>
    </xf>
    <xf numFmtId="44" fontId="46" fillId="7" borderId="0" xfId="1" applyFont="1" applyFill="1" applyBorder="1" applyAlignment="1">
      <alignment horizontal="center" vertical="center"/>
    </xf>
    <xf numFmtId="8" fontId="15" fillId="0" borderId="0" xfId="15" applyNumberFormat="1" applyFont="1" applyBorder="1" applyAlignment="1">
      <alignment horizontal="right" vertical="top"/>
    </xf>
    <xf numFmtId="8" fontId="16" fillId="20" borderId="0" xfId="15" applyNumberFormat="1" applyFont="1" applyFill="1" applyBorder="1" applyAlignment="1">
      <alignment horizontal="right" vertical="top"/>
    </xf>
    <xf numFmtId="8" fontId="15" fillId="0" borderId="0" xfId="15" applyNumberFormat="1" applyFont="1" applyFill="1" applyBorder="1" applyAlignment="1">
      <alignment horizontal="right" vertical="top"/>
    </xf>
    <xf numFmtId="8" fontId="16" fillId="0" borderId="0" xfId="15" applyNumberFormat="1" applyFont="1" applyFill="1" applyBorder="1" applyAlignment="1">
      <alignment horizontal="right" vertical="top"/>
    </xf>
    <xf numFmtId="8" fontId="16" fillId="0" borderId="0" xfId="15" applyNumberFormat="1" applyFont="1" applyFill="1" applyAlignment="1">
      <alignment horizontal="right" vertical="top"/>
    </xf>
    <xf numFmtId="8" fontId="15" fillId="20" borderId="0" xfId="15" applyNumberFormat="1" applyFont="1" applyFill="1" applyBorder="1" applyAlignment="1">
      <alignment horizontal="right" vertical="top"/>
    </xf>
    <xf numFmtId="8" fontId="15" fillId="20" borderId="35" xfId="15" applyNumberFormat="1" applyFont="1" applyFill="1" applyBorder="1" applyAlignment="1">
      <alignment horizontal="right" vertical="top"/>
    </xf>
    <xf numFmtId="8" fontId="16" fillId="20" borderId="35" xfId="15" applyNumberFormat="1" applyFont="1" applyFill="1" applyBorder="1" applyAlignment="1">
      <alignment horizontal="right" vertical="top"/>
    </xf>
    <xf numFmtId="0" fontId="17" fillId="27" borderId="27" xfId="0" applyFont="1" applyFill="1" applyBorder="1" applyAlignment="1">
      <alignment horizontal="center" vertical="center" wrapText="1"/>
    </xf>
    <xf numFmtId="0" fontId="17" fillId="8" borderId="27" xfId="0" applyFont="1" applyFill="1" applyBorder="1" applyAlignment="1">
      <alignment horizontal="center" vertical="center" wrapText="1"/>
    </xf>
    <xf numFmtId="44" fontId="17" fillId="8" borderId="28" xfId="1" applyFont="1" applyFill="1" applyBorder="1" applyAlignment="1">
      <alignment horizontal="center" vertical="center" wrapText="1"/>
    </xf>
    <xf numFmtId="0" fontId="48" fillId="22" borderId="3" xfId="0" applyFont="1" applyFill="1" applyBorder="1" applyAlignment="1">
      <alignment horizontal="center" vertical="center"/>
    </xf>
    <xf numFmtId="0" fontId="49" fillId="0" borderId="71" xfId="0" applyFont="1" applyBorder="1" applyAlignment="1">
      <alignment horizontal="left" vertical="center" wrapText="1"/>
    </xf>
    <xf numFmtId="167" fontId="47" fillId="7" borderId="72" xfId="0" applyNumberFormat="1" applyFont="1" applyFill="1" applyBorder="1" applyAlignment="1">
      <alignment horizontal="center" vertical="center"/>
    </xf>
    <xf numFmtId="0" fontId="48" fillId="22" borderId="0" xfId="0" applyFont="1" applyFill="1" applyAlignment="1">
      <alignment horizontal="center" vertical="center"/>
    </xf>
    <xf numFmtId="0" fontId="49" fillId="0" borderId="73" xfId="0" applyFont="1" applyBorder="1" applyAlignment="1">
      <alignment horizontal="left" vertical="center" wrapText="1"/>
    </xf>
    <xf numFmtId="167" fontId="47" fillId="7" borderId="74" xfId="0" applyNumberFormat="1" applyFont="1" applyFill="1" applyBorder="1" applyAlignment="1">
      <alignment horizontal="center" vertical="center"/>
    </xf>
    <xf numFmtId="0" fontId="48" fillId="22" borderId="8" xfId="0" applyFont="1" applyFill="1" applyBorder="1" applyAlignment="1">
      <alignment horizontal="center" vertical="center"/>
    </xf>
    <xf numFmtId="0" fontId="49" fillId="0" borderId="75" xfId="0" applyFont="1" applyBorder="1" applyAlignment="1">
      <alignment horizontal="left" vertical="center" wrapText="1"/>
    </xf>
    <xf numFmtId="167" fontId="47" fillId="7" borderId="76" xfId="0" applyNumberFormat="1" applyFont="1" applyFill="1" applyBorder="1" applyAlignment="1">
      <alignment horizontal="center" vertical="center"/>
    </xf>
    <xf numFmtId="0" fontId="47" fillId="0" borderId="37" xfId="0" applyFont="1" applyBorder="1" applyAlignment="1">
      <alignment horizontal="left" vertical="center" wrapText="1"/>
    </xf>
    <xf numFmtId="0" fontId="47" fillId="0" borderId="73" xfId="0" applyFont="1" applyBorder="1" applyAlignment="1">
      <alignment horizontal="left" vertical="center" wrapText="1"/>
    </xf>
    <xf numFmtId="167" fontId="48" fillId="0" borderId="77" xfId="0" applyNumberFormat="1" applyFont="1" applyBorder="1" applyAlignment="1">
      <alignment horizontal="center" vertical="center" wrapText="1"/>
    </xf>
    <xf numFmtId="167" fontId="48" fillId="0" borderId="78" xfId="0" applyNumberFormat="1" applyFont="1" applyBorder="1" applyAlignment="1">
      <alignment horizontal="center" vertical="center" wrapText="1"/>
    </xf>
    <xf numFmtId="0" fontId="47" fillId="0" borderId="75" xfId="0" applyFont="1" applyBorder="1" applyAlignment="1">
      <alignment horizontal="left" vertical="center" wrapText="1"/>
    </xf>
    <xf numFmtId="167" fontId="48" fillId="0" borderId="79" xfId="0" applyNumberFormat="1" applyFont="1" applyBorder="1" applyAlignment="1">
      <alignment horizontal="center" vertical="center" wrapText="1"/>
    </xf>
    <xf numFmtId="167" fontId="47" fillId="0" borderId="80" xfId="0" applyNumberFormat="1" applyFont="1" applyBorder="1" applyAlignment="1">
      <alignment horizontal="left" vertical="center" wrapText="1"/>
    </xf>
    <xf numFmtId="167" fontId="47" fillId="0" borderId="74" xfId="0" applyNumberFormat="1" applyFont="1" applyBorder="1" applyAlignment="1">
      <alignment horizontal="left" vertical="center" wrapText="1"/>
    </xf>
    <xf numFmtId="167" fontId="47" fillId="0" borderId="76" xfId="0" applyNumberFormat="1" applyFont="1" applyBorder="1" applyAlignment="1">
      <alignment horizontal="left" vertical="center" wrapText="1"/>
    </xf>
    <xf numFmtId="0" fontId="47" fillId="0" borderId="81" xfId="0" applyFont="1" applyBorder="1" applyAlignment="1">
      <alignment horizontal="left" vertical="center" wrapText="1"/>
    </xf>
    <xf numFmtId="167" fontId="47" fillId="0" borderId="72" xfId="0" applyNumberFormat="1" applyFont="1" applyBorder="1" applyAlignment="1">
      <alignment horizontal="left" vertical="center" wrapText="1"/>
    </xf>
    <xf numFmtId="0" fontId="48" fillId="7" borderId="37" xfId="0" applyFont="1" applyFill="1" applyBorder="1" applyAlignment="1">
      <alignment horizontal="left" vertical="center" wrapText="1"/>
    </xf>
    <xf numFmtId="44" fontId="48" fillId="7" borderId="80" xfId="1" applyFont="1" applyFill="1" applyBorder="1" applyAlignment="1">
      <alignment horizontal="center" vertical="center"/>
    </xf>
    <xf numFmtId="0" fontId="48" fillId="7" borderId="73" xfId="0" applyFont="1" applyFill="1" applyBorder="1" applyAlignment="1">
      <alignment horizontal="left" vertical="center" wrapText="1"/>
    </xf>
    <xf numFmtId="44" fontId="48" fillId="7" borderId="74" xfId="1" applyFont="1" applyFill="1" applyBorder="1" applyAlignment="1">
      <alignment horizontal="center" vertical="center"/>
    </xf>
    <xf numFmtId="0" fontId="48" fillId="7" borderId="75" xfId="0" applyFont="1" applyFill="1" applyBorder="1" applyAlignment="1">
      <alignment horizontal="left" vertical="center" wrapText="1"/>
    </xf>
    <xf numFmtId="44" fontId="48" fillId="7" borderId="76" xfId="1" applyFont="1" applyFill="1" applyBorder="1" applyAlignment="1">
      <alignment horizontal="center" vertical="center"/>
    </xf>
    <xf numFmtId="0" fontId="0" fillId="0" borderId="37" xfId="0" applyBorder="1"/>
    <xf numFmtId="0" fontId="0" fillId="0" borderId="73" xfId="0" applyBorder="1"/>
    <xf numFmtId="0" fontId="0" fillId="0" borderId="75" xfId="0" applyBorder="1"/>
    <xf numFmtId="0" fontId="48" fillId="7" borderId="73" xfId="0" applyFont="1" applyFill="1" applyBorder="1" applyAlignment="1">
      <alignment horizontal="left" vertical="center"/>
    </xf>
    <xf numFmtId="0" fontId="48" fillId="7" borderId="75" xfId="0" applyFont="1" applyFill="1" applyBorder="1" applyAlignment="1">
      <alignment horizontal="left" vertical="center"/>
    </xf>
    <xf numFmtId="0" fontId="48" fillId="7" borderId="37" xfId="0" applyFont="1" applyFill="1" applyBorder="1" applyAlignment="1">
      <alignment horizontal="left" vertical="center"/>
    </xf>
    <xf numFmtId="0" fontId="48" fillId="7" borderId="13" xfId="0" applyFont="1" applyFill="1" applyBorder="1" applyAlignment="1">
      <alignment horizontal="left" vertical="center"/>
    </xf>
    <xf numFmtId="44" fontId="48" fillId="7" borderId="15" xfId="0" applyNumberFormat="1" applyFont="1" applyFill="1" applyBorder="1" applyAlignment="1">
      <alignment horizontal="center" vertical="center"/>
    </xf>
    <xf numFmtId="0" fontId="48" fillId="7" borderId="81" xfId="0" applyFont="1" applyFill="1" applyBorder="1" applyAlignment="1">
      <alignment horizontal="left" vertical="center"/>
    </xf>
    <xf numFmtId="44" fontId="48" fillId="7" borderId="83" xfId="1" applyFont="1" applyFill="1" applyBorder="1" applyAlignment="1">
      <alignment horizontal="center" vertical="center"/>
    </xf>
    <xf numFmtId="44" fontId="48" fillId="7" borderId="72" xfId="1" applyFont="1" applyFill="1" applyBorder="1" applyAlignment="1">
      <alignment horizontal="center" vertical="center"/>
    </xf>
    <xf numFmtId="0" fontId="48" fillId="22" borderId="17" xfId="0" applyFont="1" applyFill="1" applyBorder="1" applyAlignment="1">
      <alignment horizontal="center" vertical="center"/>
    </xf>
    <xf numFmtId="0" fontId="48" fillId="7" borderId="17" xfId="0" applyFont="1" applyFill="1" applyBorder="1" applyAlignment="1">
      <alignment horizontal="left" vertical="center" wrapText="1"/>
    </xf>
    <xf numFmtId="0" fontId="48" fillId="7" borderId="8" xfId="0" applyFont="1" applyFill="1" applyBorder="1" applyAlignment="1">
      <alignment horizontal="left" vertical="center" wrapText="1"/>
    </xf>
    <xf numFmtId="0" fontId="17" fillId="8" borderId="26" xfId="0" applyFont="1" applyFill="1" applyBorder="1" applyAlignment="1">
      <alignment horizontal="center" vertical="center" wrapText="1"/>
    </xf>
    <xf numFmtId="0" fontId="50" fillId="8" borderId="27" xfId="0" applyFont="1" applyFill="1" applyBorder="1" applyAlignment="1">
      <alignment horizontal="center" vertical="center" wrapText="1"/>
    </xf>
    <xf numFmtId="0" fontId="48" fillId="7" borderId="7" xfId="0" applyFont="1" applyFill="1" applyBorder="1" applyAlignment="1">
      <alignment horizontal="center" vertical="center" wrapText="1"/>
    </xf>
    <xf numFmtId="14" fontId="48" fillId="7" borderId="8" xfId="0" applyNumberFormat="1" applyFont="1" applyFill="1" applyBorder="1" applyAlignment="1">
      <alignment horizontal="center" vertical="center" wrapText="1"/>
    </xf>
    <xf numFmtId="0" fontId="48" fillId="7" borderId="8" xfId="0" applyFont="1" applyFill="1" applyBorder="1" applyAlignment="1">
      <alignment horizontal="center" vertical="center" wrapText="1"/>
    </xf>
    <xf numFmtId="0" fontId="48" fillId="7" borderId="7" xfId="0" applyFont="1" applyFill="1" applyBorder="1" applyAlignment="1">
      <alignment horizontal="center" vertical="center"/>
    </xf>
    <xf numFmtId="14" fontId="48" fillId="7" borderId="8" xfId="0" applyNumberFormat="1" applyFont="1" applyFill="1" applyBorder="1" applyAlignment="1">
      <alignment horizontal="center" vertical="center"/>
    </xf>
    <xf numFmtId="0" fontId="51" fillId="0" borderId="8" xfId="0" applyFont="1" applyBorder="1" applyAlignment="1">
      <alignment horizontal="center" wrapText="1"/>
    </xf>
    <xf numFmtId="0" fontId="48" fillId="7" borderId="16" xfId="0" applyFont="1" applyFill="1" applyBorder="1" applyAlignment="1">
      <alignment horizontal="center" vertical="center" wrapText="1"/>
    </xf>
    <xf numFmtId="0" fontId="48" fillId="7" borderId="17" xfId="0" applyFont="1" applyFill="1" applyBorder="1" applyAlignment="1">
      <alignment horizontal="center" vertical="center" wrapText="1"/>
    </xf>
    <xf numFmtId="14" fontId="48" fillId="7" borderId="17" xfId="0" applyNumberFormat="1" applyFont="1" applyFill="1" applyBorder="1" applyAlignment="1">
      <alignment horizontal="center" vertical="center" wrapText="1"/>
    </xf>
    <xf numFmtId="0" fontId="45" fillId="7" borderId="0" xfId="0" applyFont="1" applyFill="1" applyAlignment="1">
      <alignment horizontal="center" vertical="center"/>
    </xf>
    <xf numFmtId="0" fontId="0" fillId="7" borderId="21" xfId="0" applyFill="1" applyBorder="1"/>
    <xf numFmtId="0" fontId="9" fillId="7" borderId="21" xfId="0" applyFont="1" applyFill="1" applyBorder="1" applyAlignment="1">
      <alignment horizontal="center" vertical="center"/>
    </xf>
    <xf numFmtId="0" fontId="0" fillId="6" borderId="22" xfId="0" applyFill="1" applyBorder="1" applyAlignment="1">
      <alignment horizontal="center" vertical="center"/>
    </xf>
    <xf numFmtId="44" fontId="0" fillId="6" borderId="0" xfId="1" applyFont="1" applyFill="1" applyBorder="1" applyAlignment="1">
      <alignment horizontal="center" vertical="center"/>
    </xf>
    <xf numFmtId="44" fontId="0" fillId="6" borderId="8" xfId="1" applyFont="1" applyFill="1" applyBorder="1" applyAlignment="1">
      <alignment horizontal="center" vertical="center"/>
    </xf>
    <xf numFmtId="0" fontId="9" fillId="6" borderId="5" xfId="0" applyFont="1" applyFill="1" applyBorder="1" applyAlignment="1">
      <alignment horizontal="center" vertical="center"/>
    </xf>
    <xf numFmtId="0" fontId="9" fillId="7" borderId="5" xfId="0" applyFont="1" applyFill="1" applyBorder="1" applyAlignment="1">
      <alignment horizontal="center" vertical="center"/>
    </xf>
    <xf numFmtId="44" fontId="0" fillId="6" borderId="3" xfId="1" applyFont="1" applyFill="1" applyBorder="1" applyAlignment="1">
      <alignment horizontal="center" vertical="center"/>
    </xf>
    <xf numFmtId="0" fontId="0" fillId="7" borderId="20" xfId="0" applyFill="1" applyBorder="1"/>
    <xf numFmtId="0" fontId="0" fillId="7" borderId="22" xfId="0" applyFill="1" applyBorder="1"/>
    <xf numFmtId="0" fontId="0" fillId="6" borderId="20" xfId="0" applyFill="1" applyBorder="1" applyAlignment="1">
      <alignment horizontal="center" vertical="center"/>
    </xf>
    <xf numFmtId="0" fontId="9" fillId="7" borderId="22" xfId="0" applyFont="1" applyFill="1" applyBorder="1" applyAlignment="1">
      <alignment horizontal="center" vertical="center"/>
    </xf>
    <xf numFmtId="0" fontId="48" fillId="0" borderId="81" xfId="0" applyFont="1" applyBorder="1" applyAlignment="1">
      <alignment horizontal="left" vertical="center"/>
    </xf>
    <xf numFmtId="0" fontId="48" fillId="0" borderId="82" xfId="0" applyFont="1" applyBorder="1" applyAlignment="1">
      <alignment horizontal="left" vertical="center"/>
    </xf>
    <xf numFmtId="0" fontId="48" fillId="7" borderId="71" xfId="0" applyFont="1" applyFill="1" applyBorder="1" applyAlignment="1">
      <alignment horizontal="left" vertical="center"/>
    </xf>
    <xf numFmtId="0" fontId="48" fillId="7" borderId="29" xfId="0" applyFont="1" applyFill="1" applyBorder="1" applyAlignment="1">
      <alignment horizontal="left" vertical="center"/>
    </xf>
    <xf numFmtId="0" fontId="48" fillId="7" borderId="84" xfId="0" applyFont="1" applyFill="1" applyBorder="1" applyAlignment="1">
      <alignment horizontal="left" vertical="center"/>
    </xf>
    <xf numFmtId="0" fontId="48" fillId="7" borderId="25" xfId="0" applyFont="1" applyFill="1" applyBorder="1" applyAlignment="1">
      <alignment horizontal="left" vertical="center"/>
    </xf>
    <xf numFmtId="0" fontId="6" fillId="3" borderId="21" xfId="0" applyFont="1" applyFill="1" applyBorder="1" applyAlignment="1">
      <alignment horizontal="center" vertical="center" wrapText="1"/>
    </xf>
    <xf numFmtId="0" fontId="54" fillId="0" borderId="0" xfId="0" applyFont="1"/>
    <xf numFmtId="0" fontId="6" fillId="3" borderId="21" xfId="0" applyFont="1" applyFill="1" applyBorder="1" applyAlignment="1">
      <alignment horizontal="center" vertical="center"/>
    </xf>
    <xf numFmtId="0" fontId="9" fillId="9" borderId="7" xfId="0" applyFont="1" applyFill="1" applyBorder="1"/>
    <xf numFmtId="0" fontId="0" fillId="9" borderId="7" xfId="0" applyFill="1" applyBorder="1" applyAlignment="1">
      <alignment horizontal="center" vertical="center"/>
    </xf>
    <xf numFmtId="44" fontId="11" fillId="9" borderId="22" xfId="0" applyNumberFormat="1" applyFont="1" applyFill="1" applyBorder="1"/>
    <xf numFmtId="44" fontId="12" fillId="9" borderId="8" xfId="1" applyFont="1" applyFill="1" applyBorder="1" applyAlignment="1">
      <alignment horizontal="center" vertical="center"/>
    </xf>
    <xf numFmtId="0" fontId="2" fillId="3" borderId="16" xfId="0" applyFont="1" applyFill="1" applyBorder="1" applyAlignment="1">
      <alignment horizontal="center" vertical="center"/>
    </xf>
    <xf numFmtId="0" fontId="9" fillId="9" borderId="0" xfId="0" applyFont="1" applyFill="1" applyAlignment="1">
      <alignment horizontal="center" vertical="center"/>
    </xf>
    <xf numFmtId="44" fontId="11" fillId="7" borderId="0" xfId="0" applyNumberFormat="1" applyFont="1" applyFill="1"/>
    <xf numFmtId="6" fontId="0" fillId="7" borderId="0" xfId="1" applyNumberFormat="1" applyFont="1" applyFill="1" applyBorder="1" applyAlignment="1">
      <alignment horizontal="center" vertical="center"/>
    </xf>
    <xf numFmtId="0" fontId="9" fillId="7" borderId="20" xfId="0" applyFont="1" applyFill="1" applyBorder="1"/>
    <xf numFmtId="44" fontId="11" fillId="7" borderId="20" xfId="0" applyNumberFormat="1" applyFont="1" applyFill="1" applyBorder="1"/>
    <xf numFmtId="44" fontId="11" fillId="7" borderId="21" xfId="0" applyNumberFormat="1" applyFont="1" applyFill="1" applyBorder="1"/>
    <xf numFmtId="44" fontId="0" fillId="7" borderId="21" xfId="1" applyFont="1" applyFill="1" applyBorder="1" applyAlignment="1">
      <alignment horizontal="center" vertical="center"/>
    </xf>
    <xf numFmtId="44" fontId="11" fillId="7" borderId="22" xfId="0" applyNumberFormat="1" applyFont="1" applyFill="1" applyBorder="1"/>
    <xf numFmtId="44" fontId="0" fillId="7" borderId="3" xfId="1" applyFont="1" applyFill="1" applyBorder="1" applyAlignment="1">
      <alignment horizontal="center" vertical="center"/>
    </xf>
    <xf numFmtId="44" fontId="0" fillId="7" borderId="22" xfId="1" applyFont="1" applyFill="1" applyBorder="1" applyAlignment="1">
      <alignment horizontal="center" vertical="center"/>
    </xf>
    <xf numFmtId="44" fontId="0" fillId="7" borderId="8" xfId="1" applyFont="1" applyFill="1" applyBorder="1" applyAlignment="1">
      <alignment horizontal="center" vertical="center"/>
    </xf>
    <xf numFmtId="1" fontId="2" fillId="5" borderId="1" xfId="0" applyNumberFormat="1" applyFont="1" applyFill="1" applyBorder="1" applyAlignment="1">
      <alignment horizontal="center" vertical="center" wrapText="1"/>
    </xf>
    <xf numFmtId="0" fontId="2" fillId="5" borderId="1" xfId="0" applyFont="1" applyFill="1" applyBorder="1" applyAlignment="1">
      <alignment horizontal="center" vertical="center" wrapText="1"/>
    </xf>
    <xf numFmtId="1"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1" fontId="2" fillId="19" borderId="1" xfId="0" applyNumberFormat="1" applyFont="1" applyFill="1" applyBorder="1" applyAlignment="1">
      <alignment horizontal="center" vertical="center" wrapText="1"/>
    </xf>
    <xf numFmtId="0" fontId="2" fillId="19" borderId="1" xfId="0" applyFont="1" applyFill="1" applyBorder="1" applyAlignment="1">
      <alignment horizontal="center" vertical="center" wrapText="1"/>
    </xf>
    <xf numFmtId="1" fontId="2" fillId="22" borderId="1" xfId="0" applyNumberFormat="1" applyFont="1" applyFill="1" applyBorder="1" applyAlignment="1">
      <alignment horizontal="center" vertical="center" wrapText="1"/>
    </xf>
    <xf numFmtId="0" fontId="2" fillId="22" borderId="1" xfId="0" applyFont="1" applyFill="1" applyBorder="1" applyAlignment="1">
      <alignment horizontal="center" vertical="center" wrapText="1"/>
    </xf>
    <xf numFmtId="1" fontId="2" fillId="9" borderId="1" xfId="0" applyNumberFormat="1" applyFont="1" applyFill="1" applyBorder="1" applyAlignment="1">
      <alignment horizontal="center" vertical="center" wrapText="1"/>
    </xf>
    <xf numFmtId="0" fontId="2" fillId="9" borderId="1" xfId="0" applyFont="1" applyFill="1" applyBorder="1" applyAlignment="1">
      <alignment horizontal="center" vertical="center" wrapText="1"/>
    </xf>
    <xf numFmtId="1" fontId="2" fillId="23" borderId="1" xfId="0" applyNumberFormat="1" applyFont="1" applyFill="1" applyBorder="1" applyAlignment="1">
      <alignment horizontal="center" vertical="center" wrapText="1"/>
    </xf>
    <xf numFmtId="0" fontId="2" fillId="23" borderId="1" xfId="0" applyFont="1" applyFill="1" applyBorder="1" applyAlignment="1">
      <alignment horizontal="center" vertical="center" wrapText="1"/>
    </xf>
    <xf numFmtId="1" fontId="2" fillId="0" borderId="18" xfId="0" applyNumberFormat="1" applyFont="1" applyBorder="1" applyAlignment="1">
      <alignment horizontal="center" vertical="center" wrapText="1"/>
    </xf>
    <xf numFmtId="0" fontId="2" fillId="0" borderId="1" xfId="0" applyFont="1" applyBorder="1" applyAlignment="1">
      <alignment horizontal="center" vertical="center" wrapText="1"/>
    </xf>
    <xf numFmtId="1" fontId="2" fillId="29" borderId="18" xfId="0" applyNumberFormat="1" applyFont="1" applyFill="1" applyBorder="1" applyAlignment="1">
      <alignment horizontal="center" vertical="center" wrapText="1"/>
    </xf>
    <xf numFmtId="0" fontId="2" fillId="29" borderId="1" xfId="0" applyFont="1" applyFill="1" applyBorder="1" applyAlignment="1">
      <alignment horizontal="center" vertical="center" wrapText="1"/>
    </xf>
    <xf numFmtId="167" fontId="0" fillId="7" borderId="2" xfId="0" applyNumberFormat="1" applyFill="1" applyBorder="1" applyAlignment="1">
      <alignment horizontal="center" vertical="center"/>
    </xf>
    <xf numFmtId="167" fontId="0" fillId="7" borderId="3" xfId="0" applyNumberFormat="1" applyFill="1" applyBorder="1" applyAlignment="1">
      <alignment horizontal="center" vertical="center"/>
    </xf>
    <xf numFmtId="167" fontId="0" fillId="7" borderId="4" xfId="0" applyNumberFormat="1" applyFill="1" applyBorder="1" applyAlignment="1">
      <alignment horizontal="center" vertical="center"/>
    </xf>
    <xf numFmtId="167" fontId="0" fillId="7" borderId="0" xfId="1" applyNumberFormat="1" applyFont="1" applyFill="1" applyBorder="1" applyAlignment="1">
      <alignment horizontal="center" vertical="center"/>
    </xf>
    <xf numFmtId="167" fontId="0" fillId="7" borderId="5" xfId="0" applyNumberFormat="1" applyFill="1" applyBorder="1" applyAlignment="1">
      <alignment horizontal="center" vertical="center"/>
    </xf>
    <xf numFmtId="167" fontId="0" fillId="7" borderId="0" xfId="0" applyNumberFormat="1" applyFill="1" applyAlignment="1">
      <alignment horizontal="center" vertical="center"/>
    </xf>
    <xf numFmtId="167" fontId="0" fillId="7" borderId="6" xfId="0" applyNumberFormat="1" applyFill="1" applyBorder="1" applyAlignment="1">
      <alignment horizontal="center" vertical="center"/>
    </xf>
    <xf numFmtId="167" fontId="0" fillId="7" borderId="7" xfId="1" applyNumberFormat="1" applyFont="1" applyFill="1" applyBorder="1" applyAlignment="1">
      <alignment horizontal="center" vertical="center"/>
    </xf>
    <xf numFmtId="167" fontId="0" fillId="7" borderId="8" xfId="1" applyNumberFormat="1" applyFont="1" applyFill="1" applyBorder="1" applyAlignment="1">
      <alignment horizontal="center" vertical="center"/>
    </xf>
    <xf numFmtId="167" fontId="0" fillId="7" borderId="9" xfId="1" applyNumberFormat="1" applyFont="1" applyFill="1" applyBorder="1" applyAlignment="1">
      <alignment horizontal="center" vertical="center"/>
    </xf>
    <xf numFmtId="44" fontId="11" fillId="7" borderId="8" xfId="0" applyNumberFormat="1" applyFont="1" applyFill="1" applyBorder="1"/>
    <xf numFmtId="0" fontId="0" fillId="7" borderId="5" xfId="0" applyFill="1" applyBorder="1" applyAlignment="1">
      <alignment horizontal="center" vertical="center"/>
    </xf>
    <xf numFmtId="0" fontId="0" fillId="7" borderId="7" xfId="0" applyFill="1" applyBorder="1" applyAlignment="1">
      <alignment horizontal="center" vertical="center"/>
    </xf>
    <xf numFmtId="167" fontId="0" fillId="9" borderId="5" xfId="1" applyNumberFormat="1" applyFont="1" applyFill="1" applyBorder="1" applyAlignment="1">
      <alignment horizontal="center" vertical="center"/>
    </xf>
    <xf numFmtId="44" fontId="11" fillId="9" borderId="0" xfId="0" applyNumberFormat="1" applyFont="1" applyFill="1"/>
    <xf numFmtId="167" fontId="0" fillId="9" borderId="6" xfId="1" applyNumberFormat="1" applyFont="1" applyFill="1" applyBorder="1" applyAlignment="1">
      <alignment horizontal="center" vertical="center"/>
    </xf>
    <xf numFmtId="167" fontId="0" fillId="9" borderId="0" xfId="1" applyNumberFormat="1" applyFont="1" applyFill="1" applyBorder="1" applyAlignment="1">
      <alignment horizontal="center" vertical="center"/>
    </xf>
    <xf numFmtId="0" fontId="9" fillId="7" borderId="3" xfId="0" applyFont="1" applyFill="1" applyBorder="1" applyAlignment="1">
      <alignment horizontal="center" vertical="center"/>
    </xf>
    <xf numFmtId="44" fontId="11" fillId="7" borderId="4" xfId="0" applyNumberFormat="1" applyFont="1" applyFill="1" applyBorder="1"/>
    <xf numFmtId="0" fontId="9" fillId="7" borderId="2" xfId="0" applyFont="1" applyFill="1" applyBorder="1" applyAlignment="1">
      <alignment horizontal="center" vertical="center"/>
    </xf>
    <xf numFmtId="0" fontId="0" fillId="7" borderId="2" xfId="0" applyFill="1" applyBorder="1" applyAlignment="1">
      <alignment horizontal="center" vertical="center"/>
    </xf>
    <xf numFmtId="44" fontId="37" fillId="7" borderId="4" xfId="1" applyFont="1" applyFill="1" applyBorder="1" applyAlignment="1">
      <alignment horizontal="center" vertical="center"/>
    </xf>
    <xf numFmtId="44" fontId="37" fillId="7" borderId="6" xfId="1" applyFont="1" applyFill="1" applyBorder="1" applyAlignment="1">
      <alignment horizontal="center" vertical="center"/>
    </xf>
    <xf numFmtId="44" fontId="37" fillId="7" borderId="9" xfId="1" applyFont="1" applyFill="1" applyBorder="1" applyAlignment="1">
      <alignment horizontal="center" vertical="center"/>
    </xf>
    <xf numFmtId="44" fontId="0" fillId="9" borderId="22" xfId="0" applyNumberFormat="1" applyFill="1" applyBorder="1" applyAlignment="1">
      <alignment horizontal="center" vertical="center"/>
    </xf>
    <xf numFmtId="0" fontId="0" fillId="7" borderId="6" xfId="0" applyFill="1" applyBorder="1" applyAlignment="1">
      <alignment horizontal="center" vertical="center" wrapText="1"/>
    </xf>
    <xf numFmtId="0" fontId="9" fillId="9" borderId="2" xfId="0" applyFont="1" applyFill="1" applyBorder="1"/>
    <xf numFmtId="44" fontId="11" fillId="9" borderId="4" xfId="0" applyNumberFormat="1" applyFont="1" applyFill="1" applyBorder="1"/>
    <xf numFmtId="44" fontId="0" fillId="9" borderId="4" xfId="0" applyNumberFormat="1" applyFill="1" applyBorder="1" applyAlignment="1">
      <alignment horizontal="center" vertical="center"/>
    </xf>
    <xf numFmtId="44" fontId="0" fillId="9" borderId="20" xfId="0" applyNumberFormat="1" applyFill="1" applyBorder="1" applyAlignment="1">
      <alignment horizontal="center" vertical="center"/>
    </xf>
    <xf numFmtId="44" fontId="37" fillId="9" borderId="20" xfId="0" applyNumberFormat="1" applyFont="1" applyFill="1" applyBorder="1" applyAlignment="1">
      <alignment horizontal="center" vertical="center"/>
    </xf>
    <xf numFmtId="0" fontId="9" fillId="7" borderId="2" xfId="0" applyFont="1" applyFill="1" applyBorder="1"/>
    <xf numFmtId="8" fontId="37" fillId="9" borderId="20" xfId="0" applyNumberFormat="1" applyFont="1" applyFill="1" applyBorder="1" applyAlignment="1">
      <alignment horizontal="center" vertical="center"/>
    </xf>
    <xf numFmtId="0" fontId="2" fillId="7" borderId="5" xfId="0" applyFont="1" applyFill="1" applyBorder="1" applyAlignment="1">
      <alignment horizontal="center" vertical="center" wrapText="1"/>
    </xf>
    <xf numFmtId="0" fontId="9" fillId="9" borderId="2" xfId="0" applyFont="1" applyFill="1" applyBorder="1" applyAlignment="1">
      <alignment horizontal="center" vertical="center"/>
    </xf>
    <xf numFmtId="44" fontId="11" fillId="9" borderId="20" xfId="0" applyNumberFormat="1" applyFont="1" applyFill="1" applyBorder="1"/>
    <xf numFmtId="44" fontId="37" fillId="9" borderId="6" xfId="1" applyFont="1" applyFill="1" applyBorder="1" applyAlignment="1">
      <alignment horizontal="center" vertical="center"/>
    </xf>
    <xf numFmtId="0" fontId="0" fillId="9" borderId="2" xfId="0" applyFill="1" applyBorder="1" applyAlignment="1">
      <alignment horizontal="center" vertical="center"/>
    </xf>
    <xf numFmtId="44" fontId="37" fillId="9" borderId="4" xfId="1" applyFont="1" applyFill="1" applyBorder="1" applyAlignment="1">
      <alignment horizontal="center" vertical="center"/>
    </xf>
    <xf numFmtId="44" fontId="37" fillId="9" borderId="9" xfId="1" applyFont="1" applyFill="1" applyBorder="1" applyAlignment="1">
      <alignment horizontal="center" vertical="center"/>
    </xf>
    <xf numFmtId="167" fontId="0" fillId="9" borderId="2" xfId="1" applyNumberFormat="1" applyFont="1" applyFill="1" applyBorder="1" applyAlignment="1">
      <alignment horizontal="center" vertical="center"/>
    </xf>
    <xf numFmtId="44" fontId="11" fillId="9" borderId="3" xfId="0" applyNumberFormat="1" applyFont="1" applyFill="1" applyBorder="1"/>
    <xf numFmtId="167" fontId="0" fillId="9" borderId="4" xfId="1" applyNumberFormat="1" applyFont="1" applyFill="1" applyBorder="1" applyAlignment="1">
      <alignment horizontal="center" vertical="center"/>
    </xf>
    <xf numFmtId="167" fontId="0" fillId="9" borderId="3" xfId="1" applyNumberFormat="1" applyFont="1" applyFill="1" applyBorder="1" applyAlignment="1">
      <alignment horizontal="center" vertical="center"/>
    </xf>
    <xf numFmtId="167" fontId="0" fillId="9" borderId="7" xfId="1" applyNumberFormat="1" applyFont="1" applyFill="1" applyBorder="1" applyAlignment="1">
      <alignment horizontal="center" vertical="center"/>
    </xf>
    <xf numFmtId="44" fontId="11" fillId="9" borderId="8" xfId="0" applyNumberFormat="1" applyFont="1" applyFill="1" applyBorder="1"/>
    <xf numFmtId="167" fontId="0" fillId="9" borderId="9" xfId="1" applyNumberFormat="1" applyFont="1" applyFill="1" applyBorder="1" applyAlignment="1">
      <alignment horizontal="center" vertical="center"/>
    </xf>
    <xf numFmtId="167" fontId="0" fillId="9" borderId="8" xfId="1" applyNumberFormat="1" applyFont="1" applyFill="1" applyBorder="1" applyAlignment="1">
      <alignment horizontal="center" vertical="center"/>
    </xf>
    <xf numFmtId="44" fontId="11" fillId="7" borderId="3" xfId="0" applyNumberFormat="1" applyFont="1" applyFill="1" applyBorder="1"/>
    <xf numFmtId="167" fontId="0" fillId="7" borderId="7" xfId="0" applyNumberFormat="1" applyFill="1" applyBorder="1" applyAlignment="1">
      <alignment horizontal="center" vertical="center"/>
    </xf>
    <xf numFmtId="167" fontId="0" fillId="7" borderId="9" xfId="0" applyNumberFormat="1" applyFill="1" applyBorder="1" applyAlignment="1">
      <alignment horizontal="center" vertical="center"/>
    </xf>
    <xf numFmtId="167" fontId="0" fillId="7" borderId="8" xfId="0" applyNumberFormat="1" applyFill="1" applyBorder="1" applyAlignment="1">
      <alignment horizontal="center" vertical="center"/>
    </xf>
    <xf numFmtId="0" fontId="0" fillId="30" borderId="0" xfId="0" applyFill="1" applyAlignment="1">
      <alignment horizontal="center" vertical="center" wrapText="1"/>
    </xf>
    <xf numFmtId="0" fontId="0" fillId="30" borderId="21" xfId="0" applyFill="1" applyBorder="1" applyAlignment="1">
      <alignment horizontal="center" vertical="center" wrapText="1"/>
    </xf>
    <xf numFmtId="0" fontId="2" fillId="3" borderId="19"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23" xfId="0" applyFont="1" applyFill="1" applyBorder="1" applyAlignment="1">
      <alignment horizontal="center" vertical="center"/>
    </xf>
    <xf numFmtId="164" fontId="5" fillId="24" borderId="19" xfId="0" applyNumberFormat="1" applyFont="1" applyFill="1" applyBorder="1" applyAlignment="1">
      <alignment horizontal="center" vertical="center"/>
    </xf>
    <xf numFmtId="164" fontId="5" fillId="24" borderId="23" xfId="0" applyNumberFormat="1" applyFont="1" applyFill="1" applyBorder="1" applyAlignment="1">
      <alignment horizontal="center" vertical="center"/>
    </xf>
    <xf numFmtId="164" fontId="5" fillId="24" borderId="15" xfId="0" applyNumberFormat="1" applyFont="1" applyFill="1" applyBorder="1" applyAlignment="1">
      <alignment horizontal="center" vertical="center"/>
    </xf>
    <xf numFmtId="164" fontId="5" fillId="24" borderId="13" xfId="0" applyNumberFormat="1" applyFont="1" applyFill="1" applyBorder="1" applyAlignment="1">
      <alignment horizontal="center" vertical="center"/>
    </xf>
    <xf numFmtId="164" fontId="5" fillId="25" borderId="19" xfId="0" applyNumberFormat="1" applyFont="1" applyFill="1" applyBorder="1" applyAlignment="1">
      <alignment horizontal="center" vertical="center"/>
    </xf>
    <xf numFmtId="164" fontId="5" fillId="25" borderId="23" xfId="0" applyNumberFormat="1" applyFont="1" applyFill="1" applyBorder="1" applyAlignment="1">
      <alignment horizontal="center" vertical="center"/>
    </xf>
    <xf numFmtId="164" fontId="5" fillId="25" borderId="15" xfId="0" applyNumberFormat="1" applyFont="1" applyFill="1" applyBorder="1" applyAlignment="1">
      <alignment horizontal="center" vertical="center"/>
    </xf>
    <xf numFmtId="164" fontId="5" fillId="25" borderId="13" xfId="0" applyNumberFormat="1" applyFont="1" applyFill="1" applyBorder="1" applyAlignment="1">
      <alignment horizontal="center" vertical="center"/>
    </xf>
    <xf numFmtId="164" fontId="5" fillId="26" borderId="19" xfId="0" applyNumberFormat="1" applyFont="1" applyFill="1" applyBorder="1" applyAlignment="1">
      <alignment horizontal="center" vertical="center"/>
    </xf>
    <xf numFmtId="164" fontId="5" fillId="26" borderId="23" xfId="0" applyNumberFormat="1" applyFont="1" applyFill="1" applyBorder="1" applyAlignment="1">
      <alignment horizontal="center" vertical="center"/>
    </xf>
    <xf numFmtId="164" fontId="5" fillId="26" borderId="15" xfId="0" applyNumberFormat="1" applyFont="1" applyFill="1" applyBorder="1" applyAlignment="1">
      <alignment horizontal="center" vertical="center"/>
    </xf>
    <xf numFmtId="164" fontId="5" fillId="26" borderId="13" xfId="0" applyNumberFormat="1" applyFont="1" applyFill="1" applyBorder="1" applyAlignment="1">
      <alignment horizontal="center" vertical="center"/>
    </xf>
    <xf numFmtId="44" fontId="0" fillId="7" borderId="0" xfId="1" applyFont="1" applyFill="1" applyBorder="1" applyAlignment="1">
      <alignment horizontal="center"/>
    </xf>
    <xf numFmtId="44" fontId="0" fillId="7" borderId="2" xfId="1" applyFont="1" applyFill="1" applyBorder="1" applyAlignment="1">
      <alignment horizontal="center"/>
    </xf>
    <xf numFmtId="44" fontId="0" fillId="7" borderId="3" xfId="1" applyFont="1" applyFill="1" applyBorder="1" applyAlignment="1">
      <alignment horizontal="center"/>
    </xf>
    <xf numFmtId="44" fontId="0" fillId="7" borderId="4" xfId="1" applyFont="1" applyFill="1" applyBorder="1" applyAlignment="1">
      <alignment horizontal="center"/>
    </xf>
    <xf numFmtId="44" fontId="0" fillId="7" borderId="5" xfId="1" applyFont="1" applyFill="1" applyBorder="1" applyAlignment="1">
      <alignment horizontal="center"/>
    </xf>
    <xf numFmtId="44" fontId="0" fillId="7" borderId="6" xfId="1" applyFont="1" applyFill="1" applyBorder="1" applyAlignment="1">
      <alignment horizontal="center"/>
    </xf>
    <xf numFmtId="44" fontId="0" fillId="7" borderId="7" xfId="1" applyFont="1" applyFill="1" applyBorder="1" applyAlignment="1">
      <alignment horizontal="center"/>
    </xf>
    <xf numFmtId="44" fontId="0" fillId="7" borderId="8" xfId="1" applyFont="1" applyFill="1" applyBorder="1" applyAlignment="1">
      <alignment horizontal="center"/>
    </xf>
    <xf numFmtId="44" fontId="0" fillId="7" borderId="9" xfId="1" applyFont="1" applyFill="1" applyBorder="1" applyAlignment="1">
      <alignment horizontal="center"/>
    </xf>
    <xf numFmtId="0" fontId="6" fillId="7" borderId="21" xfId="0" applyFont="1" applyFill="1" applyBorder="1"/>
    <xf numFmtId="0" fontId="6" fillId="7" borderId="21" xfId="0" applyFont="1" applyFill="1" applyBorder="1" applyAlignment="1">
      <alignment horizontal="center" vertical="center" wrapText="1"/>
    </xf>
    <xf numFmtId="44" fontId="0" fillId="9" borderId="2" xfId="1" applyFont="1" applyFill="1" applyBorder="1" applyAlignment="1">
      <alignment horizontal="center"/>
    </xf>
    <xf numFmtId="44" fontId="0" fillId="9" borderId="3" xfId="1" applyFont="1" applyFill="1" applyBorder="1" applyAlignment="1">
      <alignment horizontal="center"/>
    </xf>
    <xf numFmtId="44" fontId="0" fillId="9" borderId="4" xfId="1" applyFont="1" applyFill="1" applyBorder="1" applyAlignment="1">
      <alignment horizontal="center"/>
    </xf>
    <xf numFmtId="44" fontId="0" fillId="9" borderId="5" xfId="1" applyFont="1" applyFill="1" applyBorder="1" applyAlignment="1">
      <alignment horizontal="center"/>
    </xf>
    <xf numFmtId="44" fontId="0" fillId="9" borderId="0" xfId="1" applyFont="1" applyFill="1" applyBorder="1" applyAlignment="1">
      <alignment horizontal="center"/>
    </xf>
    <xf numFmtId="44" fontId="0" fillId="9" borderId="6" xfId="1" applyFont="1" applyFill="1" applyBorder="1" applyAlignment="1">
      <alignment horizontal="center"/>
    </xf>
    <xf numFmtId="44" fontId="0" fillId="9" borderId="7" xfId="1" applyFont="1" applyFill="1" applyBorder="1" applyAlignment="1">
      <alignment horizontal="center"/>
    </xf>
    <xf numFmtId="44" fontId="0" fillId="9" borderId="8" xfId="1" applyFont="1" applyFill="1" applyBorder="1" applyAlignment="1">
      <alignment horizontal="center"/>
    </xf>
    <xf numFmtId="44" fontId="0" fillId="9" borderId="9" xfId="1" applyFont="1" applyFill="1" applyBorder="1" applyAlignment="1">
      <alignment horizontal="center"/>
    </xf>
    <xf numFmtId="1" fontId="2" fillId="7" borderId="0" xfId="0" applyNumberFormat="1" applyFont="1" applyFill="1" applyAlignment="1">
      <alignment horizontal="center" vertical="center"/>
    </xf>
    <xf numFmtId="0" fontId="0" fillId="7" borderId="6" xfId="0" applyFill="1" applyBorder="1"/>
    <xf numFmtId="0" fontId="39" fillId="0" borderId="16" xfId="0" applyFont="1" applyBorder="1" applyAlignment="1">
      <alignment horizontal="center" vertical="center" wrapText="1"/>
    </xf>
    <xf numFmtId="0" fontId="2" fillId="7" borderId="85" xfId="0" applyFont="1" applyFill="1" applyBorder="1" applyAlignment="1">
      <alignment horizontal="center" vertical="center"/>
    </xf>
    <xf numFmtId="10" fontId="0" fillId="7" borderId="72" xfId="0" applyNumberFormat="1" applyFill="1" applyBorder="1" applyAlignment="1">
      <alignment horizontal="center" vertical="center"/>
    </xf>
    <xf numFmtId="0" fontId="2" fillId="7" borderId="86" xfId="0" applyFont="1" applyFill="1" applyBorder="1" applyAlignment="1">
      <alignment horizontal="center" vertical="center"/>
    </xf>
    <xf numFmtId="0" fontId="35" fillId="7" borderId="76" xfId="48" applyFill="1" applyBorder="1" applyAlignment="1">
      <alignment horizontal="center" vertical="center"/>
    </xf>
    <xf numFmtId="0" fontId="9" fillId="0" borderId="5" xfId="0" applyFont="1" applyBorder="1" applyAlignment="1">
      <alignment vertical="center"/>
    </xf>
    <xf numFmtId="167" fontId="9" fillId="7" borderId="55" xfId="0" applyNumberFormat="1" applyFont="1" applyFill="1" applyBorder="1" applyAlignment="1">
      <alignment vertical="center"/>
    </xf>
    <xf numFmtId="167" fontId="9" fillId="7" borderId="58" xfId="0" applyNumberFormat="1" applyFont="1" applyFill="1" applyBorder="1" applyAlignment="1">
      <alignment vertical="center"/>
    </xf>
    <xf numFmtId="167" fontId="9" fillId="7" borderId="60" xfId="0" applyNumberFormat="1" applyFont="1" applyFill="1" applyBorder="1" applyAlignment="1">
      <alignment vertical="center"/>
    </xf>
    <xf numFmtId="0" fontId="2" fillId="0" borderId="0" xfId="0" applyFont="1" applyAlignment="1">
      <alignment horizontal="center" vertical="center" wrapText="1"/>
    </xf>
    <xf numFmtId="0" fontId="3" fillId="0" borderId="0" xfId="2"/>
    <xf numFmtId="0" fontId="54" fillId="7" borderId="0" xfId="0" applyFont="1" applyFill="1"/>
    <xf numFmtId="0" fontId="6" fillId="7" borderId="20" xfId="0" applyFont="1" applyFill="1" applyBorder="1" applyAlignment="1">
      <alignment vertical="center" wrapText="1"/>
    </xf>
    <xf numFmtId="0" fontId="6" fillId="7" borderId="22" xfId="0" applyFont="1" applyFill="1" applyBorder="1" applyAlignment="1">
      <alignment vertical="center" wrapText="1"/>
    </xf>
    <xf numFmtId="0" fontId="6" fillId="7" borderId="21" xfId="0" applyFont="1" applyFill="1" applyBorder="1" applyAlignment="1">
      <alignment vertical="center" wrapText="1"/>
    </xf>
    <xf numFmtId="0" fontId="6" fillId="7" borderId="22" xfId="0" applyFont="1" applyFill="1" applyBorder="1"/>
    <xf numFmtId="0" fontId="36" fillId="30" borderId="21" xfId="0" applyFont="1" applyFill="1" applyBorder="1" applyAlignment="1">
      <alignment horizontal="center" vertical="center" wrapText="1"/>
    </xf>
    <xf numFmtId="164" fontId="5" fillId="62" borderId="0" xfId="0" applyNumberFormat="1" applyFont="1" applyFill="1" applyAlignment="1">
      <alignment horizontal="center" vertical="center"/>
    </xf>
    <xf numFmtId="0" fontId="47" fillId="7" borderId="37" xfId="0" applyFont="1" applyFill="1" applyBorder="1" applyAlignment="1">
      <alignment horizontal="left" vertical="center" wrapText="1"/>
    </xf>
    <xf numFmtId="0" fontId="47" fillId="7" borderId="73" xfId="0" applyFont="1" applyFill="1" applyBorder="1" applyAlignment="1">
      <alignment horizontal="left" vertical="center" wrapText="1"/>
    </xf>
    <xf numFmtId="0" fontId="47" fillId="7" borderId="75" xfId="0" applyFont="1" applyFill="1" applyBorder="1" applyAlignment="1">
      <alignment horizontal="left" vertical="center" wrapText="1"/>
    </xf>
    <xf numFmtId="167" fontId="47" fillId="7" borderId="6" xfId="0" applyNumberFormat="1" applyFont="1" applyFill="1" applyBorder="1" applyAlignment="1">
      <alignment horizontal="center" vertical="center"/>
    </xf>
    <xf numFmtId="0" fontId="0" fillId="7" borderId="73" xfId="0" applyFill="1" applyBorder="1"/>
    <xf numFmtId="0" fontId="48" fillId="7" borderId="82" xfId="0" applyFont="1" applyFill="1" applyBorder="1" applyAlignment="1">
      <alignment horizontal="left" vertical="center"/>
    </xf>
    <xf numFmtId="8" fontId="48" fillId="7" borderId="18" xfId="1" applyNumberFormat="1" applyFont="1" applyFill="1" applyBorder="1" applyAlignment="1">
      <alignment horizontal="right" vertical="center"/>
    </xf>
    <xf numFmtId="0" fontId="48" fillId="22" borderId="0" xfId="0" quotePrefix="1" applyFont="1" applyFill="1" applyAlignment="1">
      <alignment horizontal="center" vertical="center"/>
    </xf>
    <xf numFmtId="0" fontId="9" fillId="7" borderId="20" xfId="0" applyFont="1" applyFill="1" applyBorder="1" applyAlignment="1">
      <alignment horizontal="center" vertical="center"/>
    </xf>
    <xf numFmtId="164" fontId="5" fillId="62" borderId="0" xfId="0" applyNumberFormat="1" applyFont="1" applyFill="1" applyAlignment="1">
      <alignment horizontal="center" vertical="center" wrapText="1"/>
    </xf>
    <xf numFmtId="0" fontId="9" fillId="0" borderId="0" xfId="0" applyFont="1" applyAlignment="1">
      <alignment horizontal="center" vertical="center"/>
    </xf>
    <xf numFmtId="44" fontId="37" fillId="7" borderId="0" xfId="0" applyNumberFormat="1" applyFont="1" applyFill="1" applyAlignment="1">
      <alignment horizontal="center" vertical="center"/>
    </xf>
    <xf numFmtId="44" fontId="2" fillId="3" borderId="1" xfId="0" applyNumberFormat="1" applyFont="1" applyFill="1" applyBorder="1" applyAlignment="1">
      <alignment horizontal="center" vertical="center" wrapText="1"/>
    </xf>
    <xf numFmtId="44" fontId="12" fillId="9" borderId="21" xfId="0" applyNumberFormat="1" applyFont="1" applyFill="1" applyBorder="1" applyAlignment="1">
      <alignment horizontal="center" vertical="center"/>
    </xf>
    <xf numFmtId="44" fontId="12" fillId="7" borderId="21" xfId="0" applyNumberFormat="1" applyFont="1" applyFill="1" applyBorder="1" applyAlignment="1">
      <alignment horizontal="center" vertical="center"/>
    </xf>
    <xf numFmtId="44" fontId="12" fillId="9" borderId="20" xfId="0" applyNumberFormat="1" applyFont="1" applyFill="1" applyBorder="1" applyAlignment="1">
      <alignment horizontal="center" vertical="center"/>
    </xf>
    <xf numFmtId="0" fontId="9" fillId="9" borderId="22" xfId="0" applyFont="1" applyFill="1" applyBorder="1" applyAlignment="1">
      <alignment horizontal="center" vertical="center"/>
    </xf>
    <xf numFmtId="44" fontId="12" fillId="9" borderId="22" xfId="0" applyNumberFormat="1" applyFont="1" applyFill="1" applyBorder="1" applyAlignment="1">
      <alignment horizontal="center" vertical="center"/>
    </xf>
    <xf numFmtId="44" fontId="0" fillId="9" borderId="9" xfId="0" applyNumberFormat="1" applyFill="1" applyBorder="1" applyAlignment="1">
      <alignment horizontal="center" vertical="center"/>
    </xf>
    <xf numFmtId="44" fontId="12" fillId="7" borderId="20" xfId="0" applyNumberFormat="1" applyFont="1" applyFill="1" applyBorder="1" applyAlignment="1">
      <alignment horizontal="center" vertical="center"/>
    </xf>
    <xf numFmtId="44" fontId="12" fillId="7" borderId="22" xfId="0" applyNumberFormat="1" applyFont="1" applyFill="1" applyBorder="1" applyAlignment="1">
      <alignment horizontal="center" vertical="center"/>
    </xf>
    <xf numFmtId="0" fontId="9" fillId="0" borderId="0" xfId="0" applyFont="1" applyAlignment="1">
      <alignment horizontal="center" vertical="center" wrapText="1"/>
    </xf>
    <xf numFmtId="44" fontId="6" fillId="0" borderId="0" xfId="0" applyNumberFormat="1" applyFont="1"/>
    <xf numFmtId="44" fontId="9" fillId="0" borderId="0" xfId="0" applyNumberFormat="1" applyFont="1" applyAlignment="1">
      <alignment horizontal="center" vertical="center"/>
    </xf>
    <xf numFmtId="0" fontId="69" fillId="0" borderId="0" xfId="0" applyFont="1" applyAlignment="1">
      <alignment horizontal="center" vertical="center"/>
    </xf>
    <xf numFmtId="44" fontId="70" fillId="0" borderId="0" xfId="1" applyFont="1" applyFill="1" applyBorder="1" applyAlignment="1">
      <alignment horizontal="center" vertical="center"/>
    </xf>
    <xf numFmtId="0" fontId="6" fillId="0" borderId="0" xfId="0" applyFont="1"/>
    <xf numFmtId="0" fontId="6" fillId="0" borderId="0" xfId="0" applyFont="1" applyAlignment="1">
      <alignment horizontal="center" vertical="center"/>
    </xf>
    <xf numFmtId="164" fontId="6" fillId="0" borderId="0" xfId="0" applyNumberFormat="1" applyFont="1" applyAlignment="1">
      <alignment horizontal="center" vertical="center"/>
    </xf>
    <xf numFmtId="44" fontId="9" fillId="0" borderId="0" xfId="1" applyFont="1" applyFill="1" applyBorder="1" applyAlignment="1">
      <alignment horizontal="center"/>
    </xf>
    <xf numFmtId="44" fontId="9" fillId="0" borderId="0" xfId="1" applyFont="1" applyFill="1" applyBorder="1"/>
    <xf numFmtId="1" fontId="6" fillId="0" borderId="0" xfId="0" applyNumberFormat="1" applyFont="1" applyAlignment="1">
      <alignment horizontal="center" vertical="center"/>
    </xf>
    <xf numFmtId="0" fontId="6" fillId="0" borderId="0" xfId="0" applyFont="1" applyAlignment="1">
      <alignment horizontal="center" vertical="center" wrapText="1"/>
    </xf>
    <xf numFmtId="167" fontId="9" fillId="0" borderId="0" xfId="0" applyNumberFormat="1" applyFont="1" applyAlignment="1">
      <alignment horizontal="center" vertical="center"/>
    </xf>
    <xf numFmtId="167" fontId="9" fillId="0" borderId="0" xfId="1" applyNumberFormat="1" applyFont="1" applyFill="1" applyBorder="1" applyAlignment="1">
      <alignment horizontal="center" vertical="center"/>
    </xf>
    <xf numFmtId="0" fontId="47" fillId="7" borderId="0" xfId="0" applyFont="1" applyFill="1" applyAlignment="1">
      <alignment horizontal="center" vertical="center" wrapText="1"/>
    </xf>
    <xf numFmtId="0" fontId="0" fillId="7" borderId="0" xfId="0" applyFill="1" applyAlignment="1">
      <alignment horizontal="left" vertical="center" wrapText="1"/>
    </xf>
    <xf numFmtId="44" fontId="0" fillId="7" borderId="0" xfId="1" applyFont="1" applyFill="1" applyBorder="1" applyAlignment="1">
      <alignment horizontal="center" vertical="center" wrapText="1"/>
    </xf>
    <xf numFmtId="167" fontId="47" fillId="7" borderId="0" xfId="0" applyNumberFormat="1" applyFont="1" applyFill="1" applyAlignment="1">
      <alignment horizontal="center" vertical="center"/>
    </xf>
    <xf numFmtId="44" fontId="48" fillId="7" borderId="0" xfId="1" applyFont="1" applyFill="1" applyBorder="1" applyAlignment="1">
      <alignment horizontal="center" vertical="center"/>
    </xf>
    <xf numFmtId="44" fontId="48" fillId="7" borderId="0" xfId="0" applyNumberFormat="1" applyFont="1" applyFill="1" applyAlignment="1">
      <alignment horizontal="center" vertical="center"/>
    </xf>
    <xf numFmtId="8" fontId="48" fillId="7" borderId="0" xfId="1" applyNumberFormat="1" applyFont="1" applyFill="1" applyBorder="1" applyAlignment="1">
      <alignment horizontal="right" vertical="center"/>
    </xf>
    <xf numFmtId="167" fontId="9" fillId="63" borderId="2" xfId="0" applyNumberFormat="1" applyFont="1" applyFill="1" applyBorder="1" applyAlignment="1">
      <alignment vertical="center"/>
    </xf>
    <xf numFmtId="167" fontId="9" fillId="63" borderId="5" xfId="0" applyNumberFormat="1" applyFont="1" applyFill="1" applyBorder="1" applyAlignment="1">
      <alignment vertical="center"/>
    </xf>
    <xf numFmtId="167" fontId="9" fillId="63" borderId="0" xfId="0" applyNumberFormat="1" applyFont="1" applyFill="1" applyAlignment="1">
      <alignment vertical="center"/>
    </xf>
    <xf numFmtId="167" fontId="9" fillId="63" borderId="3" xfId="0" applyNumberFormat="1" applyFont="1" applyFill="1" applyBorder="1" applyAlignment="1">
      <alignment vertical="center"/>
    </xf>
    <xf numFmtId="44" fontId="4" fillId="19" borderId="27" xfId="1" applyFont="1" applyFill="1" applyBorder="1" applyAlignment="1">
      <alignment horizontal="center" vertical="center"/>
    </xf>
    <xf numFmtId="44" fontId="4" fillId="19" borderId="38" xfId="1" applyFont="1" applyFill="1" applyBorder="1" applyAlignment="1">
      <alignment horizontal="center" vertical="center"/>
    </xf>
    <xf numFmtId="44" fontId="4" fillId="19" borderId="14" xfId="1" applyFont="1" applyFill="1" applyBorder="1" applyAlignment="1">
      <alignment horizontal="center" vertical="center"/>
    </xf>
    <xf numFmtId="0" fontId="39" fillId="7" borderId="20" xfId="0" applyFont="1" applyFill="1" applyBorder="1" applyAlignment="1">
      <alignment horizontal="center" vertical="center"/>
    </xf>
    <xf numFmtId="0" fontId="39" fillId="9" borderId="16" xfId="0" applyFont="1" applyFill="1" applyBorder="1" applyAlignment="1">
      <alignment horizontal="center" vertical="center"/>
    </xf>
    <xf numFmtId="10" fontId="42" fillId="9" borderId="1" xfId="16" applyNumberFormat="1" applyFont="1" applyFill="1" applyBorder="1" applyAlignment="1">
      <alignment horizontal="center" vertical="center"/>
    </xf>
    <xf numFmtId="10" fontId="42" fillId="9" borderId="10" xfId="16" applyNumberFormat="1" applyFont="1" applyFill="1" applyBorder="1" applyAlignment="1">
      <alignment horizontal="center" vertical="center"/>
    </xf>
    <xf numFmtId="10" fontId="42" fillId="9" borderId="12" xfId="16" applyNumberFormat="1" applyFont="1" applyFill="1" applyBorder="1" applyAlignment="1">
      <alignment horizontal="center" vertical="center"/>
    </xf>
    <xf numFmtId="44" fontId="17" fillId="28" borderId="3" xfId="1" applyFont="1" applyFill="1" applyBorder="1" applyAlignment="1">
      <alignment horizontal="center" vertical="center" wrapText="1"/>
    </xf>
    <xf numFmtId="167" fontId="48" fillId="7" borderId="0" xfId="0" applyNumberFormat="1" applyFont="1" applyFill="1" applyAlignment="1">
      <alignment horizontal="center" vertical="center" wrapText="1"/>
    </xf>
    <xf numFmtId="167" fontId="47" fillId="7" borderId="0" xfId="0" applyNumberFormat="1" applyFont="1" applyFill="1" applyAlignment="1">
      <alignment horizontal="left" vertical="center" wrapText="1"/>
    </xf>
    <xf numFmtId="0" fontId="48" fillId="0" borderId="0" xfId="0" applyFont="1" applyAlignment="1">
      <alignment horizontal="center" vertical="center" wrapText="1"/>
    </xf>
    <xf numFmtId="0" fontId="9" fillId="0" borderId="0" xfId="0" applyFont="1" applyAlignment="1">
      <alignment horizontal="left" vertical="center" wrapText="1"/>
    </xf>
    <xf numFmtId="44" fontId="9" fillId="0" borderId="0" xfId="1" applyFont="1" applyFill="1" applyBorder="1" applyAlignment="1">
      <alignment horizontal="center" vertical="center" wrapText="1"/>
    </xf>
    <xf numFmtId="1" fontId="3" fillId="10" borderId="38" xfId="2" applyNumberFormat="1" applyFill="1" applyBorder="1" applyAlignment="1">
      <alignment horizontal="center" vertical="center"/>
    </xf>
    <xf numFmtId="1" fontId="3" fillId="10" borderId="5" xfId="2" applyNumberFormat="1" applyFill="1" applyBorder="1" applyAlignment="1">
      <alignment horizontal="center" vertical="center"/>
    </xf>
    <xf numFmtId="1" fontId="3" fillId="10" borderId="7" xfId="2" applyNumberFormat="1" applyFill="1" applyBorder="1" applyAlignment="1">
      <alignment horizontal="center" vertical="center"/>
    </xf>
    <xf numFmtId="1" fontId="3" fillId="0" borderId="5" xfId="2" applyNumberFormat="1" applyBorder="1" applyAlignment="1">
      <alignment horizontal="center" vertical="center"/>
    </xf>
    <xf numFmtId="1" fontId="3" fillId="0" borderId="38" xfId="2" applyNumberFormat="1" applyBorder="1" applyAlignment="1">
      <alignment horizontal="center" vertical="center"/>
    </xf>
    <xf numFmtId="1" fontId="3" fillId="10" borderId="38" xfId="1" applyNumberFormat="1" applyFont="1" applyFill="1" applyBorder="1" applyAlignment="1">
      <alignment horizontal="center" vertical="center"/>
    </xf>
    <xf numFmtId="1" fontId="3" fillId="0" borderId="27" xfId="2" applyNumberFormat="1" applyBorder="1" applyAlignment="1">
      <alignment horizontal="center" vertical="center"/>
    </xf>
    <xf numFmtId="1" fontId="3" fillId="0" borderId="38" xfId="1" applyNumberFormat="1" applyFont="1" applyBorder="1" applyAlignment="1">
      <alignment horizontal="center" vertical="center"/>
    </xf>
    <xf numFmtId="0" fontId="2" fillId="7" borderId="16" xfId="0" applyFont="1" applyFill="1" applyBorder="1" applyAlignment="1">
      <alignment horizontal="center"/>
    </xf>
    <xf numFmtId="0" fontId="2" fillId="7" borderId="17" xfId="0" applyFont="1" applyFill="1" applyBorder="1" applyAlignment="1">
      <alignment horizontal="center"/>
    </xf>
    <xf numFmtId="0" fontId="2" fillId="7" borderId="18" xfId="0" applyFont="1" applyFill="1" applyBorder="1" applyAlignment="1">
      <alignment horizontal="center"/>
    </xf>
    <xf numFmtId="1" fontId="3" fillId="0" borderId="65" xfId="2" applyNumberFormat="1" applyBorder="1" applyAlignment="1">
      <alignment horizontal="center" vertical="center"/>
    </xf>
    <xf numFmtId="0" fontId="6" fillId="7" borderId="20" xfId="0" applyFont="1" applyFill="1" applyBorder="1" applyAlignment="1">
      <alignment horizontal="center" vertical="center" wrapText="1"/>
    </xf>
    <xf numFmtId="0" fontId="6" fillId="7" borderId="21" xfId="0" applyFont="1" applyFill="1" applyBorder="1" applyAlignment="1">
      <alignment horizontal="center" vertical="center" wrapText="1"/>
    </xf>
    <xf numFmtId="0" fontId="6" fillId="7" borderId="22" xfId="0" applyFont="1" applyFill="1" applyBorder="1" applyAlignment="1">
      <alignment horizontal="center" vertical="center" wrapText="1"/>
    </xf>
    <xf numFmtId="0" fontId="43" fillId="0" borderId="0" xfId="2" applyFont="1" applyAlignment="1">
      <alignment horizontal="center" vertical="center"/>
    </xf>
    <xf numFmtId="0" fontId="14" fillId="0" borderId="39" xfId="2" applyFont="1" applyBorder="1" applyAlignment="1">
      <alignment horizontal="center" vertical="center" wrapText="1"/>
    </xf>
    <xf numFmtId="0" fontId="14" fillId="0" borderId="40" xfId="2" applyFont="1" applyBorder="1" applyAlignment="1">
      <alignment horizontal="center" vertical="center" wrapText="1"/>
    </xf>
    <xf numFmtId="0" fontId="14" fillId="0" borderId="42" xfId="2" applyFont="1" applyBorder="1" applyAlignment="1">
      <alignment horizontal="center" vertical="center" wrapText="1"/>
    </xf>
    <xf numFmtId="0" fontId="14" fillId="0" borderId="24" xfId="2" applyFont="1" applyBorder="1" applyAlignment="1">
      <alignment horizontal="center" vertical="center" wrapText="1"/>
    </xf>
    <xf numFmtId="0" fontId="13" fillId="0" borderId="29" xfId="17" applyFont="1" applyBorder="1" applyAlignment="1">
      <alignment horizontal="center" wrapText="1"/>
    </xf>
    <xf numFmtId="0" fontId="13" fillId="0" borderId="29" xfId="18" applyFont="1" applyBorder="1" applyAlignment="1">
      <alignment horizontal="center" wrapText="1"/>
    </xf>
    <xf numFmtId="0" fontId="13" fillId="0" borderId="31" xfId="19" applyFont="1" applyBorder="1" applyAlignment="1">
      <alignment horizontal="center" vertical="center" wrapText="1"/>
    </xf>
    <xf numFmtId="0" fontId="13" fillId="0" borderId="34" xfId="19" applyFont="1" applyBorder="1" applyAlignment="1">
      <alignment horizontal="center" vertical="center" wrapText="1"/>
    </xf>
    <xf numFmtId="0" fontId="5" fillId="0" borderId="40" xfId="2" applyFont="1" applyBorder="1" applyAlignment="1">
      <alignment horizontal="center" vertical="center" wrapText="1"/>
    </xf>
    <xf numFmtId="0" fontId="47" fillId="7" borderId="2" xfId="0" applyFont="1" applyFill="1" applyBorder="1" applyAlignment="1">
      <alignment horizontal="center" vertical="center" wrapText="1"/>
    </xf>
    <xf numFmtId="0" fontId="47" fillId="7" borderId="7" xfId="0" applyFont="1" applyFill="1" applyBorder="1" applyAlignment="1">
      <alignment horizontal="center" vertical="center" wrapText="1"/>
    </xf>
    <xf numFmtId="0" fontId="35" fillId="7" borderId="3" xfId="48" applyFill="1" applyBorder="1" applyAlignment="1">
      <alignment horizontal="center" vertical="center" wrapText="1"/>
    </xf>
    <xf numFmtId="0" fontId="47" fillId="7" borderId="8" xfId="0" applyFont="1" applyFill="1" applyBorder="1" applyAlignment="1">
      <alignment horizontal="center" vertical="center" wrapText="1"/>
    </xf>
    <xf numFmtId="14" fontId="47" fillId="7" borderId="3" xfId="0" applyNumberFormat="1" applyFont="1" applyFill="1" applyBorder="1" applyAlignment="1">
      <alignment horizontal="center" vertical="center" wrapText="1"/>
    </xf>
    <xf numFmtId="14" fontId="47" fillId="7" borderId="8" xfId="0" applyNumberFormat="1" applyFont="1" applyFill="1" applyBorder="1" applyAlignment="1">
      <alignment horizontal="center" vertical="center" wrapText="1"/>
    </xf>
    <xf numFmtId="0" fontId="48" fillId="7" borderId="2" xfId="0" applyFont="1" applyFill="1" applyBorder="1" applyAlignment="1">
      <alignment horizontal="center" vertical="center" wrapText="1"/>
    </xf>
    <xf numFmtId="0" fontId="48" fillId="7" borderId="5" xfId="0" applyFont="1" applyFill="1" applyBorder="1" applyAlignment="1">
      <alignment horizontal="center" vertical="center" wrapText="1"/>
    </xf>
    <xf numFmtId="0" fontId="48" fillId="7" borderId="7" xfId="0" applyFont="1" applyFill="1" applyBorder="1" applyAlignment="1">
      <alignment horizontal="center" vertical="center" wrapText="1"/>
    </xf>
    <xf numFmtId="0" fontId="48" fillId="7" borderId="3" xfId="0" applyFont="1" applyFill="1" applyBorder="1" applyAlignment="1">
      <alignment horizontal="center" vertical="center" wrapText="1"/>
    </xf>
    <xf numFmtId="0" fontId="48" fillId="7" borderId="0" xfId="0" applyFont="1" applyFill="1" applyAlignment="1">
      <alignment horizontal="center" vertical="center" wrapText="1"/>
    </xf>
    <xf numFmtId="0" fontId="48" fillId="7" borderId="8" xfId="0" applyFont="1" applyFill="1" applyBorder="1" applyAlignment="1">
      <alignment horizontal="center" vertical="center" wrapText="1"/>
    </xf>
    <xf numFmtId="14" fontId="48" fillId="7" borderId="3" xfId="0" applyNumberFormat="1" applyFont="1" applyFill="1" applyBorder="1" applyAlignment="1">
      <alignment horizontal="center" vertical="center" wrapText="1"/>
    </xf>
    <xf numFmtId="14" fontId="48" fillId="7" borderId="0" xfId="0" applyNumberFormat="1" applyFont="1" applyFill="1" applyAlignment="1">
      <alignment horizontal="center" vertical="center" wrapText="1"/>
    </xf>
    <xf numFmtId="14" fontId="48" fillId="7" borderId="8" xfId="0" applyNumberFormat="1" applyFont="1" applyFill="1" applyBorder="1" applyAlignment="1">
      <alignment horizontal="center" vertical="center" wrapText="1"/>
    </xf>
    <xf numFmtId="0" fontId="51" fillId="0" borderId="3" xfId="0" applyFont="1" applyBorder="1" applyAlignment="1">
      <alignment horizontal="center" vertical="center" wrapText="1"/>
    </xf>
    <xf numFmtId="0" fontId="51" fillId="0" borderId="0" xfId="0" applyFont="1" applyAlignment="1">
      <alignment horizontal="center" vertical="center" wrapText="1"/>
    </xf>
    <xf numFmtId="0" fontId="51" fillId="0" borderId="8" xfId="0" applyFont="1" applyBorder="1" applyAlignment="1">
      <alignment horizontal="center" vertical="center" wrapText="1"/>
    </xf>
    <xf numFmtId="0" fontId="35" fillId="0" borderId="0" xfId="48" applyBorder="1" applyAlignment="1">
      <alignment horizontal="center" vertical="center" wrapText="1"/>
    </xf>
    <xf numFmtId="0" fontId="35" fillId="0" borderId="0" xfId="48" applyAlignment="1">
      <alignment horizontal="center" vertical="center" wrapText="1"/>
    </xf>
    <xf numFmtId="0" fontId="52" fillId="0" borderId="0" xfId="0" applyFont="1" applyAlignment="1">
      <alignment horizontal="center" vertical="center" wrapText="1"/>
    </xf>
    <xf numFmtId="0" fontId="52" fillId="0" borderId="8" xfId="0" applyFont="1" applyBorder="1" applyAlignment="1">
      <alignment horizontal="center" vertical="center" wrapText="1"/>
    </xf>
    <xf numFmtId="0" fontId="48" fillId="7" borderId="5" xfId="0" applyFont="1" applyFill="1" applyBorder="1" applyAlignment="1">
      <alignment horizontal="center" vertical="center"/>
    </xf>
    <xf numFmtId="0" fontId="48" fillId="7" borderId="7" xfId="0" applyFont="1" applyFill="1" applyBorder="1" applyAlignment="1">
      <alignment horizontal="center" vertical="center"/>
    </xf>
    <xf numFmtId="14" fontId="48" fillId="7" borderId="0" xfId="0" applyNumberFormat="1" applyFont="1" applyFill="1" applyAlignment="1">
      <alignment horizontal="center" vertical="center"/>
    </xf>
    <xf numFmtId="14" fontId="48" fillId="7" borderId="8" xfId="0" applyNumberFormat="1" applyFont="1" applyFill="1" applyBorder="1" applyAlignment="1">
      <alignment horizontal="center" vertical="center"/>
    </xf>
    <xf numFmtId="0" fontId="48" fillId="7" borderId="2" xfId="0" applyFont="1" applyFill="1" applyBorder="1" applyAlignment="1">
      <alignment horizontal="center" vertical="center"/>
    </xf>
    <xf numFmtId="14" fontId="48" fillId="7" borderId="3" xfId="0" applyNumberFormat="1" applyFont="1" applyFill="1" applyBorder="1" applyAlignment="1">
      <alignment horizontal="center" vertical="center"/>
    </xf>
    <xf numFmtId="0" fontId="53" fillId="7" borderId="2" xfId="0" applyFont="1" applyFill="1" applyBorder="1" applyAlignment="1">
      <alignment horizontal="center" vertical="center" wrapText="1"/>
    </xf>
    <xf numFmtId="0" fontId="53" fillId="7" borderId="5" xfId="0" applyFont="1" applyFill="1" applyBorder="1" applyAlignment="1">
      <alignment horizontal="center" vertical="center" wrapText="1"/>
    </xf>
    <xf numFmtId="0" fontId="53" fillId="7" borderId="7" xfId="0" applyFont="1" applyFill="1" applyBorder="1" applyAlignment="1">
      <alignment horizontal="center" vertical="center" wrapText="1"/>
    </xf>
    <xf numFmtId="0" fontId="53" fillId="7" borderId="3" xfId="0" applyFont="1" applyFill="1" applyBorder="1" applyAlignment="1">
      <alignment horizontal="center" vertical="center" wrapText="1"/>
    </xf>
    <xf numFmtId="0" fontId="53" fillId="7" borderId="0" xfId="0" applyFont="1" applyFill="1" applyAlignment="1">
      <alignment horizontal="center" vertical="center" wrapText="1"/>
    </xf>
    <xf numFmtId="0" fontId="53" fillId="7" borderId="8" xfId="0" applyFont="1" applyFill="1" applyBorder="1" applyAlignment="1">
      <alignment horizontal="center" vertical="center" wrapText="1"/>
    </xf>
    <xf numFmtId="14" fontId="53" fillId="7" borderId="3" xfId="0" applyNumberFormat="1" applyFont="1" applyFill="1" applyBorder="1" applyAlignment="1">
      <alignment horizontal="center" vertical="center" wrapText="1"/>
    </xf>
    <xf numFmtId="14" fontId="53" fillId="7" borderId="0" xfId="0" applyNumberFormat="1" applyFont="1" applyFill="1" applyAlignment="1">
      <alignment horizontal="center" vertical="center" wrapText="1"/>
    </xf>
    <xf numFmtId="14" fontId="53" fillId="7" borderId="8" xfId="0" applyNumberFormat="1" applyFont="1" applyFill="1" applyBorder="1" applyAlignment="1">
      <alignment horizontal="center" vertical="center" wrapText="1"/>
    </xf>
    <xf numFmtId="44" fontId="2" fillId="3" borderId="20" xfId="0" applyNumberFormat="1" applyFont="1" applyFill="1" applyBorder="1" applyAlignment="1">
      <alignment horizontal="center" vertical="center" wrapText="1"/>
    </xf>
    <xf numFmtId="44" fontId="2" fillId="3" borderId="22" xfId="0" applyNumberFormat="1" applyFont="1" applyFill="1" applyBorder="1" applyAlignment="1">
      <alignment horizontal="center" vertical="center" wrapText="1"/>
    </xf>
    <xf numFmtId="0" fontId="0" fillId="7" borderId="20" xfId="0" applyFill="1" applyBorder="1" applyAlignment="1">
      <alignment horizontal="center" vertical="center" wrapText="1"/>
    </xf>
    <xf numFmtId="0" fontId="0" fillId="7" borderId="21" xfId="0" applyFill="1" applyBorder="1" applyAlignment="1">
      <alignment horizontal="center" vertical="center" wrapText="1"/>
    </xf>
    <xf numFmtId="0" fontId="0" fillId="7" borderId="22" xfId="0"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6" fillId="3" borderId="16" xfId="0" applyFont="1" applyFill="1" applyBorder="1" applyAlignment="1">
      <alignment horizontal="center" vertical="center" wrapText="1"/>
    </xf>
    <xf numFmtId="0" fontId="6" fillId="3" borderId="17"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2" fillId="3" borderId="20" xfId="0" applyFont="1" applyFill="1" applyBorder="1" applyAlignment="1">
      <alignment horizontal="center" vertical="center"/>
    </xf>
    <xf numFmtId="0" fontId="2" fillId="3" borderId="22" xfId="0" applyFont="1" applyFill="1" applyBorder="1" applyAlignment="1">
      <alignment horizontal="center" vertical="center"/>
    </xf>
    <xf numFmtId="0" fontId="9" fillId="7" borderId="20" xfId="0" applyFont="1" applyFill="1" applyBorder="1" applyAlignment="1">
      <alignment horizontal="center" vertical="center"/>
    </xf>
    <xf numFmtId="0" fontId="9" fillId="7" borderId="21" xfId="0" applyFont="1" applyFill="1" applyBorder="1" applyAlignment="1">
      <alignment horizontal="center" vertical="center"/>
    </xf>
    <xf numFmtId="0" fontId="9" fillId="7" borderId="22" xfId="0" applyFont="1" applyFill="1" applyBorder="1" applyAlignment="1">
      <alignment horizontal="center" vertical="center"/>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2" fillId="3" borderId="21" xfId="0" applyFont="1" applyFill="1" applyBorder="1" applyAlignment="1">
      <alignment horizontal="center" vertical="center"/>
    </xf>
    <xf numFmtId="0" fontId="45" fillId="7" borderId="0" xfId="0" applyFont="1" applyFill="1" applyAlignment="1">
      <alignment horizontal="center" vertical="center"/>
    </xf>
    <xf numFmtId="0" fontId="6" fillId="3" borderId="20" xfId="0" applyFont="1" applyFill="1" applyBorder="1" applyAlignment="1">
      <alignment horizontal="center" vertical="center" wrapText="1"/>
    </xf>
    <xf numFmtId="0" fontId="6" fillId="3" borderId="22" xfId="0" applyFont="1" applyFill="1" applyBorder="1" applyAlignment="1">
      <alignment horizontal="center" vertical="center" wrapText="1"/>
    </xf>
    <xf numFmtId="0" fontId="6" fillId="3" borderId="16" xfId="0" applyFont="1" applyFill="1" applyBorder="1" applyAlignment="1">
      <alignment horizontal="center" vertical="center"/>
    </xf>
    <xf numFmtId="0" fontId="6" fillId="3" borderId="18" xfId="0" applyFont="1" applyFill="1" applyBorder="1" applyAlignment="1">
      <alignment horizontal="center" vertical="center"/>
    </xf>
    <xf numFmtId="0" fontId="2" fillId="3" borderId="16" xfId="0" applyFont="1" applyFill="1" applyBorder="1" applyAlignment="1">
      <alignment horizontal="center" vertical="center"/>
    </xf>
    <xf numFmtId="0" fontId="2" fillId="3" borderId="17" xfId="0" applyFont="1" applyFill="1" applyBorder="1" applyAlignment="1">
      <alignment horizontal="center" vertical="center"/>
    </xf>
    <xf numFmtId="0" fontId="2" fillId="3" borderId="18" xfId="0" applyFont="1" applyFill="1" applyBorder="1" applyAlignment="1">
      <alignment horizontal="center" vertical="center"/>
    </xf>
    <xf numFmtId="0" fontId="2" fillId="7" borderId="20"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2" fillId="3" borderId="2" xfId="0" applyFont="1" applyFill="1" applyBorder="1" applyAlignment="1">
      <alignment horizontal="center" vertical="center"/>
    </xf>
    <xf numFmtId="0" fontId="2" fillId="3" borderId="7" xfId="0" applyFont="1" applyFill="1" applyBorder="1" applyAlignment="1">
      <alignment horizontal="center" vertical="center"/>
    </xf>
    <xf numFmtId="1" fontId="2" fillId="29" borderId="16" xfId="0" applyNumberFormat="1" applyFont="1" applyFill="1" applyBorder="1" applyAlignment="1">
      <alignment horizontal="center" vertical="center"/>
    </xf>
    <xf numFmtId="1" fontId="2" fillId="29" borderId="17" xfId="0" applyNumberFormat="1" applyFont="1" applyFill="1" applyBorder="1" applyAlignment="1">
      <alignment horizontal="center" vertical="center"/>
    </xf>
    <xf numFmtId="1" fontId="2" fillId="29" borderId="18" xfId="0" applyNumberFormat="1" applyFont="1" applyFill="1" applyBorder="1" applyAlignment="1">
      <alignment horizontal="center" vertical="center"/>
    </xf>
    <xf numFmtId="0" fontId="0" fillId="7" borderId="2" xfId="0" applyFill="1" applyBorder="1" applyAlignment="1">
      <alignment horizontal="center" vertical="center" wrapText="1"/>
    </xf>
    <xf numFmtId="0" fontId="0" fillId="7" borderId="5" xfId="0" applyFill="1" applyBorder="1" applyAlignment="1">
      <alignment horizontal="center" vertical="center" wrapText="1"/>
    </xf>
    <xf numFmtId="0" fontId="0" fillId="7" borderId="7" xfId="0" applyFill="1" applyBorder="1" applyAlignment="1">
      <alignment horizontal="center" vertical="center" wrapText="1"/>
    </xf>
    <xf numFmtId="0" fontId="9" fillId="7" borderId="20" xfId="0" applyFont="1" applyFill="1" applyBorder="1" applyAlignment="1">
      <alignment horizontal="center" vertical="center" wrapText="1"/>
    </xf>
    <xf numFmtId="0" fontId="9" fillId="7" borderId="21" xfId="0" applyFont="1" applyFill="1" applyBorder="1" applyAlignment="1">
      <alignment horizontal="center" vertical="center" wrapText="1"/>
    </xf>
    <xf numFmtId="0" fontId="9" fillId="7" borderId="22" xfId="0" applyFont="1" applyFill="1" applyBorder="1" applyAlignment="1">
      <alignment horizontal="center" vertical="center" wrapText="1"/>
    </xf>
    <xf numFmtId="1" fontId="2" fillId="3" borderId="16" xfId="0" applyNumberFormat="1" applyFont="1" applyFill="1" applyBorder="1" applyAlignment="1">
      <alignment horizontal="center" vertical="center"/>
    </xf>
    <xf numFmtId="1" fontId="2" fillId="3" borderId="17" xfId="0" applyNumberFormat="1" applyFont="1" applyFill="1" applyBorder="1" applyAlignment="1">
      <alignment horizontal="center" vertical="center"/>
    </xf>
    <xf numFmtId="1" fontId="2" fillId="3" borderId="18" xfId="0" applyNumberFormat="1" applyFont="1" applyFill="1" applyBorder="1" applyAlignment="1">
      <alignment horizontal="center" vertical="center"/>
    </xf>
    <xf numFmtId="1" fontId="2" fillId="5" borderId="16" xfId="0" applyNumberFormat="1" applyFont="1" applyFill="1" applyBorder="1" applyAlignment="1">
      <alignment horizontal="center" vertical="center"/>
    </xf>
    <xf numFmtId="1" fontId="2" fillId="5" borderId="17" xfId="0" applyNumberFormat="1" applyFont="1" applyFill="1" applyBorder="1" applyAlignment="1">
      <alignment horizontal="center" vertical="center"/>
    </xf>
    <xf numFmtId="1" fontId="2" fillId="5" borderId="18" xfId="0" applyNumberFormat="1" applyFont="1" applyFill="1" applyBorder="1" applyAlignment="1">
      <alignment horizontal="center" vertical="center"/>
    </xf>
    <xf numFmtId="1" fontId="2" fillId="4" borderId="16" xfId="0" applyNumberFormat="1" applyFont="1" applyFill="1" applyBorder="1" applyAlignment="1">
      <alignment horizontal="center" vertical="center"/>
    </xf>
    <xf numFmtId="1" fontId="2" fillId="4" borderId="17" xfId="0" applyNumberFormat="1" applyFont="1" applyFill="1" applyBorder="1" applyAlignment="1">
      <alignment horizontal="center" vertical="center"/>
    </xf>
    <xf numFmtId="1" fontId="2" fillId="4" borderId="18" xfId="0" applyNumberFormat="1" applyFont="1" applyFill="1" applyBorder="1" applyAlignment="1">
      <alignment horizontal="center" vertical="center"/>
    </xf>
    <xf numFmtId="1" fontId="2" fillId="2" borderId="16" xfId="0" applyNumberFormat="1" applyFont="1" applyFill="1" applyBorder="1" applyAlignment="1">
      <alignment horizontal="center" vertical="center"/>
    </xf>
    <xf numFmtId="1" fontId="2" fillId="2" borderId="17" xfId="0" applyNumberFormat="1" applyFont="1" applyFill="1" applyBorder="1" applyAlignment="1">
      <alignment horizontal="center" vertical="center"/>
    </xf>
    <xf numFmtId="1" fontId="2" fillId="2" borderId="18" xfId="0" applyNumberFormat="1" applyFont="1" applyFill="1" applyBorder="1" applyAlignment="1">
      <alignment horizontal="center" vertical="center"/>
    </xf>
    <xf numFmtId="1" fontId="2" fillId="19" borderId="16" xfId="0" applyNumberFormat="1" applyFont="1" applyFill="1" applyBorder="1" applyAlignment="1">
      <alignment horizontal="center" vertical="center"/>
    </xf>
    <xf numFmtId="1" fontId="2" fillId="19" borderId="17" xfId="0" applyNumberFormat="1" applyFont="1" applyFill="1" applyBorder="1" applyAlignment="1">
      <alignment horizontal="center" vertical="center"/>
    </xf>
    <xf numFmtId="1" fontId="2" fillId="19" borderId="18" xfId="0" applyNumberFormat="1" applyFont="1" applyFill="1" applyBorder="1" applyAlignment="1">
      <alignment horizontal="center" vertical="center"/>
    </xf>
    <xf numFmtId="1" fontId="2" fillId="22" borderId="16" xfId="0" applyNumberFormat="1" applyFont="1" applyFill="1" applyBorder="1" applyAlignment="1">
      <alignment horizontal="center" vertical="center"/>
    </xf>
    <xf numFmtId="1" fontId="2" fillId="22" borderId="17" xfId="0" applyNumberFormat="1" applyFont="1" applyFill="1" applyBorder="1" applyAlignment="1">
      <alignment horizontal="center" vertical="center"/>
    </xf>
    <xf numFmtId="1" fontId="2" fillId="22" borderId="18" xfId="0" applyNumberFormat="1" applyFont="1" applyFill="1" applyBorder="1" applyAlignment="1">
      <alignment horizontal="center" vertical="center"/>
    </xf>
    <xf numFmtId="1" fontId="2" fillId="9" borderId="16" xfId="0" applyNumberFormat="1" applyFont="1" applyFill="1" applyBorder="1" applyAlignment="1">
      <alignment horizontal="center" vertical="center"/>
    </xf>
    <xf numFmtId="1" fontId="2" fillId="9" borderId="17" xfId="0" applyNumberFormat="1" applyFont="1" applyFill="1" applyBorder="1" applyAlignment="1">
      <alignment horizontal="center" vertical="center"/>
    </xf>
    <xf numFmtId="1" fontId="2" fillId="9" borderId="18" xfId="0" applyNumberFormat="1" applyFont="1" applyFill="1" applyBorder="1" applyAlignment="1">
      <alignment horizontal="center" vertical="center"/>
    </xf>
    <xf numFmtId="0" fontId="36" fillId="0" borderId="20" xfId="0" applyFont="1" applyBorder="1" applyAlignment="1">
      <alignment horizontal="center" vertical="center" wrapText="1"/>
    </xf>
    <xf numFmtId="0" fontId="36" fillId="0" borderId="21" xfId="0" applyFont="1" applyBorder="1" applyAlignment="1">
      <alignment horizontal="center" vertical="center" wrapText="1"/>
    </xf>
    <xf numFmtId="0" fontId="36" fillId="0" borderId="22" xfId="0" applyFont="1" applyBorder="1" applyAlignment="1">
      <alignment horizontal="center" vertical="center" wrapText="1"/>
    </xf>
    <xf numFmtId="0" fontId="6" fillId="3" borderId="16" xfId="0" applyFont="1" applyFill="1" applyBorder="1" applyAlignment="1">
      <alignment horizontal="center"/>
    </xf>
    <xf numFmtId="0" fontId="6" fillId="3" borderId="17" xfId="0" applyFont="1" applyFill="1" applyBorder="1" applyAlignment="1">
      <alignment horizontal="center"/>
    </xf>
    <xf numFmtId="0" fontId="6" fillId="3" borderId="18" xfId="0" applyFont="1" applyFill="1" applyBorder="1" applyAlignment="1">
      <alignment horizontal="center"/>
    </xf>
    <xf numFmtId="0" fontId="2" fillId="19" borderId="16" xfId="0" applyFont="1" applyFill="1" applyBorder="1" applyAlignment="1">
      <alignment horizontal="center" vertical="center"/>
    </xf>
    <xf numFmtId="0" fontId="2" fillId="19" borderId="17" xfId="0" applyFont="1" applyFill="1" applyBorder="1" applyAlignment="1">
      <alignment horizontal="center" vertical="center"/>
    </xf>
    <xf numFmtId="0" fontId="2" fillId="19" borderId="18" xfId="0" applyFont="1" applyFill="1" applyBorder="1" applyAlignment="1">
      <alignment horizontal="center" vertical="center"/>
    </xf>
    <xf numFmtId="0" fontId="2" fillId="7" borderId="0" xfId="0" applyFont="1" applyFill="1" applyAlignment="1">
      <alignment horizontal="center" vertical="center"/>
    </xf>
    <xf numFmtId="0" fontId="2" fillId="4" borderId="16"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18" xfId="0" applyFont="1" applyFill="1" applyBorder="1" applyAlignment="1">
      <alignment horizontal="center" vertical="center"/>
    </xf>
    <xf numFmtId="164" fontId="5" fillId="26" borderId="16" xfId="0" applyNumberFormat="1" applyFont="1" applyFill="1" applyBorder="1" applyAlignment="1">
      <alignment horizontal="center" vertical="center" wrapText="1"/>
    </xf>
    <xf numFmtId="164" fontId="5" fillId="26" borderId="17" xfId="0" applyNumberFormat="1" applyFont="1" applyFill="1" applyBorder="1" applyAlignment="1">
      <alignment horizontal="center" vertical="center" wrapText="1"/>
    </xf>
    <xf numFmtId="164" fontId="5" fillId="26" borderId="16" xfId="0" applyNumberFormat="1" applyFont="1" applyFill="1" applyBorder="1" applyAlignment="1">
      <alignment horizontal="center" vertical="center"/>
    </xf>
    <xf numFmtId="164" fontId="5" fillId="26" borderId="18" xfId="0" applyNumberFormat="1" applyFont="1" applyFill="1" applyBorder="1" applyAlignment="1">
      <alignment horizontal="center" vertical="center"/>
    </xf>
    <xf numFmtId="164" fontId="5" fillId="26" borderId="25" xfId="0" applyNumberFormat="1" applyFont="1" applyFill="1" applyBorder="1" applyAlignment="1">
      <alignment horizontal="center" vertical="center"/>
    </xf>
    <xf numFmtId="164" fontId="5" fillId="26" borderId="12" xfId="0" applyNumberFormat="1" applyFont="1" applyFill="1" applyBorder="1" applyAlignment="1">
      <alignment horizontal="center" vertical="center"/>
    </xf>
    <xf numFmtId="164" fontId="5" fillId="62" borderId="0" xfId="0" applyNumberFormat="1" applyFont="1" applyFill="1" applyAlignment="1">
      <alignment horizontal="center" vertical="center" wrapText="1"/>
    </xf>
    <xf numFmtId="164" fontId="5" fillId="62" borderId="0" xfId="0" applyNumberFormat="1" applyFont="1" applyFill="1" applyAlignment="1">
      <alignment horizontal="center" vertical="center"/>
    </xf>
    <xf numFmtId="164" fontId="5" fillId="25" borderId="16" xfId="0" applyNumberFormat="1" applyFont="1" applyFill="1" applyBorder="1" applyAlignment="1">
      <alignment horizontal="center" vertical="center" wrapText="1"/>
    </xf>
    <xf numFmtId="164" fontId="5" fillId="25" borderId="17" xfId="0" applyNumberFormat="1" applyFont="1" applyFill="1" applyBorder="1" applyAlignment="1">
      <alignment horizontal="center" vertical="center" wrapText="1"/>
    </xf>
    <xf numFmtId="164" fontId="5" fillId="25" borderId="16" xfId="0" applyNumberFormat="1" applyFont="1" applyFill="1" applyBorder="1" applyAlignment="1">
      <alignment horizontal="center" vertical="center"/>
    </xf>
    <xf numFmtId="164" fontId="5" fillId="25" borderId="18" xfId="0" applyNumberFormat="1" applyFont="1" applyFill="1" applyBorder="1" applyAlignment="1">
      <alignment horizontal="center" vertical="center"/>
    </xf>
    <xf numFmtId="164" fontId="5" fillId="25" borderId="25" xfId="0" applyNumberFormat="1" applyFont="1" applyFill="1" applyBorder="1" applyAlignment="1">
      <alignment horizontal="center" vertical="center"/>
    </xf>
    <xf numFmtId="164" fontId="5" fillId="25" borderId="12" xfId="0" applyNumberFormat="1" applyFont="1" applyFill="1" applyBorder="1" applyAlignment="1">
      <alignment horizontal="center" vertical="center"/>
    </xf>
    <xf numFmtId="164" fontId="5" fillId="24" borderId="16" xfId="0" applyNumberFormat="1" applyFont="1" applyFill="1" applyBorder="1" applyAlignment="1">
      <alignment horizontal="center" vertical="center" wrapText="1"/>
    </xf>
    <xf numFmtId="164" fontId="5" fillId="24" borderId="17" xfId="0" applyNumberFormat="1" applyFont="1" applyFill="1" applyBorder="1" applyAlignment="1">
      <alignment horizontal="center" vertical="center" wrapText="1"/>
    </xf>
    <xf numFmtId="0" fontId="6" fillId="3" borderId="17"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2" fillId="5" borderId="16" xfId="0" applyFont="1" applyFill="1" applyBorder="1" applyAlignment="1">
      <alignment horizontal="center" vertical="center"/>
    </xf>
    <xf numFmtId="0" fontId="2" fillId="5" borderId="17" xfId="0" applyFont="1" applyFill="1" applyBorder="1" applyAlignment="1">
      <alignment horizontal="center" vertical="center"/>
    </xf>
    <xf numFmtId="0" fontId="2" fillId="5" borderId="18" xfId="0" applyFont="1" applyFill="1" applyBorder="1" applyAlignment="1">
      <alignment horizontal="center" vertical="center"/>
    </xf>
    <xf numFmtId="0" fontId="6" fillId="3" borderId="21" xfId="0" applyFont="1" applyFill="1" applyBorder="1" applyAlignment="1">
      <alignment horizontal="center" vertical="center" wrapText="1"/>
    </xf>
    <xf numFmtId="164" fontId="5" fillId="24" borderId="16" xfId="0" applyNumberFormat="1" applyFont="1" applyFill="1" applyBorder="1" applyAlignment="1">
      <alignment horizontal="center" vertical="center"/>
    </xf>
    <xf numFmtId="164" fontId="5" fillId="24" borderId="18" xfId="0" applyNumberFormat="1" applyFont="1" applyFill="1" applyBorder="1" applyAlignment="1">
      <alignment horizontal="center" vertical="center"/>
    </xf>
    <xf numFmtId="164" fontId="5" fillId="24" borderId="25" xfId="0" applyNumberFormat="1" applyFont="1" applyFill="1" applyBorder="1" applyAlignment="1">
      <alignment horizontal="center" vertical="center"/>
    </xf>
    <xf numFmtId="164" fontId="5" fillId="24" borderId="12" xfId="0" applyNumberFormat="1" applyFont="1" applyFill="1" applyBorder="1" applyAlignment="1">
      <alignment horizontal="center" vertical="center"/>
    </xf>
    <xf numFmtId="0" fontId="0" fillId="7" borderId="0" xfId="0" applyFill="1" applyAlignment="1">
      <alignment horizontal="center" vertical="center" wrapText="1"/>
    </xf>
    <xf numFmtId="0" fontId="6" fillId="3" borderId="20" xfId="0" applyFont="1" applyFill="1" applyBorder="1" applyAlignment="1">
      <alignment horizontal="center" vertical="center"/>
    </xf>
    <xf numFmtId="0" fontId="6" fillId="3" borderId="21" xfId="0" applyFont="1" applyFill="1" applyBorder="1" applyAlignment="1">
      <alignment horizontal="center" vertical="center"/>
    </xf>
    <xf numFmtId="0" fontId="2" fillId="21" borderId="3" xfId="0" applyFont="1" applyFill="1" applyBorder="1" applyAlignment="1">
      <alignment horizontal="center" vertical="center" wrapText="1"/>
    </xf>
    <xf numFmtId="0" fontId="2" fillId="21" borderId="4" xfId="0" applyFont="1" applyFill="1" applyBorder="1" applyAlignment="1">
      <alignment horizontal="center" vertical="center" wrapText="1"/>
    </xf>
    <xf numFmtId="0" fontId="2" fillId="21" borderId="8" xfId="0" applyFont="1" applyFill="1" applyBorder="1" applyAlignment="1">
      <alignment horizontal="center" vertical="center" wrapText="1"/>
    </xf>
    <xf numFmtId="0" fontId="2" fillId="21" borderId="9" xfId="0" applyFont="1" applyFill="1" applyBorder="1" applyAlignment="1">
      <alignment horizontal="center" vertical="center" wrapText="1"/>
    </xf>
    <xf numFmtId="0" fontId="2" fillId="22" borderId="2" xfId="0" applyFont="1" applyFill="1" applyBorder="1" applyAlignment="1">
      <alignment horizontal="center" vertical="center" wrapText="1"/>
    </xf>
    <xf numFmtId="0" fontId="2" fillId="22" borderId="4" xfId="0" applyFont="1" applyFill="1" applyBorder="1" applyAlignment="1">
      <alignment horizontal="center" vertical="center" wrapText="1"/>
    </xf>
    <xf numFmtId="0" fontId="2" fillId="22" borderId="7" xfId="0" applyFont="1" applyFill="1" applyBorder="1" applyAlignment="1">
      <alignment horizontal="center" vertical="center" wrapText="1"/>
    </xf>
    <xf numFmtId="0" fontId="2" fillId="22" borderId="9" xfId="0" applyFont="1" applyFill="1" applyBorder="1" applyAlignment="1">
      <alignment horizontal="center" vertical="center" wrapText="1"/>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9"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0" xfId="0" applyFont="1" applyFill="1" applyAlignment="1">
      <alignment horizontal="center" vertical="center"/>
    </xf>
    <xf numFmtId="0" fontId="2" fillId="3" borderId="6" xfId="0" applyFont="1" applyFill="1" applyBorder="1" applyAlignment="1">
      <alignment horizontal="center" vertical="center"/>
    </xf>
    <xf numFmtId="1" fontId="2" fillId="23" borderId="16" xfId="0" applyNumberFormat="1" applyFont="1" applyFill="1" applyBorder="1" applyAlignment="1">
      <alignment horizontal="center" vertical="center"/>
    </xf>
    <xf numFmtId="1" fontId="2" fillId="23" borderId="17" xfId="0" applyNumberFormat="1" applyFont="1" applyFill="1" applyBorder="1" applyAlignment="1">
      <alignment horizontal="center" vertical="center"/>
    </xf>
    <xf numFmtId="1" fontId="2" fillId="23" borderId="18" xfId="0" applyNumberFormat="1" applyFont="1" applyFill="1" applyBorder="1" applyAlignment="1">
      <alignment horizontal="center" vertical="center"/>
    </xf>
    <xf numFmtId="1" fontId="2" fillId="0" borderId="17" xfId="0" applyNumberFormat="1" applyFont="1" applyBorder="1" applyAlignment="1">
      <alignment horizontal="center" vertical="center"/>
    </xf>
    <xf numFmtId="1" fontId="2" fillId="0" borderId="18" xfId="0" applyNumberFormat="1" applyFont="1" applyBorder="1" applyAlignment="1">
      <alignment horizontal="center" vertical="center"/>
    </xf>
    <xf numFmtId="0" fontId="2" fillId="3" borderId="1" xfId="0" applyFont="1" applyFill="1" applyBorder="1" applyAlignment="1">
      <alignment horizontal="center" vertical="center"/>
    </xf>
    <xf numFmtId="44" fontId="2" fillId="3" borderId="1" xfId="0" applyNumberFormat="1" applyFont="1" applyFill="1" applyBorder="1" applyAlignment="1">
      <alignment horizontal="center" vertical="center"/>
    </xf>
  </cellXfs>
  <cellStyles count="109">
    <cellStyle name="20% - Ênfase1" xfId="66" builtinId="30" customBuiltin="1"/>
    <cellStyle name="20% - Ênfase2" xfId="69" builtinId="34" customBuiltin="1"/>
    <cellStyle name="20% - Ênfase3" xfId="72" builtinId="38" customBuiltin="1"/>
    <cellStyle name="20% - Ênfase4" xfId="75" builtinId="42" customBuiltin="1"/>
    <cellStyle name="20% - Ênfase5" xfId="78" builtinId="46" customBuiltin="1"/>
    <cellStyle name="20% - Ênfase6" xfId="81" builtinId="50" customBuiltin="1"/>
    <cellStyle name="40% - Ênfase1" xfId="67" builtinId="31" customBuiltin="1"/>
    <cellStyle name="40% - Ênfase2" xfId="70" builtinId="35" customBuiltin="1"/>
    <cellStyle name="40% - Ênfase3" xfId="73" builtinId="39" customBuiltin="1"/>
    <cellStyle name="40% - Ênfase4" xfId="76" builtinId="43" customBuiltin="1"/>
    <cellStyle name="40% - Ênfase5" xfId="79" builtinId="47" customBuiltin="1"/>
    <cellStyle name="40% - Ênfase6" xfId="82" builtinId="51" customBuiltin="1"/>
    <cellStyle name="60% - Ênfase1 2" xfId="87" xr:uid="{2DCADFDA-8704-4860-B1AF-70F0FE838874}"/>
    <cellStyle name="60% - Ênfase2 2" xfId="88" xr:uid="{6F7AC532-7708-49DF-BA1C-BC116A6E276F}"/>
    <cellStyle name="60% - Ênfase3 2" xfId="89" xr:uid="{5279AD4E-78A3-4D34-B21A-6B5739C29890}"/>
    <cellStyle name="60% - Ênfase4 2" xfId="90" xr:uid="{23222AF9-9110-471F-8271-46021A8E3B54}"/>
    <cellStyle name="60% - Ênfase5 2" xfId="91" xr:uid="{5FD33900-B2A9-41E9-80A8-6BA153FF8F2B}"/>
    <cellStyle name="60% - Ênfase6 2" xfId="92" xr:uid="{E3466018-8111-463A-BD62-DAF4C807C4BD}"/>
    <cellStyle name="Accent" xfId="27" xr:uid="{DA6F02B7-32B1-4693-A13C-091211EC3588}"/>
    <cellStyle name="Accent 1" xfId="28" xr:uid="{60B4838C-6E1E-46D2-BB70-10A5F20A20ED}"/>
    <cellStyle name="Accent 2" xfId="29" xr:uid="{A0E89753-6219-4C11-B994-480F2A7594D6}"/>
    <cellStyle name="Accent 3" xfId="30" xr:uid="{02B9E4FA-0588-4FC9-9D2A-DC811A1D4010}"/>
    <cellStyle name="Bad" xfId="31" xr:uid="{D78058F4-D846-46C9-8DF3-76757F9A91DC}"/>
    <cellStyle name="Bom" xfId="54" builtinId="26" customBuiltin="1"/>
    <cellStyle name="Cálculo" xfId="58" builtinId="22" customBuiltin="1"/>
    <cellStyle name="Célula de Verificação" xfId="60" builtinId="23" customBuiltin="1"/>
    <cellStyle name="Célula Vinculada" xfId="59" builtinId="24" customBuiltin="1"/>
    <cellStyle name="Ênfase1" xfId="65" builtinId="29" customBuiltin="1"/>
    <cellStyle name="Ênfase2" xfId="68" builtinId="33" customBuiltin="1"/>
    <cellStyle name="Ênfase3" xfId="71" builtinId="37" customBuiltin="1"/>
    <cellStyle name="Ênfase4" xfId="74" builtinId="41" customBuiltin="1"/>
    <cellStyle name="Ênfase5" xfId="77" builtinId="45" customBuiltin="1"/>
    <cellStyle name="Ênfase6" xfId="80" builtinId="49" customBuiltin="1"/>
    <cellStyle name="Entrada" xfId="56" builtinId="20" customBuiltin="1"/>
    <cellStyle name="Error" xfId="32" xr:uid="{F5F92CB8-81F7-4327-BCBE-DBD6840B66B1}"/>
    <cellStyle name="Excel_BuiltIn_Percent" xfId="33" xr:uid="{576C33A8-B551-4D00-B7CE-4153A1197295}"/>
    <cellStyle name="Footnote" xfId="34" xr:uid="{D3DCE9C2-9A2F-46B2-8FCF-E44165256730}"/>
    <cellStyle name="Good" xfId="35" xr:uid="{8693C231-27D6-48A9-A726-D49D173DDDE2}"/>
    <cellStyle name="Heading" xfId="36" xr:uid="{74B3CA9F-4B5E-450E-B457-372AE1B319FF}"/>
    <cellStyle name="Heading 1" xfId="37" xr:uid="{23D70CB5-FFFF-49BF-895C-F1F48B97F237}"/>
    <cellStyle name="Heading 2" xfId="38" xr:uid="{FCEC0BFD-38C2-4454-811F-B005C56C9257}"/>
    <cellStyle name="Hiperlink" xfId="48" builtinId="8"/>
    <cellStyle name="Hyperlink" xfId="39" xr:uid="{A3CD91FC-0031-4143-B76E-195B4CAC66B7}"/>
    <cellStyle name="Moeda" xfId="1" builtinId="4"/>
    <cellStyle name="Moeda 2" xfId="4" xr:uid="{5BE09A3D-E71C-4596-AE2D-71B821E37040}"/>
    <cellStyle name="Moeda 2 2" xfId="107" xr:uid="{27825382-C564-4560-A682-8B353289C545}"/>
    <cellStyle name="Moeda 3" xfId="3" xr:uid="{AFB6CC1F-37F4-447F-9234-BF618F66EBB3}"/>
    <cellStyle name="Moeda 4" xfId="13" xr:uid="{44C71AC1-BA2E-41B7-9D04-9CCA88C95DA5}"/>
    <cellStyle name="Moeda 5" xfId="9" xr:uid="{C8B6833F-D3EB-4326-B1D2-20F5782AEDEF}"/>
    <cellStyle name="Moeda 6" xfId="22" xr:uid="{9F1F4A68-1A2C-4DA0-9102-FD3D0F6C6DFA}"/>
    <cellStyle name="Moeda 7" xfId="26" xr:uid="{333FC84C-006E-48E1-9A43-B022A5D59235}"/>
    <cellStyle name="Moeda 8" xfId="99" xr:uid="{E8B94F57-74F5-4998-B831-C3A525F2AE24}"/>
    <cellStyle name="Neutral" xfId="40" xr:uid="{9A4F397F-EA02-43A4-97DE-748533833772}"/>
    <cellStyle name="Neutro 2" xfId="86" xr:uid="{87235A36-35F7-4BDF-A4FE-86FE60324104}"/>
    <cellStyle name="Normal" xfId="0" builtinId="0"/>
    <cellStyle name="Normal 2" xfId="2" xr:uid="{7D9DEA24-1DF4-487D-8F7D-6EDCE4DB615B}"/>
    <cellStyle name="Normal 2 2" xfId="7" xr:uid="{0939A5D9-A942-40C3-8501-FAD2B1598CB3}"/>
    <cellStyle name="Normal 2 2 2" xfId="104" xr:uid="{DA7F6912-B99D-4BEC-A99A-68426165C3EF}"/>
    <cellStyle name="Normal 2 3" xfId="94" xr:uid="{96C91E9B-D880-40A2-83E1-397037EE0E64}"/>
    <cellStyle name="Normal 2 4" xfId="105" xr:uid="{9E55533D-D064-47A4-9FCF-2AF946FDA6F3}"/>
    <cellStyle name="Normal 3" xfId="11" xr:uid="{FC6B9716-1DE1-47EA-B937-55B3B93F0C24}"/>
    <cellStyle name="Normal 4" xfId="12" xr:uid="{89616B41-46DD-486A-ACD8-D924DEDE8FE1}"/>
    <cellStyle name="Normal 4 2" xfId="41" xr:uid="{22416594-530F-4710-AAC2-58C9DEE17AC7}"/>
    <cellStyle name="Normal 4 3" xfId="101" xr:uid="{7231BBE4-9539-4B3E-93A4-27BDD710FC4E}"/>
    <cellStyle name="Normal 5" xfId="42" xr:uid="{0A37DBE7-0043-40E6-879B-1872C3E66D87}"/>
    <cellStyle name="Normal 6" xfId="25" xr:uid="{B146BE6B-E30C-4CB3-BD8A-64AECE9117E8}"/>
    <cellStyle name="Normal 6 2" xfId="102" xr:uid="{E9984B8D-BC93-46C7-828E-2BC5A8AEBCCC}"/>
    <cellStyle name="Normal 6 3" xfId="100" xr:uid="{0F70FDFA-EFA2-4409-BEDD-6AA55714A02F}"/>
    <cellStyle name="Nota" xfId="62" builtinId="10" customBuiltin="1"/>
    <cellStyle name="Note" xfId="43" xr:uid="{DDEFDE9A-F671-4F45-AC3F-0655201AFAD8}"/>
    <cellStyle name="Porcentagem" xfId="16" builtinId="5"/>
    <cellStyle name="Porcentagem 2" xfId="10" xr:uid="{4CF90DC3-EFF6-4072-B4FD-7F5E95F9504D}"/>
    <cellStyle name="Porcentagem 2 2" xfId="106" xr:uid="{5C60DFDD-6ABD-4791-857F-15F828929CDB}"/>
    <cellStyle name="Porcentagem 3" xfId="14" xr:uid="{FBBC219E-A03D-4AA5-8E02-5BBD7094836D}"/>
    <cellStyle name="Porcentagem 3 2" xfId="103" xr:uid="{367E99ED-8BCF-4480-80DC-0C9F1C767C66}"/>
    <cellStyle name="Porcentagem 4" xfId="23" xr:uid="{6E502CE4-92CB-4A64-AABB-0A631329A730}"/>
    <cellStyle name="Result" xfId="44" xr:uid="{5616754B-F66F-4B61-A89F-D02FD3E5CFC3}"/>
    <cellStyle name="Ruim" xfId="55" builtinId="27" customBuiltin="1"/>
    <cellStyle name="Saída" xfId="57" builtinId="21" customBuiltin="1"/>
    <cellStyle name="Status" xfId="45" xr:uid="{AFD07FEF-0031-4802-B7E3-28C834367C44}"/>
    <cellStyle name="style1672160922653" xfId="17" xr:uid="{336F80EF-E039-4D02-91C2-6DD816916728}"/>
    <cellStyle name="style1672160922793" xfId="18" xr:uid="{37432C3D-B6B5-49A5-80E2-1129C83635AF}"/>
    <cellStyle name="style1672160922903" xfId="19" xr:uid="{0DD4A970-8C14-4F74-A1D3-321041343F5B}"/>
    <cellStyle name="style1672160923012" xfId="20" xr:uid="{5C555043-9B02-41A4-95C3-49215341DC82}"/>
    <cellStyle name="style1672160923121" xfId="21" xr:uid="{CC866317-4F21-4A3C-996D-CF26D968CF43}"/>
    <cellStyle name="Text" xfId="46" xr:uid="{426C6F05-2E45-4409-9FF8-3836BC4DFDE0}"/>
    <cellStyle name="Texto de Aviso" xfId="61" builtinId="11" customBuiltin="1"/>
    <cellStyle name="Texto Explicativo" xfId="63" builtinId="53" customBuiltin="1"/>
    <cellStyle name="Título" xfId="49" builtinId="15" customBuiltin="1"/>
    <cellStyle name="Título 1" xfId="50" builtinId="16" customBuiltin="1"/>
    <cellStyle name="Título 1 1" xfId="24" xr:uid="{DC2C8AED-8173-49E4-B043-057276649248}"/>
    <cellStyle name="Título 2" xfId="51" builtinId="17" customBuiltin="1"/>
    <cellStyle name="Título 3" xfId="52" builtinId="18" customBuiltin="1"/>
    <cellStyle name="Título 4" xfId="53" builtinId="19" customBuiltin="1"/>
    <cellStyle name="Total" xfId="64" builtinId="25" customBuiltin="1"/>
    <cellStyle name="Vírgula" xfId="15" builtinId="3"/>
    <cellStyle name="Vírgula 2" xfId="6" xr:uid="{BC34CBF3-9582-4BB7-AB5C-EE4453FE0F4E}"/>
    <cellStyle name="Vírgula 2 4" xfId="8" xr:uid="{6DDBB081-B228-4F5C-B213-5A447B7A1357}"/>
    <cellStyle name="Vírgula 3" xfId="5" xr:uid="{81457244-8552-4151-899B-05896141DAFD}"/>
    <cellStyle name="Vírgula 3 2" xfId="97" xr:uid="{43F42D7F-8362-4172-B383-0DD3A618B228}"/>
    <cellStyle name="Vírgula 3 3" xfId="85" xr:uid="{6F3CA602-7A9B-49FB-A55A-8A13B0DB819B}"/>
    <cellStyle name="Vírgula 4" xfId="84" xr:uid="{2E849F23-5C0B-4B0B-9C05-A483C8139069}"/>
    <cellStyle name="Vírgula 4 2" xfId="96" xr:uid="{F6C471AC-1AB3-4DC5-868A-07DCED9B3C4E}"/>
    <cellStyle name="Vírgula 5" xfId="93" xr:uid="{623E0566-40AC-48B8-A937-2E8929790FCB}"/>
    <cellStyle name="Vírgula 5 2" xfId="98" xr:uid="{B6B7FF27-BEEF-4827-BE3A-5F1CAC30428B}"/>
    <cellStyle name="Vírgula 6" xfId="95" xr:uid="{3CF8CFD0-AE52-4D00-B612-AAE202FEAEFA}"/>
    <cellStyle name="Vírgula 7" xfId="108" xr:uid="{8B61CEF7-B816-4094-908D-7D4E67F76B52}"/>
    <cellStyle name="Vírgula 8" xfId="83" xr:uid="{B4DE402E-6F77-4FEE-9030-41565B7F05C6}"/>
    <cellStyle name="Warning" xfId="47" xr:uid="{262A552D-CD4B-42FE-A518-6432CE249525}"/>
  </cellStyles>
  <dxfs count="14">
    <dxf>
      <font>
        <color rgb="FF006100"/>
      </font>
      <fill>
        <patternFill>
          <bgColor rgb="FFC6EFCE"/>
        </patternFill>
      </fill>
    </dxf>
    <dxf>
      <font>
        <color rgb="FF9C0006"/>
      </font>
      <fill>
        <patternFill>
          <bgColor rgb="FFFFC7CE"/>
        </patternFill>
      </fill>
    </dxf>
    <dxf>
      <font>
        <color rgb="FFFF0000"/>
      </font>
      <fill>
        <patternFill>
          <bgColor theme="5"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FF0000"/>
      </font>
      <fill>
        <patternFill>
          <bgColor theme="5" tint="0.79998168889431442"/>
        </patternFill>
      </fill>
    </dxf>
    <dxf>
      <font>
        <color rgb="FF006100"/>
      </font>
      <fill>
        <patternFill>
          <bgColor rgb="FFC6EFCE"/>
        </patternFill>
      </fill>
    </dxf>
    <dxf>
      <font>
        <b/>
        <i val="0"/>
        <color rgb="FF00B050"/>
      </font>
    </dxf>
    <dxf>
      <font>
        <b/>
        <i val="0"/>
        <color rgb="FFFF0000"/>
      </font>
    </dxf>
    <dxf>
      <font>
        <b/>
        <i val="0"/>
        <color rgb="FFFF0000"/>
      </font>
    </dxf>
    <dxf>
      <font>
        <b/>
        <i val="0"/>
        <color rgb="FF00B050"/>
      </font>
    </dxf>
    <dxf>
      <font>
        <b/>
        <i val="0"/>
        <color rgb="FFFF0000"/>
      </font>
    </dxf>
    <dxf>
      <font>
        <b/>
        <i val="0"/>
        <color rgb="FF00B050"/>
      </font>
    </dxf>
  </dxfs>
  <tableStyles count="0" defaultTableStyle="TableStyleMedium2" defaultPivotStyle="PivotStyleLight16"/>
  <colors>
    <mruColors>
      <color rgb="FFFF7C80"/>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pea.gov.br/cartadeconjuntura/index.php/2025/06/indice-de-custo-da-tecnologia-da-informacao-icti-abril-de-2025/"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s://cnetmobile.estaleiro.serpro.gov.br/comprasnet-web/public/landing?destino=acompanhamento-compra&amp;compra=15303805900072025" TargetMode="External"/><Relationship Id="rId2" Type="http://schemas.openxmlformats.org/officeDocument/2006/relationships/hyperlink" Target="https://cnetmobile.estaleiro.serpro.gov.br/comprasnet-web/public/landing?destino=acompanhamento-compra&amp;compra=39900805900052025" TargetMode="External"/><Relationship Id="rId1" Type="http://schemas.openxmlformats.org/officeDocument/2006/relationships/hyperlink" Target="https://cnetmobile.estaleiro.serpro.gov.br/comprasnet-web/public/landing?destino=acompanhamento-compra&amp;compra=11320605910492024" TargetMode="External"/><Relationship Id="rId5" Type="http://schemas.openxmlformats.org/officeDocument/2006/relationships/printerSettings" Target="../printerSettings/printerSettings6.bin"/><Relationship Id="rId4" Type="http://schemas.openxmlformats.org/officeDocument/2006/relationships/hyperlink" Target="https://cnetmobile.estaleiro.serpro.gov.br/comprasnet-web/public/landing?destino=acompanhamento-compra&amp;compra=20040405900042024"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6CAC9-C0C9-4F3B-877A-E965C5B11209}">
  <sheetPr>
    <tabColor theme="4" tint="0.39997558519241921"/>
  </sheetPr>
  <dimension ref="A1:Q39"/>
  <sheetViews>
    <sheetView tabSelected="1" zoomScaleNormal="100" workbookViewId="0">
      <selection activeCell="J34" sqref="J34"/>
    </sheetView>
  </sheetViews>
  <sheetFormatPr defaultColWidth="0" defaultRowHeight="15" zeroHeight="1" x14ac:dyDescent="0.25"/>
  <cols>
    <col min="1" max="1" width="9.140625" style="11" customWidth="1"/>
    <col min="2" max="2" width="24.42578125" bestFit="1" customWidth="1"/>
    <col min="3" max="3" width="14.85546875" bestFit="1" customWidth="1"/>
    <col min="4" max="4" width="57.28515625" bestFit="1" customWidth="1"/>
    <col min="5" max="7" width="14.140625" customWidth="1"/>
    <col min="8" max="8" width="15.140625" bestFit="1" customWidth="1"/>
    <col min="9" max="9" width="9" customWidth="1"/>
    <col min="10" max="10" width="11.5703125" bestFit="1" customWidth="1"/>
    <col min="11" max="11" width="17.140625" customWidth="1"/>
    <col min="12" max="12" width="5.85546875" customWidth="1"/>
    <col min="13" max="13" width="17.42578125" bestFit="1" customWidth="1"/>
    <col min="14" max="14" width="17" style="15" customWidth="1"/>
    <col min="15" max="15" width="13.85546875" bestFit="1" customWidth="1"/>
    <col min="16" max="16" width="19.28515625" bestFit="1" customWidth="1"/>
    <col min="17" max="17" width="14" bestFit="1" customWidth="1"/>
    <col min="18" max="16384" width="9.140625" hidden="1"/>
  </cols>
  <sheetData>
    <row r="1" spans="1:17" ht="15.75" thickBot="1" x14ac:dyDescent="0.3">
      <c r="B1" s="11"/>
      <c r="C1" s="11"/>
      <c r="D1" s="11"/>
      <c r="E1" s="11"/>
      <c r="F1" s="11"/>
      <c r="G1" s="11"/>
      <c r="H1" s="11"/>
      <c r="I1" s="11"/>
      <c r="J1" s="577" t="s">
        <v>4</v>
      </c>
      <c r="K1" s="578">
        <v>6.54E-2</v>
      </c>
      <c r="L1" s="11"/>
      <c r="M1" s="11"/>
      <c r="N1" s="23"/>
      <c r="O1" s="11"/>
      <c r="P1" s="11"/>
      <c r="Q1" s="11"/>
    </row>
    <row r="2" spans="1:17" ht="15.75" thickBot="1" x14ac:dyDescent="0.3">
      <c r="B2" s="11"/>
      <c r="C2" s="11"/>
      <c r="D2" s="11"/>
      <c r="E2" s="11"/>
      <c r="F2" s="11"/>
      <c r="G2" s="11"/>
      <c r="H2" s="11"/>
      <c r="I2" s="11"/>
      <c r="J2" s="579" t="s">
        <v>1591</v>
      </c>
      <c r="K2" s="580" t="s">
        <v>1590</v>
      </c>
      <c r="L2" s="29"/>
      <c r="M2" s="662" t="s">
        <v>0</v>
      </c>
      <c r="N2" s="663"/>
      <c r="O2" s="663"/>
      <c r="P2" s="664"/>
      <c r="Q2" s="11"/>
    </row>
    <row r="3" spans="1:17" s="585" customFormat="1" ht="30.75" thickBot="1" x14ac:dyDescent="0.3">
      <c r="A3" s="10"/>
      <c r="B3" s="328" t="s">
        <v>1</v>
      </c>
      <c r="C3" s="329" t="s">
        <v>2</v>
      </c>
      <c r="D3" s="322" t="s">
        <v>3</v>
      </c>
      <c r="E3" s="322">
        <v>2024</v>
      </c>
      <c r="F3" s="322" t="s">
        <v>111</v>
      </c>
      <c r="G3" s="365" t="s">
        <v>4</v>
      </c>
      <c r="H3" s="322" t="s">
        <v>95</v>
      </c>
      <c r="I3" s="365" t="s">
        <v>4</v>
      </c>
      <c r="J3" s="576" t="s">
        <v>5</v>
      </c>
      <c r="K3" s="366" t="s">
        <v>1589</v>
      </c>
      <c r="L3" s="10"/>
      <c r="M3" s="325" t="s">
        <v>6</v>
      </c>
      <c r="N3" s="326" t="s">
        <v>7</v>
      </c>
      <c r="O3" s="327" t="s">
        <v>8</v>
      </c>
      <c r="P3" s="357" t="s">
        <v>9</v>
      </c>
      <c r="Q3" s="10"/>
    </row>
    <row r="4" spans="1:17" x14ac:dyDescent="0.25">
      <c r="B4" s="334" t="s">
        <v>10</v>
      </c>
      <c r="C4" s="335" t="s">
        <v>11</v>
      </c>
      <c r="D4" s="336" t="s">
        <v>12</v>
      </c>
      <c r="E4" s="337">
        <v>1714.2733333333335</v>
      </c>
      <c r="F4" s="640">
        <f>'Consolidação (sem outliers)'!$B$71</f>
        <v>1800</v>
      </c>
      <c r="G4" s="338">
        <f>(F4/E4)-1</f>
        <v>5.0007583388102184E-2</v>
      </c>
      <c r="H4" s="323">
        <f>'Consolidação (sem outliers)'!$B$72</f>
        <v>1913.1088888888889</v>
      </c>
      <c r="I4" s="338">
        <f>(H4/E4)-1</f>
        <v>0.11598824510028849</v>
      </c>
      <c r="J4" s="347">
        <f>'Consolidação (sem outliers)'!B76</f>
        <v>0.12851570811310817</v>
      </c>
      <c r="K4" s="351">
        <f>E4+E4*0.0654</f>
        <v>1826.3868093333335</v>
      </c>
      <c r="L4" s="330"/>
      <c r="M4" s="665">
        <f>SUM(CAGED!F31:F32)</f>
        <v>41003</v>
      </c>
      <c r="N4" s="660">
        <f>SUM(PNAD!E16,PNAD!E15,PNAD!E14,PNAD!E13)</f>
        <v>1586</v>
      </c>
      <c r="O4" s="181">
        <f>COUNT('Consolidação (com outliers)'!B$30:B$61)</f>
        <v>11</v>
      </c>
      <c r="P4" s="358">
        <f>COUNT('Consolidação (com outliers)'!B$2:B$29)</f>
        <v>0</v>
      </c>
      <c r="Q4" s="11"/>
    </row>
    <row r="5" spans="1:17" x14ac:dyDescent="0.25">
      <c r="B5" s="339" t="s">
        <v>10</v>
      </c>
      <c r="C5" s="261" t="s">
        <v>13</v>
      </c>
      <c r="D5" s="123" t="s">
        <v>14</v>
      </c>
      <c r="E5" s="262">
        <v>2312.1913513513518</v>
      </c>
      <c r="F5" s="641">
        <f>'Consolidação (sem outliers)'!$D$71</f>
        <v>2326.8150000000001</v>
      </c>
      <c r="G5" s="332">
        <f t="shared" ref="G5:G38" si="0">(F5/E5)-1</f>
        <v>6.3245840964250011E-3</v>
      </c>
      <c r="H5" s="324">
        <f>'Consolidação (sem outliers)'!$D$72</f>
        <v>2539.7529999999997</v>
      </c>
      <c r="I5" s="332">
        <f t="shared" ref="I5:I38" si="1">(H5/E5)-1</f>
        <v>9.8418173096119554E-2</v>
      </c>
      <c r="J5" s="348">
        <f>'Consolidação (sem outliers)'!D76</f>
        <v>0.16803959242822977</v>
      </c>
      <c r="K5" s="352">
        <f t="shared" ref="K5:K38" si="2">E5+E5*0.0654</f>
        <v>2463.4086657297303</v>
      </c>
      <c r="L5" s="330"/>
      <c r="M5" s="657"/>
      <c r="N5" s="658"/>
      <c r="O5" s="182">
        <f>COUNT('Consolidação (com outliers)'!D$30:D$61)</f>
        <v>13</v>
      </c>
      <c r="P5" s="360">
        <f>COUNT('Consolidação (com outliers)'!D$2:D$29)</f>
        <v>0</v>
      </c>
      <c r="Q5" s="11"/>
    </row>
    <row r="6" spans="1:17" x14ac:dyDescent="0.25">
      <c r="B6" s="339" t="s">
        <v>10</v>
      </c>
      <c r="C6" s="261" t="s">
        <v>15</v>
      </c>
      <c r="D6" s="123" t="s">
        <v>16</v>
      </c>
      <c r="E6" s="262">
        <v>3216.8722222222223</v>
      </c>
      <c r="F6" s="641">
        <f>'Consolidação (sem outliers)'!$F$71</f>
        <v>3216.87</v>
      </c>
      <c r="G6" s="332">
        <f>(F6/E6)-1</f>
        <v>-6.9080214226691083E-7</v>
      </c>
      <c r="H6" s="324">
        <f>'Consolidação (sem outliers)'!$F$72</f>
        <v>3656.5633333333335</v>
      </c>
      <c r="I6" s="332">
        <f t="shared" si="1"/>
        <v>0.13668280265337107</v>
      </c>
      <c r="J6" s="348">
        <f>'Consolidação (sem outliers)'!F76</f>
        <v>0.30800531208934062</v>
      </c>
      <c r="K6" s="352">
        <f t="shared" si="2"/>
        <v>3427.2556655555554</v>
      </c>
      <c r="L6" s="330"/>
      <c r="M6" s="657"/>
      <c r="N6" s="658"/>
      <c r="O6" s="183">
        <f>COUNT('Consolidação (com outliers)'!F$30:F$61)</f>
        <v>5</v>
      </c>
      <c r="P6" s="361">
        <f>COUNT('Consolidação (com outliers)'!F$2:F$29)</f>
        <v>0</v>
      </c>
      <c r="Q6" s="11"/>
    </row>
    <row r="7" spans="1:17" x14ac:dyDescent="0.25">
      <c r="B7" s="340" t="s">
        <v>17</v>
      </c>
      <c r="C7" s="317" t="s">
        <v>18</v>
      </c>
      <c r="D7" s="318" t="s">
        <v>19</v>
      </c>
      <c r="E7" s="320">
        <v>1600.3200000000002</v>
      </c>
      <c r="F7" s="641">
        <f>'Consolidação (sem outliers)'!$H$71</f>
        <v>1950</v>
      </c>
      <c r="G7" s="333">
        <f t="shared" si="0"/>
        <v>0.21850629874025174</v>
      </c>
      <c r="H7" s="324">
        <f>'Consolidação (sem outliers)'!$H$72</f>
        <v>1992.1887499999998</v>
      </c>
      <c r="I7" s="333">
        <f t="shared" si="1"/>
        <v>0.24486899495100944</v>
      </c>
      <c r="J7" s="349">
        <f>'Consolidação (sem outliers)'!H76</f>
        <v>0.15347179305809555</v>
      </c>
      <c r="K7" s="353">
        <f t="shared" si="2"/>
        <v>1704.9809280000002</v>
      </c>
      <c r="L7" s="330"/>
      <c r="M7" s="655">
        <f>CAGED!F24</f>
        <v>14651</v>
      </c>
      <c r="N7" s="659">
        <f>SUM(PNAD!E16,PNAD!E15,PNAD!E14,PNAD!E13)</f>
        <v>1586</v>
      </c>
      <c r="O7" s="182">
        <f>COUNT('Consolidação (com outliers)'!H$30:H$61)</f>
        <v>1</v>
      </c>
      <c r="P7" s="360">
        <f>COUNT('Consolidação (com outliers)'!H$2:H$29)</f>
        <v>0</v>
      </c>
      <c r="Q7" s="11"/>
    </row>
    <row r="8" spans="1:17" x14ac:dyDescent="0.25">
      <c r="B8" s="340" t="s">
        <v>17</v>
      </c>
      <c r="C8" s="317" t="s">
        <v>20</v>
      </c>
      <c r="D8" s="318" t="s">
        <v>21</v>
      </c>
      <c r="E8" s="320">
        <v>2505.1163636363635</v>
      </c>
      <c r="F8" s="641">
        <f>'Consolidação (sem outliers)'!$J$71</f>
        <v>2505.12</v>
      </c>
      <c r="G8" s="333">
        <f t="shared" si="0"/>
        <v>1.4515747408516688E-6</v>
      </c>
      <c r="H8" s="324">
        <f>'Consolidação (sem outliers)'!$J$72</f>
        <v>2574.6659999999997</v>
      </c>
      <c r="I8" s="333">
        <f t="shared" si="1"/>
        <v>2.7763036229853988E-2</v>
      </c>
      <c r="J8" s="349">
        <f>'Consolidação (sem outliers)'!J76</f>
        <v>0.20872984278065665</v>
      </c>
      <c r="K8" s="353">
        <f t="shared" si="2"/>
        <v>2668.9509738181819</v>
      </c>
      <c r="L8" s="330"/>
      <c r="M8" s="655"/>
      <c r="N8" s="659"/>
      <c r="O8" s="183">
        <f>COUNT('Consolidação (com outliers)'!J$30:J$61)</f>
        <v>3</v>
      </c>
      <c r="P8" s="361">
        <f>COUNT('Consolidação (com outliers)'!J$2:J$29)</f>
        <v>0</v>
      </c>
      <c r="Q8" s="11"/>
    </row>
    <row r="9" spans="1:17" x14ac:dyDescent="0.25">
      <c r="B9" s="340" t="s">
        <v>17</v>
      </c>
      <c r="C9" s="317" t="s">
        <v>22</v>
      </c>
      <c r="D9" s="318" t="s">
        <v>23</v>
      </c>
      <c r="E9" s="320">
        <v>3273.7078571428569</v>
      </c>
      <c r="F9" s="641">
        <f>'Consolidação (sem outliers)'!$L$71</f>
        <v>3273.71</v>
      </c>
      <c r="G9" s="333">
        <f t="shared" si="0"/>
        <v>6.5456578179912128E-7</v>
      </c>
      <c r="H9" s="324">
        <f>'Consolidação (sem outliers)'!$L$72</f>
        <v>3659.6481818181824</v>
      </c>
      <c r="I9" s="333">
        <f>(H9/E9)-1</f>
        <v>0.11789088749420551</v>
      </c>
      <c r="J9" s="349">
        <f>'Consolidação (sem outliers)'!L76</f>
        <v>0.32491199151758993</v>
      </c>
      <c r="K9" s="353">
        <f t="shared" si="2"/>
        <v>3487.8083509999997</v>
      </c>
      <c r="L9" s="330"/>
      <c r="M9" s="655"/>
      <c r="N9" s="659"/>
      <c r="O9" s="182">
        <f>COUNT('Consolidação (com outliers)'!L$30:L$61)</f>
        <v>4</v>
      </c>
      <c r="P9" s="360">
        <f>COUNT('Consolidação (com outliers)'!L$2:L$29)</f>
        <v>0</v>
      </c>
      <c r="Q9" s="11"/>
    </row>
    <row r="10" spans="1:17" x14ac:dyDescent="0.25">
      <c r="B10" s="339" t="s">
        <v>24</v>
      </c>
      <c r="C10" s="261" t="s">
        <v>25</v>
      </c>
      <c r="D10" s="123" t="s">
        <v>26</v>
      </c>
      <c r="E10" s="262">
        <v>8877.204305555555</v>
      </c>
      <c r="F10" s="641">
        <f>'Consolidação (sem outliers)'!$N$71</f>
        <v>10365.31</v>
      </c>
      <c r="G10" s="332">
        <f t="shared" si="0"/>
        <v>0.16763224583139924</v>
      </c>
      <c r="H10" s="324">
        <f>'Consolidação (sem outliers)'!$N$72</f>
        <v>10631.154358974358</v>
      </c>
      <c r="I10" s="332">
        <f t="shared" si="1"/>
        <v>0.19757910182613925</v>
      </c>
      <c r="J10" s="348">
        <f>'Consolidação (sem outliers)'!N76</f>
        <v>0.13662759794815238</v>
      </c>
      <c r="K10" s="352">
        <f t="shared" si="2"/>
        <v>9457.773467138888</v>
      </c>
      <c r="L10" s="330"/>
      <c r="M10" s="359">
        <f>SUM(CAGED!F9,CAGED!F12)</f>
        <v>9437</v>
      </c>
      <c r="N10" s="180" t="s">
        <v>27</v>
      </c>
      <c r="O10" s="183">
        <f>COUNT('Consolidação (com outliers)'!N$30:N$61)</f>
        <v>4</v>
      </c>
      <c r="P10" s="361">
        <f>COUNT('Consolidação (com outliers)'!N$2:N$29)</f>
        <v>7</v>
      </c>
      <c r="Q10" s="11"/>
    </row>
    <row r="11" spans="1:17" x14ac:dyDescent="0.25">
      <c r="B11" s="340" t="s">
        <v>28</v>
      </c>
      <c r="C11" s="317" t="s">
        <v>29</v>
      </c>
      <c r="D11" s="318" t="s">
        <v>30</v>
      </c>
      <c r="E11" s="320">
        <v>3067.1408978328168</v>
      </c>
      <c r="F11" s="641">
        <f>'Consolidação (sem outliers)'!$P$71</f>
        <v>3781.4816666666666</v>
      </c>
      <c r="G11" s="333">
        <f t="shared" si="0"/>
        <v>0.23290119124901931</v>
      </c>
      <c r="H11" s="324">
        <f>'Consolidação (sem outliers)'!$P$72</f>
        <v>3883.4361904761904</v>
      </c>
      <c r="I11" s="333">
        <f t="shared" si="1"/>
        <v>0.26614209122905064</v>
      </c>
      <c r="J11" s="349">
        <f>'Consolidação (sem outliers)'!P76</f>
        <v>0.22405312382474404</v>
      </c>
      <c r="K11" s="353">
        <f t="shared" si="2"/>
        <v>3267.731912551083</v>
      </c>
      <c r="L11" s="330"/>
      <c r="M11" s="655">
        <f>CAGED!F23</f>
        <v>31738</v>
      </c>
      <c r="N11" s="654">
        <f>PNAD!E5</f>
        <v>1128</v>
      </c>
      <c r="O11" s="182">
        <f>COUNT('Consolidação (com outliers)'!P$30:P$61)</f>
        <v>6</v>
      </c>
      <c r="P11" s="360">
        <f>COUNT('Consolidação (com outliers)'!P$2:P$29)</f>
        <v>6</v>
      </c>
      <c r="Q11" s="11"/>
    </row>
    <row r="12" spans="1:17" x14ac:dyDescent="0.25">
      <c r="B12" s="340" t="s">
        <v>28</v>
      </c>
      <c r="C12" s="317" t="s">
        <v>31</v>
      </c>
      <c r="D12" s="318" t="s">
        <v>32</v>
      </c>
      <c r="E12" s="320">
        <v>5038.2287932461886</v>
      </c>
      <c r="F12" s="641">
        <f>'Consolidação (sem outliers)'!$R$71</f>
        <v>5075.5149999999994</v>
      </c>
      <c r="G12" s="333">
        <f t="shared" si="0"/>
        <v>7.4006577080805158E-3</v>
      </c>
      <c r="H12" s="324">
        <f>'Consolidação (sem outliers)'!$R$72</f>
        <v>5399.654583333333</v>
      </c>
      <c r="I12" s="333">
        <f t="shared" si="1"/>
        <v>7.1736676701074087E-2</v>
      </c>
      <c r="J12" s="349">
        <f>'Consolidação (sem outliers)'!R76</f>
        <v>0.18817668635742354</v>
      </c>
      <c r="K12" s="353">
        <f t="shared" si="2"/>
        <v>5367.7289563244894</v>
      </c>
      <c r="L12" s="330"/>
      <c r="M12" s="655"/>
      <c r="N12" s="654"/>
      <c r="O12" s="183">
        <f>COUNT('Consolidação (com outliers)'!R$30:R$61)</f>
        <v>7</v>
      </c>
      <c r="P12" s="361">
        <f>COUNT('Consolidação (com outliers)'!R$2:R$29)</f>
        <v>7</v>
      </c>
      <c r="Q12" s="11"/>
    </row>
    <row r="13" spans="1:17" x14ac:dyDescent="0.25">
      <c r="B13" s="340" t="s">
        <v>28</v>
      </c>
      <c r="C13" s="317" t="s">
        <v>33</v>
      </c>
      <c r="D13" s="318" t="s">
        <v>34</v>
      </c>
      <c r="E13" s="320">
        <v>6491.7010130718945</v>
      </c>
      <c r="F13" s="641">
        <f>'Consolidação (sem outliers)'!$T$71</f>
        <v>7487.0450000000001</v>
      </c>
      <c r="G13" s="333">
        <f t="shared" si="0"/>
        <v>0.15332560524951</v>
      </c>
      <c r="H13" s="324">
        <f>'Consolidação (sem outliers)'!$T$72</f>
        <v>7693.9136805555554</v>
      </c>
      <c r="I13" s="333">
        <f t="shared" si="1"/>
        <v>0.1851922423819039</v>
      </c>
      <c r="J13" s="349">
        <f>'Consolidação (sem outliers)'!T76</f>
        <v>0.2159854627859307</v>
      </c>
      <c r="K13" s="353">
        <f t="shared" si="2"/>
        <v>6916.2582593267962</v>
      </c>
      <c r="L13" s="330"/>
      <c r="M13" s="655"/>
      <c r="N13" s="654"/>
      <c r="O13" s="182">
        <f>COUNT('Consolidação (com outliers)'!T$30:T$61)</f>
        <v>7</v>
      </c>
      <c r="P13" s="360">
        <f>COUNT('Consolidação (com outliers)'!T$2:T$29)</f>
        <v>7</v>
      </c>
      <c r="Q13" s="11"/>
    </row>
    <row r="14" spans="1:17" x14ac:dyDescent="0.25">
      <c r="B14" s="339" t="s">
        <v>35</v>
      </c>
      <c r="C14" s="261" t="s">
        <v>36</v>
      </c>
      <c r="D14" s="123" t="s">
        <v>37</v>
      </c>
      <c r="E14" s="262">
        <v>16535.61153846154</v>
      </c>
      <c r="F14" s="641">
        <f>'Consolidação (sem outliers)'!$V$71</f>
        <v>17851.64</v>
      </c>
      <c r="G14" s="332">
        <f t="shared" si="0"/>
        <v>7.9587528920681327E-2</v>
      </c>
      <c r="H14" s="324">
        <f>'Consolidação (sem outliers)'!$V$72</f>
        <v>17852.957094017092</v>
      </c>
      <c r="I14" s="332">
        <f t="shared" si="1"/>
        <v>7.9667180889647193E-2</v>
      </c>
      <c r="J14" s="348">
        <f>'Consolidação (sem outliers)'!V76</f>
        <v>9.6017220346253984E-2</v>
      </c>
      <c r="K14" s="352">
        <f t="shared" si="2"/>
        <v>17617.040533076924</v>
      </c>
      <c r="L14" s="330"/>
      <c r="M14" s="359">
        <f>SUM(CAGED!F4,CAGED!F6)</f>
        <v>2768</v>
      </c>
      <c r="N14" s="92" t="s">
        <v>27</v>
      </c>
      <c r="O14" s="183">
        <f>COUNT('Consolidação (com outliers)'!V$30:V$61)</f>
        <v>3</v>
      </c>
      <c r="P14" s="361">
        <f>COUNT('Consolidação (com outliers)'!V$2:V$29)</f>
        <v>8</v>
      </c>
      <c r="Q14" s="11"/>
    </row>
    <row r="15" spans="1:17" x14ac:dyDescent="0.25">
      <c r="B15" s="340" t="s">
        <v>38</v>
      </c>
      <c r="C15" s="317" t="s">
        <v>39</v>
      </c>
      <c r="D15" s="318" t="s">
        <v>40</v>
      </c>
      <c r="E15" s="320">
        <v>4553.9050000000007</v>
      </c>
      <c r="F15" s="641">
        <f>'Consolidação (sem outliers)'!$X$71</f>
        <v>4625.1033333333326</v>
      </c>
      <c r="G15" s="333">
        <f t="shared" si="0"/>
        <v>1.5634567109619413E-2</v>
      </c>
      <c r="H15" s="324">
        <f>'Consolidação (sem outliers)'!$X$72</f>
        <v>4655.5505555555555</v>
      </c>
      <c r="I15" s="333">
        <f t="shared" si="1"/>
        <v>2.2320526132090013E-2</v>
      </c>
      <c r="J15" s="349">
        <f>'Consolidação (sem outliers)'!X76</f>
        <v>5.4130932733488242E-2</v>
      </c>
      <c r="K15" s="353">
        <f t="shared" si="2"/>
        <v>4851.7303870000005</v>
      </c>
      <c r="L15" s="330"/>
      <c r="M15" s="655">
        <f>CAGED!F16</f>
        <v>2489</v>
      </c>
      <c r="N15" s="659">
        <f>SUM(PNAD!E10,PNAD!E6)</f>
        <v>116</v>
      </c>
      <c r="O15" s="182">
        <f>COUNT('Consolidação (com outliers)'!X$30:X$61)</f>
        <v>1</v>
      </c>
      <c r="P15" s="360">
        <f>COUNT('Consolidação (com outliers)'!X$2:X$29)</f>
        <v>4</v>
      </c>
      <c r="Q15" s="11"/>
    </row>
    <row r="16" spans="1:17" x14ac:dyDescent="0.25">
      <c r="B16" s="340" t="s">
        <v>38</v>
      </c>
      <c r="C16" s="317" t="s">
        <v>41</v>
      </c>
      <c r="D16" s="318" t="s">
        <v>42</v>
      </c>
      <c r="E16" s="320">
        <v>6371.2691363636368</v>
      </c>
      <c r="F16" s="641">
        <f>'Consolidação (sem outliers)'!$Z$71</f>
        <v>6700.63</v>
      </c>
      <c r="G16" s="333">
        <f t="shared" si="0"/>
        <v>5.1694702670235015E-2</v>
      </c>
      <c r="H16" s="324">
        <f>'Consolidação (sem outliers)'!$Z$72</f>
        <v>7365.9923809523807</v>
      </c>
      <c r="I16" s="333">
        <f t="shared" si="1"/>
        <v>0.15612638915399457</v>
      </c>
      <c r="J16" s="349">
        <f>'Consolidação (sem outliers)'!Z76</f>
        <v>0.17507267974868204</v>
      </c>
      <c r="K16" s="353">
        <f t="shared" si="2"/>
        <v>6787.9501378818186</v>
      </c>
      <c r="L16" s="330"/>
      <c r="M16" s="655"/>
      <c r="N16" s="659"/>
      <c r="O16" s="183">
        <f>COUNT('Consolidação (com outliers)'!Z$30:Z$61)</f>
        <v>8</v>
      </c>
      <c r="P16" s="361">
        <f>COUNT('Consolidação (com outliers)'!Z$2:Z$29)</f>
        <v>4</v>
      </c>
      <c r="Q16" s="11"/>
    </row>
    <row r="17" spans="2:17" x14ac:dyDescent="0.25">
      <c r="B17" s="340" t="s">
        <v>38</v>
      </c>
      <c r="C17" s="317" t="s">
        <v>43</v>
      </c>
      <c r="D17" s="318" t="s">
        <v>44</v>
      </c>
      <c r="E17" s="320">
        <v>10248.050475</v>
      </c>
      <c r="F17" s="641">
        <f>'Consolidação (sem outliers)'!$AB$71</f>
        <v>10800.36</v>
      </c>
      <c r="G17" s="333">
        <f t="shared" si="0"/>
        <v>5.3894106625192117E-2</v>
      </c>
      <c r="H17" s="324">
        <f>'Consolidação (sem outliers)'!$AB$72</f>
        <v>11521.472708333335</v>
      </c>
      <c r="I17" s="333">
        <f t="shared" si="1"/>
        <v>0.1242599493864549</v>
      </c>
      <c r="J17" s="349">
        <f>'Consolidação (sem outliers)'!AB76</f>
        <v>0.21833670249846407</v>
      </c>
      <c r="K17" s="353">
        <f t="shared" si="2"/>
        <v>10918.272976065</v>
      </c>
      <c r="L17" s="330"/>
      <c r="M17" s="655"/>
      <c r="N17" s="659"/>
      <c r="O17" s="182">
        <f>COUNT('Consolidação (com outliers)'!AB$30:AB$61)</f>
        <v>9</v>
      </c>
      <c r="P17" s="360">
        <f>COUNT('Consolidação (com outliers)'!AB$2:AB$29)</f>
        <v>4</v>
      </c>
      <c r="Q17" s="11"/>
    </row>
    <row r="18" spans="2:17" x14ac:dyDescent="0.25">
      <c r="B18" s="339" t="s">
        <v>45</v>
      </c>
      <c r="C18" s="261" t="s">
        <v>46</v>
      </c>
      <c r="D18" s="123" t="s">
        <v>47</v>
      </c>
      <c r="E18" s="262">
        <v>4409.6907692307686</v>
      </c>
      <c r="F18" s="641">
        <f>'Consolidação (sem outliers)'!$AD$71</f>
        <v>4750</v>
      </c>
      <c r="G18" s="332">
        <f>(F18/E18)-1</f>
        <v>7.7173037425614099E-2</v>
      </c>
      <c r="H18" s="324">
        <f>'Consolidação (sem outliers)'!$AD$72</f>
        <v>4782.1387500000001</v>
      </c>
      <c r="I18" s="332">
        <f>(H18/E18)-1</f>
        <v>8.4461246890153552E-2</v>
      </c>
      <c r="J18" s="348">
        <f>'Consolidação (sem outliers)'!AD76</f>
        <v>0.33329168160899619</v>
      </c>
      <c r="K18" s="352">
        <f t="shared" si="2"/>
        <v>4698.0845455384606</v>
      </c>
      <c r="L18" s="330"/>
      <c r="M18" s="657">
        <f>CAGED!F18</f>
        <v>1990</v>
      </c>
      <c r="N18" s="661">
        <f>PNAD!E4</f>
        <v>74</v>
      </c>
      <c r="O18" s="183">
        <f>COUNT('Consolidação (com outliers)'!AD$30:AD$61)</f>
        <v>0</v>
      </c>
      <c r="P18" s="361">
        <f>COUNT('Consolidação (com outliers)'!AD$2:AD$29)</f>
        <v>4</v>
      </c>
      <c r="Q18" s="11"/>
    </row>
    <row r="19" spans="2:17" x14ac:dyDescent="0.25">
      <c r="B19" s="339" t="s">
        <v>45</v>
      </c>
      <c r="C19" s="261" t="s">
        <v>48</v>
      </c>
      <c r="D19" s="123" t="s">
        <v>49</v>
      </c>
      <c r="E19" s="262">
        <v>6326.6387435897441</v>
      </c>
      <c r="F19" s="641">
        <f>'Consolidação (sem outliers)'!$AF$71</f>
        <v>6404.6900000000005</v>
      </c>
      <c r="G19" s="332">
        <f t="shared" si="0"/>
        <v>1.2336923218405627E-2</v>
      </c>
      <c r="H19" s="324">
        <f>'Consolidação (sem outliers)'!$AF$72</f>
        <v>6971.6350000000002</v>
      </c>
      <c r="I19" s="332">
        <f t="shared" si="1"/>
        <v>0.10194927868511172</v>
      </c>
      <c r="J19" s="348">
        <f>'Consolidação (sem outliers)'!AF76</f>
        <v>0.20989918432846458</v>
      </c>
      <c r="K19" s="352">
        <f t="shared" si="2"/>
        <v>6740.400917420513</v>
      </c>
      <c r="L19" s="330"/>
      <c r="M19" s="657"/>
      <c r="N19" s="661"/>
      <c r="O19" s="182">
        <f>COUNT('Consolidação (com outliers)'!AF$30:AF$61)</f>
        <v>14</v>
      </c>
      <c r="P19" s="360">
        <f>COUNT('Consolidação (com outliers)'!AF$2:AF$29)</f>
        <v>4</v>
      </c>
      <c r="Q19" s="11"/>
    </row>
    <row r="20" spans="2:17" x14ac:dyDescent="0.25">
      <c r="B20" s="339" t="s">
        <v>45</v>
      </c>
      <c r="C20" s="261" t="s">
        <v>50</v>
      </c>
      <c r="D20" s="123" t="s">
        <v>51</v>
      </c>
      <c r="E20" s="262">
        <v>8955.4091730769251</v>
      </c>
      <c r="F20" s="641">
        <f>'Consolidação (sem outliers)'!$AH$71</f>
        <v>9542.92</v>
      </c>
      <c r="G20" s="332">
        <f t="shared" si="0"/>
        <v>6.5604018260755348E-2</v>
      </c>
      <c r="H20" s="324">
        <f>'Consolidação (sem outliers)'!$AH$72</f>
        <v>9960.7221739130437</v>
      </c>
      <c r="I20" s="332">
        <f t="shared" si="1"/>
        <v>0.11225762903815029</v>
      </c>
      <c r="J20" s="348">
        <f>'Consolidação (sem outliers)'!AH76</f>
        <v>0.20334171601000445</v>
      </c>
      <c r="K20" s="352">
        <f t="shared" si="2"/>
        <v>9541.0929329961564</v>
      </c>
      <c r="L20" s="330"/>
      <c r="M20" s="657"/>
      <c r="N20" s="661"/>
      <c r="O20" s="183">
        <f>COUNT('Consolidação (com outliers)'!AH$30:AH$61)</f>
        <v>14</v>
      </c>
      <c r="P20" s="361">
        <f>COUNT('Consolidação (com outliers)'!AH$2:AH$29)</f>
        <v>5</v>
      </c>
      <c r="Q20" s="11"/>
    </row>
    <row r="21" spans="2:17" x14ac:dyDescent="0.25">
      <c r="B21" s="340" t="s">
        <v>52</v>
      </c>
      <c r="C21" s="317" t="s">
        <v>53</v>
      </c>
      <c r="D21" s="318" t="s">
        <v>54</v>
      </c>
      <c r="E21" s="320">
        <v>4315.9596581196574</v>
      </c>
      <c r="F21" s="641">
        <f>'Consolidação (sem outliers)'!$AJ$71</f>
        <v>4433.333333333333</v>
      </c>
      <c r="G21" s="333">
        <f t="shared" si="0"/>
        <v>2.7195266988387923E-2</v>
      </c>
      <c r="H21" s="324">
        <f>'Consolidação (sem outliers)'!$AJ$72</f>
        <v>4556.6245833333323</v>
      </c>
      <c r="I21" s="333">
        <f t="shared" si="1"/>
        <v>5.5761625287879868E-2</v>
      </c>
      <c r="J21" s="349">
        <f>'Consolidação (sem outliers)'!AJ76</f>
        <v>6.645914038656299E-2</v>
      </c>
      <c r="K21" s="353">
        <f t="shared" si="2"/>
        <v>4598.2234197606831</v>
      </c>
      <c r="L21" s="330"/>
      <c r="M21" s="655">
        <f>SUM(CAGED!F17,CAGED!F21)</f>
        <v>14997</v>
      </c>
      <c r="N21" s="659">
        <f>PNAD!E11</f>
        <v>24</v>
      </c>
      <c r="O21" s="182">
        <f>COUNT('Consolidação (com outliers)'!AJ$30:AJ$61)</f>
        <v>1</v>
      </c>
      <c r="P21" s="360">
        <f>COUNT('Consolidação (com outliers)'!AJ$2:AJ$29)</f>
        <v>9</v>
      </c>
      <c r="Q21" s="11"/>
    </row>
    <row r="22" spans="2:17" x14ac:dyDescent="0.25">
      <c r="B22" s="340" t="s">
        <v>52</v>
      </c>
      <c r="C22" s="317" t="s">
        <v>55</v>
      </c>
      <c r="D22" s="318" t="s">
        <v>56</v>
      </c>
      <c r="E22" s="320">
        <v>6680.2128554778556</v>
      </c>
      <c r="F22" s="641">
        <f>'Consolidação (sem outliers)'!$AL$71</f>
        <v>7384.2594444444439</v>
      </c>
      <c r="G22" s="333">
        <f t="shared" si="0"/>
        <v>0.10539283765325846</v>
      </c>
      <c r="H22" s="324">
        <f>'Consolidação (sem outliers)'!$AL$72</f>
        <v>7739.3363492063509</v>
      </c>
      <c r="I22" s="333">
        <f t="shared" si="1"/>
        <v>0.15854636920139464</v>
      </c>
      <c r="J22" s="349">
        <f>'Consolidação (sem outliers)'!AL76</f>
        <v>0.1601297960983713</v>
      </c>
      <c r="K22" s="353">
        <f t="shared" si="2"/>
        <v>7117.0987762261075</v>
      </c>
      <c r="L22" s="330"/>
      <c r="M22" s="655"/>
      <c r="N22" s="659"/>
      <c r="O22" s="183">
        <f>COUNT('Consolidação (com outliers)'!AL$30:AL$61)</f>
        <v>6</v>
      </c>
      <c r="P22" s="361">
        <f>COUNT('Consolidação (com outliers)'!AL$2:AL$29)</f>
        <v>8</v>
      </c>
      <c r="Q22" s="11"/>
    </row>
    <row r="23" spans="2:17" x14ac:dyDescent="0.25">
      <c r="B23" s="340" t="s">
        <v>52</v>
      </c>
      <c r="C23" s="317" t="s">
        <v>57</v>
      </c>
      <c r="D23" s="318" t="s">
        <v>58</v>
      </c>
      <c r="E23" s="320">
        <v>9470.3189553656212</v>
      </c>
      <c r="F23" s="641">
        <f>'Consolidação (sem outliers)'!$AN$71</f>
        <v>10333.333333333334</v>
      </c>
      <c r="G23" s="333">
        <f t="shared" si="0"/>
        <v>9.1128332850790805E-2</v>
      </c>
      <c r="H23" s="324">
        <f>'Consolidação (sem outliers)'!$AN$72</f>
        <v>10667.054619883042</v>
      </c>
      <c r="I23" s="333">
        <f t="shared" si="1"/>
        <v>0.12636698617625575</v>
      </c>
      <c r="J23" s="349">
        <f>'Consolidação (sem outliers)'!AN76</f>
        <v>0.23751892123889243</v>
      </c>
      <c r="K23" s="353">
        <f t="shared" si="2"/>
        <v>10089.677815046532</v>
      </c>
      <c r="L23" s="330"/>
      <c r="M23" s="655"/>
      <c r="N23" s="659"/>
      <c r="O23" s="182">
        <f>COUNT('Consolidação (com outliers)'!AN$30:AN$61)</f>
        <v>5</v>
      </c>
      <c r="P23" s="360">
        <f>COUNT('Consolidação (com outliers)'!AN$2:AN$29)</f>
        <v>11</v>
      </c>
      <c r="Q23" s="11"/>
    </row>
    <row r="24" spans="2:17" x14ac:dyDescent="0.25">
      <c r="B24" s="339" t="s">
        <v>59</v>
      </c>
      <c r="C24" s="261" t="s">
        <v>60</v>
      </c>
      <c r="D24" s="123" t="s">
        <v>61</v>
      </c>
      <c r="E24" s="262">
        <v>1557.8033333333333</v>
      </c>
      <c r="F24" s="641">
        <f>'Consolidação (sem outliers)'!$AP$71</f>
        <v>1828.9</v>
      </c>
      <c r="G24" s="332">
        <f t="shared" si="0"/>
        <v>0.17402496250061539</v>
      </c>
      <c r="H24" s="324">
        <f>'Consolidação (sem outliers)'!$AP$72</f>
        <v>1869.3</v>
      </c>
      <c r="I24" s="332">
        <f t="shared" si="1"/>
        <v>0.19995891650850228</v>
      </c>
      <c r="J24" s="348">
        <f>'Consolidação (sem outliers)'!AP76</f>
        <v>0.17969254033791163</v>
      </c>
      <c r="K24" s="352">
        <f t="shared" si="2"/>
        <v>1659.6836713333332</v>
      </c>
      <c r="L24" s="330"/>
      <c r="M24" s="657">
        <f>SUM(CAGED!F25,CAGED!F26)</f>
        <v>12663</v>
      </c>
      <c r="N24" s="661">
        <f>SUM(PNAD!E16,PNAD!E14,PNAD!E13)</f>
        <v>1406</v>
      </c>
      <c r="O24" s="183">
        <f>COUNT('Consolidação (com outliers)'!AP$30:AP$61)</f>
        <v>1</v>
      </c>
      <c r="P24" s="361">
        <f>COUNT('Consolidação (com outliers)'!AP$2:AP$29)</f>
        <v>0</v>
      </c>
      <c r="Q24" s="11"/>
    </row>
    <row r="25" spans="2:17" x14ac:dyDescent="0.25">
      <c r="B25" s="339" t="s">
        <v>59</v>
      </c>
      <c r="C25" s="261" t="s">
        <v>62</v>
      </c>
      <c r="D25" s="123" t="s">
        <v>63</v>
      </c>
      <c r="E25" s="262">
        <v>2517.4560000000001</v>
      </c>
      <c r="F25" s="641">
        <f>'Consolidação (sem outliers)'!$AR$71</f>
        <v>2517.46</v>
      </c>
      <c r="G25" s="332">
        <f t="shared" si="0"/>
        <v>1.5889056252937905E-6</v>
      </c>
      <c r="H25" s="324">
        <f>'Consolidação (sem outliers)'!$AR$72</f>
        <v>2498.1285714285709</v>
      </c>
      <c r="I25" s="332">
        <f t="shared" si="1"/>
        <v>-7.6773649952289746E-3</v>
      </c>
      <c r="J25" s="348">
        <f>'Consolidação (sem outliers)'!AR76</f>
        <v>0.20758696029042192</v>
      </c>
      <c r="K25" s="352">
        <f t="shared" si="2"/>
        <v>2682.0976224000001</v>
      </c>
      <c r="L25" s="330"/>
      <c r="M25" s="657"/>
      <c r="N25" s="661"/>
      <c r="O25" s="182">
        <f>COUNT('Consolidação (com outliers)'!AR$30:AR$61)</f>
        <v>2</v>
      </c>
      <c r="P25" s="360">
        <f>COUNT('Consolidação (com outliers)'!AR$2:AR$29)</f>
        <v>0</v>
      </c>
      <c r="Q25" s="11"/>
    </row>
    <row r="26" spans="2:17" x14ac:dyDescent="0.25">
      <c r="B26" s="339" t="s">
        <v>59</v>
      </c>
      <c r="C26" s="261" t="s">
        <v>64</v>
      </c>
      <c r="D26" s="123" t="s">
        <v>65</v>
      </c>
      <c r="E26" s="262">
        <v>3366.2450000000003</v>
      </c>
      <c r="F26" s="641">
        <f>'Consolidação (sem outliers)'!$AT$71</f>
        <v>3929.7849999999999</v>
      </c>
      <c r="G26" s="332">
        <f t="shared" si="0"/>
        <v>0.16740908638557195</v>
      </c>
      <c r="H26" s="324">
        <f>'Consolidação (sem outliers)'!$AT$72</f>
        <v>3727.8783333333336</v>
      </c>
      <c r="I26" s="332">
        <f t="shared" si="1"/>
        <v>0.10742929683767311</v>
      </c>
      <c r="J26" s="348">
        <f>'Consolidação (sem outliers)'!AT76</f>
        <v>0.31587643385567549</v>
      </c>
      <c r="K26" s="352">
        <f t="shared" si="2"/>
        <v>3586.3974230000003</v>
      </c>
      <c r="L26" s="330"/>
      <c r="M26" s="657"/>
      <c r="N26" s="661"/>
      <c r="O26" s="183">
        <f>COUNT('Consolidação (com outliers)'!AT$30:AT$61)</f>
        <v>1</v>
      </c>
      <c r="P26" s="361">
        <f>COUNT('Consolidação (com outliers)'!AT$2:AT$29)</f>
        <v>0</v>
      </c>
      <c r="Q26" s="11"/>
    </row>
    <row r="27" spans="2:17" x14ac:dyDescent="0.25">
      <c r="B27" s="340" t="s">
        <v>66</v>
      </c>
      <c r="C27" s="317" t="s">
        <v>67</v>
      </c>
      <c r="D27" s="319" t="s">
        <v>68</v>
      </c>
      <c r="E27" s="321">
        <v>5343.1206617647049</v>
      </c>
      <c r="F27" s="641">
        <f>'Consolidação (sem outliers)'!$AV$71</f>
        <v>5343.12</v>
      </c>
      <c r="G27" s="333">
        <f t="shared" si="0"/>
        <v>-1.2385359549060837E-7</v>
      </c>
      <c r="H27" s="324">
        <f>'Consolidação (sem outliers)'!$AV$72</f>
        <v>5787.6288888888894</v>
      </c>
      <c r="I27" s="333">
        <f t="shared" si="1"/>
        <v>8.319262379850012E-2</v>
      </c>
      <c r="J27" s="349">
        <f>'Consolidação (sem outliers)'!AV76</f>
        <v>0.21848775403101334</v>
      </c>
      <c r="K27" s="354">
        <f t="shared" si="2"/>
        <v>5692.5607530441166</v>
      </c>
      <c r="L27" s="331"/>
      <c r="M27" s="655">
        <f>SUM(CAGED!F20,CAGED!F28)</f>
        <v>91575</v>
      </c>
      <c r="N27" s="654">
        <f>SUM(PNAD!E12,PNAD!E8,PNAD!E9)</f>
        <v>807</v>
      </c>
      <c r="O27" s="182">
        <f>COUNT('Consolidação (com outliers)'!AV$30:AV$61)</f>
        <v>3</v>
      </c>
      <c r="P27" s="360">
        <f>COUNT('Consolidação (com outliers)'!AV$2:AV$29)</f>
        <v>8</v>
      </c>
      <c r="Q27" s="11"/>
    </row>
    <row r="28" spans="2:17" x14ac:dyDescent="0.25">
      <c r="B28" s="340" t="s">
        <v>66</v>
      </c>
      <c r="C28" s="317" t="s">
        <v>69</v>
      </c>
      <c r="D28" s="319" t="s">
        <v>70</v>
      </c>
      <c r="E28" s="321">
        <v>8829.934362745098</v>
      </c>
      <c r="F28" s="641">
        <f>'Consolidação (sem outliers)'!$AX$71</f>
        <v>11000</v>
      </c>
      <c r="G28" s="333">
        <f t="shared" si="0"/>
        <v>0.24576237467978879</v>
      </c>
      <c r="H28" s="324">
        <f>'Consolidação (sem outliers)'!$AX$72</f>
        <v>10741.50811965812</v>
      </c>
      <c r="I28" s="333">
        <f t="shared" si="1"/>
        <v>0.21648787843522999</v>
      </c>
      <c r="J28" s="349">
        <f>'Consolidação (sem outliers)'!AX76</f>
        <v>0.17439974307313899</v>
      </c>
      <c r="K28" s="354">
        <f t="shared" si="2"/>
        <v>9407.4120700686271</v>
      </c>
      <c r="L28" s="331"/>
      <c r="M28" s="655"/>
      <c r="N28" s="654"/>
      <c r="O28" s="183">
        <f>COUNT('Consolidação (com outliers)'!AX$30:AX$61)</f>
        <v>0</v>
      </c>
      <c r="P28" s="361">
        <f>COUNT('Consolidação (com outliers)'!AX$2:AX$29)</f>
        <v>11</v>
      </c>
      <c r="Q28" s="11"/>
    </row>
    <row r="29" spans="2:17" x14ac:dyDescent="0.25">
      <c r="B29" s="340" t="s">
        <v>66</v>
      </c>
      <c r="C29" s="317" t="s">
        <v>71</v>
      </c>
      <c r="D29" s="319" t="s">
        <v>72</v>
      </c>
      <c r="E29" s="321">
        <v>11904.247934368192</v>
      </c>
      <c r="F29" s="641">
        <f>'Consolidação (sem outliers)'!$AZ$71</f>
        <v>15025.925555555557</v>
      </c>
      <c r="G29" s="333">
        <f t="shared" si="0"/>
        <v>0.26223224166685211</v>
      </c>
      <c r="H29" s="324">
        <f>'Consolidação (sem outliers)'!$AZ$72</f>
        <v>14896.893555555556</v>
      </c>
      <c r="I29" s="333">
        <f t="shared" si="1"/>
        <v>0.25139308570241048</v>
      </c>
      <c r="J29" s="349">
        <f>'Consolidação (sem outliers)'!AZ76</f>
        <v>0.24825521936585715</v>
      </c>
      <c r="K29" s="354">
        <f t="shared" si="2"/>
        <v>12682.785749275872</v>
      </c>
      <c r="L29" s="331"/>
      <c r="M29" s="655"/>
      <c r="N29" s="654"/>
      <c r="O29" s="182">
        <f>COUNT('Consolidação (com outliers)'!AZ$30:AZ$61)</f>
        <v>0</v>
      </c>
      <c r="P29" s="360">
        <f>COUNT('Consolidação (com outliers)'!AZ$2:AZ$29)</f>
        <v>10</v>
      </c>
      <c r="Q29" s="11"/>
    </row>
    <row r="30" spans="2:17" x14ac:dyDescent="0.25">
      <c r="B30" s="339" t="s">
        <v>73</v>
      </c>
      <c r="C30" s="261" t="s">
        <v>74</v>
      </c>
      <c r="D30" s="123" t="s">
        <v>75</v>
      </c>
      <c r="E30" s="262">
        <v>5036.2307692307686</v>
      </c>
      <c r="F30" s="641">
        <f>'Consolidação (sem outliers)'!$BB$71</f>
        <v>5536.1111111111113</v>
      </c>
      <c r="G30" s="332">
        <f t="shared" si="0"/>
        <v>9.9256838057223185E-2</v>
      </c>
      <c r="H30" s="324">
        <f>'Consolidação (sem outliers)'!$BB$72</f>
        <v>5221.6548611111111</v>
      </c>
      <c r="I30" s="332">
        <f t="shared" si="1"/>
        <v>3.6818029271654007E-2</v>
      </c>
      <c r="J30" s="348">
        <f>'Consolidação (sem outliers)'!BB76</f>
        <v>0.20440950201013369</v>
      </c>
      <c r="K30" s="352">
        <f t="shared" si="2"/>
        <v>5365.6002615384605</v>
      </c>
      <c r="L30" s="330"/>
      <c r="M30" s="657">
        <f>CAGED!F22</f>
        <v>2886</v>
      </c>
      <c r="N30" s="658">
        <f>PNAD!E5</f>
        <v>1128</v>
      </c>
      <c r="O30" s="183">
        <f>COUNT('Consolidação (com outliers)'!BB$30:BB$61)</f>
        <v>0</v>
      </c>
      <c r="P30" s="361">
        <f>COUNT('Consolidação (com outliers)'!BB$2:BB$29)</f>
        <v>6</v>
      </c>
      <c r="Q30" s="11"/>
    </row>
    <row r="31" spans="2:17" x14ac:dyDescent="0.25">
      <c r="B31" s="339" t="s">
        <v>73</v>
      </c>
      <c r="C31" s="261" t="s">
        <v>76</v>
      </c>
      <c r="D31" s="123" t="s">
        <v>77</v>
      </c>
      <c r="E31" s="262">
        <v>7281.7074153846161</v>
      </c>
      <c r="F31" s="641">
        <f>'Consolidação (sem outliers)'!$BD$71</f>
        <v>8755.2000000000007</v>
      </c>
      <c r="G31" s="332">
        <f t="shared" si="0"/>
        <v>0.20235536812454513</v>
      </c>
      <c r="H31" s="324">
        <f>'Consolidação (sem outliers)'!$BD$72</f>
        <v>8082.7819191919207</v>
      </c>
      <c r="I31" s="332">
        <f t="shared" si="1"/>
        <v>0.11001190491598356</v>
      </c>
      <c r="J31" s="348">
        <f>'Consolidação (sem outliers)'!BD76</f>
        <v>0.18478160871513874</v>
      </c>
      <c r="K31" s="352">
        <f t="shared" si="2"/>
        <v>7757.9310803507697</v>
      </c>
      <c r="L31" s="330"/>
      <c r="M31" s="657"/>
      <c r="N31" s="658"/>
      <c r="O31" s="182">
        <f>COUNT('Consolidação (com outliers)'!BD$30:BD$61)</f>
        <v>2</v>
      </c>
      <c r="P31" s="360">
        <f>COUNT('Consolidação (com outliers)'!BD$2:BD$29)</f>
        <v>7</v>
      </c>
      <c r="Q31" s="11"/>
    </row>
    <row r="32" spans="2:17" x14ac:dyDescent="0.25">
      <c r="B32" s="339" t="s">
        <v>73</v>
      </c>
      <c r="C32" s="261" t="s">
        <v>78</v>
      </c>
      <c r="D32" s="123" t="s">
        <v>79</v>
      </c>
      <c r="E32" s="262">
        <v>9558.3353146853169</v>
      </c>
      <c r="F32" s="641">
        <f>'Consolidação (sem outliers)'!$BF$71</f>
        <v>11283</v>
      </c>
      <c r="G32" s="332">
        <f t="shared" si="0"/>
        <v>0.18043567509762171</v>
      </c>
      <c r="H32" s="324">
        <f>'Consolidação (sem outliers)'!$BF$72</f>
        <v>11833.623931623933</v>
      </c>
      <c r="I32" s="332">
        <f t="shared" si="1"/>
        <v>0.23804235173073374</v>
      </c>
      <c r="J32" s="348">
        <f>'Consolidação (sem outliers)'!BF76</f>
        <v>0.18542655893606561</v>
      </c>
      <c r="K32" s="352">
        <f t="shared" si="2"/>
        <v>10183.450444265736</v>
      </c>
      <c r="L32" s="330"/>
      <c r="M32" s="657"/>
      <c r="N32" s="658"/>
      <c r="O32" s="183">
        <f>COUNT('Consolidação (com outliers)'!BF$30:BF$61)</f>
        <v>4</v>
      </c>
      <c r="P32" s="361">
        <f>COUNT('Consolidação (com outliers)'!BF$2:BF$29)</f>
        <v>7</v>
      </c>
      <c r="Q32" s="11"/>
    </row>
    <row r="33" spans="2:17" x14ac:dyDescent="0.25">
      <c r="B33" s="340" t="s">
        <v>80</v>
      </c>
      <c r="C33" s="317" t="s">
        <v>81</v>
      </c>
      <c r="D33" s="319" t="s">
        <v>82</v>
      </c>
      <c r="E33" s="321">
        <v>5652.7809090909095</v>
      </c>
      <c r="F33" s="641">
        <f>'Consolidação (sem outliers)'!$BH$71</f>
        <v>6966.666666666667</v>
      </c>
      <c r="G33" s="333">
        <f t="shared" si="0"/>
        <v>0.23243174973626557</v>
      </c>
      <c r="H33" s="324">
        <f>'Consolidação (sem outliers)'!$BH$72</f>
        <v>6850.41</v>
      </c>
      <c r="I33" s="333">
        <f t="shared" si="1"/>
        <v>0.21186547120250854</v>
      </c>
      <c r="J33" s="349">
        <f>'Consolidação (sem outliers)'!BH76</f>
        <v>0.21297886286939186</v>
      </c>
      <c r="K33" s="354">
        <f t="shared" si="2"/>
        <v>6022.472780545455</v>
      </c>
      <c r="L33" s="331"/>
      <c r="M33" s="655">
        <f>CAGED!F19</f>
        <v>3544</v>
      </c>
      <c r="N33" s="179" t="s">
        <v>27</v>
      </c>
      <c r="O33" s="182">
        <f>COUNT('Consolidação (com outliers)'!BH$30:BH$61)</f>
        <v>1</v>
      </c>
      <c r="P33" s="360">
        <f>COUNT('Consolidação (com outliers)'!BH$2:BH$29)</f>
        <v>7</v>
      </c>
      <c r="Q33" s="11"/>
    </row>
    <row r="34" spans="2:17" x14ac:dyDescent="0.25">
      <c r="B34" s="340" t="s">
        <v>80</v>
      </c>
      <c r="C34" s="317" t="s">
        <v>83</v>
      </c>
      <c r="D34" s="319" t="s">
        <v>84</v>
      </c>
      <c r="E34" s="321">
        <v>7933.5561057692303</v>
      </c>
      <c r="F34" s="641">
        <f>'Consolidação (sem outliers)'!$BJ$71</f>
        <v>9716.6666666666661</v>
      </c>
      <c r="G34" s="333">
        <f t="shared" si="0"/>
        <v>0.2247555241464505</v>
      </c>
      <c r="H34" s="324">
        <f>'Consolidação (sem outliers)'!$BJ$72</f>
        <v>9778.6293750000004</v>
      </c>
      <c r="I34" s="333">
        <f t="shared" si="1"/>
        <v>0.23256573025166416</v>
      </c>
      <c r="J34" s="349">
        <f>'Consolidação (sem outliers)'!BJ76</f>
        <v>0.17525090722511003</v>
      </c>
      <c r="K34" s="354">
        <f t="shared" si="2"/>
        <v>8452.4106750865376</v>
      </c>
      <c r="L34" s="331"/>
      <c r="M34" s="655"/>
      <c r="N34" s="180" t="s">
        <v>27</v>
      </c>
      <c r="O34" s="183">
        <f>COUNT('Consolidação (com outliers)'!BJ$30:BJ$61)</f>
        <v>4</v>
      </c>
      <c r="P34" s="361">
        <f>COUNT('Consolidação (com outliers)'!BJ$2:BJ$29)</f>
        <v>11</v>
      </c>
      <c r="Q34" s="11"/>
    </row>
    <row r="35" spans="2:17" x14ac:dyDescent="0.25">
      <c r="B35" s="340" t="s">
        <v>80</v>
      </c>
      <c r="C35" s="317" t="s">
        <v>85</v>
      </c>
      <c r="D35" s="319" t="s">
        <v>86</v>
      </c>
      <c r="E35" s="321">
        <v>11621.382753846152</v>
      </c>
      <c r="F35" s="641">
        <f>'Consolidação (sem outliers)'!$BL$71</f>
        <v>15056.970000000001</v>
      </c>
      <c r="G35" s="333">
        <f t="shared" si="0"/>
        <v>0.29562637415214854</v>
      </c>
      <c r="H35" s="324">
        <f>'Consolidação (sem outliers)'!$BL$72</f>
        <v>14890.669523809525</v>
      </c>
      <c r="I35" s="333">
        <f t="shared" si="1"/>
        <v>0.28131650417256826</v>
      </c>
      <c r="J35" s="349">
        <f>'Consolidação (sem outliers)'!BL76</f>
        <v>9.38058847410186E-2</v>
      </c>
      <c r="K35" s="354">
        <f t="shared" si="2"/>
        <v>12381.421185947691</v>
      </c>
      <c r="L35" s="331"/>
      <c r="M35" s="655"/>
      <c r="N35" s="179" t="s">
        <v>27</v>
      </c>
      <c r="O35" s="182">
        <f>COUNT('Consolidação (com outliers)'!BL$30:BL$61)</f>
        <v>2</v>
      </c>
      <c r="P35" s="360">
        <f>COUNT('Consolidação (com outliers)'!BL$2:BL$29)</f>
        <v>11</v>
      </c>
      <c r="Q35" s="11"/>
    </row>
    <row r="36" spans="2:17" x14ac:dyDescent="0.25">
      <c r="B36" s="339" t="s">
        <v>87</v>
      </c>
      <c r="C36" s="261" t="s">
        <v>88</v>
      </c>
      <c r="D36" s="123" t="s">
        <v>89</v>
      </c>
      <c r="E36" s="262">
        <v>20264.925111111112</v>
      </c>
      <c r="F36" s="641">
        <f>'Consolidação (sem outliers)'!$BN$71</f>
        <v>21333.333333333332</v>
      </c>
      <c r="G36" s="332">
        <f t="shared" si="0"/>
        <v>5.2722041476305215E-2</v>
      </c>
      <c r="H36" s="324">
        <f>'Consolidação (sem outliers)'!$BN$72</f>
        <v>20687.693030303028</v>
      </c>
      <c r="I36" s="332">
        <f t="shared" si="1"/>
        <v>2.0862051888862698E-2</v>
      </c>
      <c r="J36" s="348">
        <f>'Consolidação (sem outliers)'!BN76</f>
        <v>0.12421817430720457</v>
      </c>
      <c r="K36" s="352">
        <f t="shared" si="2"/>
        <v>21590.251213377778</v>
      </c>
      <c r="L36" s="330"/>
      <c r="M36" s="359">
        <f>CAGED!F8</f>
        <v>413</v>
      </c>
      <c r="N36" s="180" t="s">
        <v>27</v>
      </c>
      <c r="O36" s="183">
        <f>COUNT('Consolidação (com outliers)'!BN$30:BN$61)</f>
        <v>1</v>
      </c>
      <c r="P36" s="361">
        <f>COUNT('Consolidação (com outliers)'!BN$2:BN$29)</f>
        <v>9</v>
      </c>
      <c r="Q36" s="11"/>
    </row>
    <row r="37" spans="2:17" x14ac:dyDescent="0.25">
      <c r="B37" s="340" t="s">
        <v>90</v>
      </c>
      <c r="C37" s="317" t="s">
        <v>91</v>
      </c>
      <c r="D37" s="319" t="s">
        <v>92</v>
      </c>
      <c r="E37" s="321">
        <v>10554.833875739645</v>
      </c>
      <c r="F37" s="641">
        <f>'Consolidação (sem outliers)'!$BP$71</f>
        <v>11774.275</v>
      </c>
      <c r="G37" s="333">
        <f t="shared" si="0"/>
        <v>0.11553390025997934</v>
      </c>
      <c r="H37" s="324">
        <f>'Consolidação (sem outliers)'!$BP$72</f>
        <v>12851.65111111111</v>
      </c>
      <c r="I37" s="333">
        <f t="shared" si="1"/>
        <v>0.21760808956460376</v>
      </c>
      <c r="J37" s="349">
        <f>'Consolidação (sem outliers)'!BP76</f>
        <v>0.18352405705619684</v>
      </c>
      <c r="K37" s="354">
        <f t="shared" si="2"/>
        <v>11245.120011213017</v>
      </c>
      <c r="L37" s="331"/>
      <c r="M37" s="655">
        <f>CAGED!F15</f>
        <v>3141</v>
      </c>
      <c r="N37" s="179" t="s">
        <v>27</v>
      </c>
      <c r="O37" s="182">
        <f>COUNT('Consolidação (com outliers)'!BP$30:BP$61)</f>
        <v>2</v>
      </c>
      <c r="P37" s="360">
        <f>COUNT('Consolidação (com outliers)'!BP$2:BP$29)</f>
        <v>3</v>
      </c>
      <c r="Q37" s="11"/>
    </row>
    <row r="38" spans="2:17" ht="15.75" thickBot="1" x14ac:dyDescent="0.3">
      <c r="B38" s="341" t="s">
        <v>90</v>
      </c>
      <c r="C38" s="342" t="s">
        <v>93</v>
      </c>
      <c r="D38" s="343" t="s">
        <v>94</v>
      </c>
      <c r="E38" s="344">
        <v>15608.881410256408</v>
      </c>
      <c r="F38" s="642">
        <f>'Consolidação (sem outliers)'!$BR$71</f>
        <v>16985.648333333331</v>
      </c>
      <c r="G38" s="346">
        <f t="shared" si="0"/>
        <v>8.8204073494482893E-2</v>
      </c>
      <c r="H38" s="345">
        <f>'Consolidação (sem outliers)'!$BR$72</f>
        <v>17517.894444444446</v>
      </c>
      <c r="I38" s="346">
        <f t="shared" si="1"/>
        <v>0.12230300070917632</v>
      </c>
      <c r="J38" s="350">
        <f>'Consolidação (sem outliers)'!BR76</f>
        <v>0.13763599271919252</v>
      </c>
      <c r="K38" s="355">
        <f t="shared" si="2"/>
        <v>16629.702254487176</v>
      </c>
      <c r="L38" s="331"/>
      <c r="M38" s="656"/>
      <c r="N38" s="362" t="s">
        <v>27</v>
      </c>
      <c r="O38" s="363">
        <f>COUNT('Consolidação (com outliers)'!BR$30:BR$61)</f>
        <v>3</v>
      </c>
      <c r="P38" s="364">
        <f>COUNT('Consolidação (com outliers)'!BR$2:BR$29)</f>
        <v>8</v>
      </c>
      <c r="Q38" s="11"/>
    </row>
    <row r="39" spans="2:17" ht="15.75" thickBot="1" x14ac:dyDescent="0.3">
      <c r="B39" s="356"/>
      <c r="C39" s="356"/>
      <c r="D39" s="356"/>
      <c r="E39" s="356"/>
      <c r="F39" s="644" t="s">
        <v>95</v>
      </c>
      <c r="G39" s="645">
        <f>AVERAGE(G4:G38)</f>
        <v>0.10732835937582824</v>
      </c>
      <c r="H39" s="643"/>
      <c r="I39" s="646">
        <f>AVERAGE(I4:I38)</f>
        <v>0.13731877149997121</v>
      </c>
      <c r="J39" s="647">
        <f>AVERAGE(J4:J38)</f>
        <v>0.19020129386956922</v>
      </c>
      <c r="K39" s="29"/>
      <c r="L39" s="29"/>
      <c r="M39" s="11"/>
      <c r="N39" s="23"/>
      <c r="O39" s="11"/>
      <c r="P39" s="11"/>
      <c r="Q39" s="11"/>
    </row>
  </sheetData>
  <mergeCells count="21">
    <mergeCell ref="N21:N23"/>
    <mergeCell ref="N4:N6"/>
    <mergeCell ref="N7:N9"/>
    <mergeCell ref="N24:N26"/>
    <mergeCell ref="M2:P2"/>
    <mergeCell ref="M15:M17"/>
    <mergeCell ref="M21:M23"/>
    <mergeCell ref="M18:M20"/>
    <mergeCell ref="M11:M13"/>
    <mergeCell ref="M7:M9"/>
    <mergeCell ref="M24:M26"/>
    <mergeCell ref="M4:M6"/>
    <mergeCell ref="N18:N20"/>
    <mergeCell ref="N15:N17"/>
    <mergeCell ref="N11:N13"/>
    <mergeCell ref="N27:N29"/>
    <mergeCell ref="M37:M38"/>
    <mergeCell ref="M33:M35"/>
    <mergeCell ref="M27:M29"/>
    <mergeCell ref="M30:M32"/>
    <mergeCell ref="N30:N32"/>
  </mergeCells>
  <conditionalFormatting sqref="G4:G38">
    <cfRule type="cellIs" dxfId="13" priority="1" operator="greaterThan">
      <formula>0</formula>
    </cfRule>
    <cfRule type="cellIs" dxfId="12" priority="2" operator="lessThan">
      <formula>0</formula>
    </cfRule>
  </conditionalFormatting>
  <conditionalFormatting sqref="I4:I38">
    <cfRule type="cellIs" dxfId="11" priority="15" operator="greaterThan">
      <formula>0</formula>
    </cfRule>
    <cfRule type="cellIs" dxfId="10" priority="16" operator="lessThan">
      <formula>0</formula>
    </cfRule>
  </conditionalFormatting>
  <conditionalFormatting sqref="J4:J38">
    <cfRule type="cellIs" dxfId="9" priority="13" operator="greaterThan">
      <formula>0.25</formula>
    </cfRule>
    <cfRule type="cellIs" dxfId="8" priority="14" operator="lessThanOrEqual">
      <formula>0.25</formula>
    </cfRule>
  </conditionalFormatting>
  <hyperlinks>
    <hyperlink ref="K2" r:id="rId1" display="(abril 2025 - IPEA)" xr:uid="{D764283E-5E2B-40F2-928D-A5FF0E34FE43}"/>
  </hyperlinks>
  <pageMargins left="0.511811024" right="0.511811024" top="0.78740157499999996" bottom="0.78740157499999996" header="0.31496062000000002" footer="0.31496062000000002"/>
  <pageSetup paperSize="9" orientation="portrait" horizontalDpi="360" verticalDpi="36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9402C-D569-4ABB-86EA-D315B316D734}">
  <sheetPr>
    <tabColor rgb="FFFFFF00"/>
  </sheetPr>
  <dimension ref="A1:BT81"/>
  <sheetViews>
    <sheetView zoomScaleNormal="100" workbookViewId="0">
      <selection activeCell="A2" sqref="A2:A29"/>
    </sheetView>
  </sheetViews>
  <sheetFormatPr defaultColWidth="0" defaultRowHeight="15" customHeight="1" zeroHeight="1" x14ac:dyDescent="0.25"/>
  <cols>
    <col min="1" max="1" width="14.5703125" style="163" customWidth="1"/>
    <col min="2" max="2" width="17.7109375" style="164" customWidth="1"/>
    <col min="3" max="3" width="2.7109375" style="165" hidden="1" customWidth="1"/>
    <col min="4" max="4" width="17.7109375" style="164" customWidth="1"/>
    <col min="5" max="5" width="2.7109375" style="165" hidden="1" customWidth="1"/>
    <col min="6" max="6" width="17.7109375" style="164" customWidth="1"/>
    <col min="7" max="7" width="2.7109375" style="165" hidden="1" customWidth="1"/>
    <col min="8" max="8" width="17.7109375" style="164" customWidth="1"/>
    <col min="9" max="9" width="2.7109375" style="165" hidden="1" customWidth="1"/>
    <col min="10" max="10" width="17.7109375" style="164" customWidth="1"/>
    <col min="11" max="11" width="2.7109375" style="165" hidden="1" customWidth="1"/>
    <col min="12" max="12" width="17.7109375" style="164" customWidth="1"/>
    <col min="13" max="13" width="2.7109375" style="165" hidden="1" customWidth="1"/>
    <col min="14" max="14" width="17.7109375" style="164" customWidth="1"/>
    <col min="15" max="15" width="2.7109375" style="165" hidden="1" customWidth="1"/>
    <col min="16" max="16" width="17.7109375" style="581" customWidth="1"/>
    <col min="17" max="17" width="2.7109375" style="165" hidden="1" customWidth="1"/>
    <col min="18" max="18" width="17.7109375" style="164" customWidth="1"/>
    <col min="19" max="19" width="2.7109375" style="165" hidden="1" customWidth="1"/>
    <col min="20" max="20" width="17.7109375" style="164" customWidth="1"/>
    <col min="21" max="21" width="2.7109375" style="165" hidden="1" customWidth="1"/>
    <col min="22" max="22" width="17.7109375" style="164" customWidth="1"/>
    <col min="23" max="23" width="2.7109375" style="165" hidden="1" customWidth="1"/>
    <col min="24" max="24" width="17.7109375" style="164" customWidth="1"/>
    <col min="25" max="25" width="2.7109375" style="165" hidden="1" customWidth="1"/>
    <col min="26" max="26" width="17.7109375" style="164" customWidth="1"/>
    <col min="27" max="27" width="2.7109375" style="165" hidden="1" customWidth="1"/>
    <col min="28" max="28" width="17.7109375" style="164" customWidth="1"/>
    <col min="29" max="29" width="2.7109375" style="165" hidden="1" customWidth="1"/>
    <col min="30" max="30" width="17.7109375" style="164" customWidth="1"/>
    <col min="31" max="31" width="2.7109375" style="165" hidden="1" customWidth="1"/>
    <col min="32" max="32" width="17.7109375" style="164" customWidth="1"/>
    <col min="33" max="33" width="2.7109375" style="165" hidden="1" customWidth="1"/>
    <col min="34" max="34" width="17.7109375" style="164" customWidth="1"/>
    <col min="35" max="35" width="2.7109375" style="165" hidden="1" customWidth="1"/>
    <col min="36" max="36" width="17.7109375" style="164" customWidth="1"/>
    <col min="37" max="37" width="2.7109375" style="165" hidden="1" customWidth="1"/>
    <col min="38" max="38" width="17.7109375" style="164" customWidth="1"/>
    <col min="39" max="39" width="2.7109375" style="165" hidden="1" customWidth="1"/>
    <col min="40" max="40" width="17.7109375" style="164" customWidth="1"/>
    <col min="41" max="41" width="2.7109375" style="165" hidden="1" customWidth="1"/>
    <col min="42" max="42" width="17.7109375" style="164" customWidth="1"/>
    <col min="43" max="43" width="2.7109375" style="165" hidden="1" customWidth="1"/>
    <col min="44" max="44" width="17.7109375" style="164" customWidth="1"/>
    <col min="45" max="45" width="2.7109375" style="165" hidden="1" customWidth="1"/>
    <col min="46" max="46" width="17.7109375" style="164" customWidth="1"/>
    <col min="47" max="47" width="2.7109375" style="165" hidden="1" customWidth="1"/>
    <col min="48" max="48" width="17.7109375" style="164" customWidth="1"/>
    <col min="49" max="49" width="2.7109375" style="165" hidden="1" customWidth="1"/>
    <col min="50" max="50" width="17.7109375" style="164" customWidth="1"/>
    <col min="51" max="51" width="2.7109375" style="165" hidden="1" customWidth="1"/>
    <col min="52" max="52" width="17.7109375" style="164" customWidth="1"/>
    <col min="53" max="53" width="2.7109375" style="165" hidden="1" customWidth="1"/>
    <col min="54" max="54" width="17.7109375" style="164" customWidth="1"/>
    <col min="55" max="55" width="2.7109375" style="165" hidden="1" customWidth="1"/>
    <col min="56" max="56" width="17.7109375" style="164" customWidth="1"/>
    <col min="57" max="57" width="2.7109375" style="165" hidden="1" customWidth="1"/>
    <col min="58" max="58" width="17.7109375" style="164" customWidth="1"/>
    <col min="59" max="59" width="2.7109375" style="165" hidden="1" customWidth="1"/>
    <col min="60" max="60" width="17.7109375" style="164" customWidth="1"/>
    <col min="61" max="61" width="2.7109375" style="165" hidden="1" customWidth="1"/>
    <col min="62" max="62" width="17.7109375" style="164" customWidth="1"/>
    <col min="63" max="63" width="2.7109375" style="165" hidden="1" customWidth="1"/>
    <col min="64" max="64" width="17.7109375" style="164" customWidth="1"/>
    <col min="65" max="65" width="2.7109375" style="165" hidden="1" customWidth="1"/>
    <col min="66" max="66" width="17.7109375" style="164" customWidth="1"/>
    <col min="67" max="67" width="2.7109375" style="165" hidden="1" customWidth="1"/>
    <col min="68" max="68" width="17.7109375" style="164" customWidth="1"/>
    <col min="69" max="69" width="2.7109375" style="165" hidden="1" customWidth="1"/>
    <col min="70" max="70" width="17.7109375" style="164" customWidth="1"/>
    <col min="71" max="71" width="2.7109375" style="165" hidden="1" customWidth="1"/>
    <col min="72" max="72" width="9.140625" style="139" customWidth="1"/>
    <col min="73" max="16384" width="9.140625" style="139" hidden="1"/>
  </cols>
  <sheetData>
    <row r="1" spans="1:71" s="130" customFormat="1" ht="48" customHeight="1" thickBot="1" x14ac:dyDescent="0.3">
      <c r="A1" s="366" t="s">
        <v>96</v>
      </c>
      <c r="B1" s="173" t="s">
        <v>12</v>
      </c>
      <c r="C1" s="174" t="s">
        <v>107</v>
      </c>
      <c r="D1" s="175" t="s">
        <v>14</v>
      </c>
      <c r="E1" s="174" t="s">
        <v>107</v>
      </c>
      <c r="F1" s="175" t="s">
        <v>16</v>
      </c>
      <c r="G1" s="174" t="s">
        <v>107</v>
      </c>
      <c r="H1" s="176" t="s">
        <v>19</v>
      </c>
      <c r="I1" s="174" t="s">
        <v>107</v>
      </c>
      <c r="J1" s="177" t="s">
        <v>21</v>
      </c>
      <c r="K1" s="174" t="s">
        <v>107</v>
      </c>
      <c r="L1" s="177" t="s">
        <v>23</v>
      </c>
      <c r="M1" s="174" t="s">
        <v>107</v>
      </c>
      <c r="N1" s="173" t="s">
        <v>26</v>
      </c>
      <c r="O1" s="299" t="s">
        <v>107</v>
      </c>
      <c r="P1" s="176" t="s">
        <v>30</v>
      </c>
      <c r="Q1" s="174" t="s">
        <v>107</v>
      </c>
      <c r="R1" s="177" t="s">
        <v>32</v>
      </c>
      <c r="S1" s="174" t="s">
        <v>107</v>
      </c>
      <c r="T1" s="177" t="s">
        <v>34</v>
      </c>
      <c r="U1" s="174" t="s">
        <v>107</v>
      </c>
      <c r="V1" s="173" t="s">
        <v>37</v>
      </c>
      <c r="W1" s="299" t="s">
        <v>107</v>
      </c>
      <c r="X1" s="177" t="s">
        <v>40</v>
      </c>
      <c r="Y1" s="174" t="s">
        <v>107</v>
      </c>
      <c r="Z1" s="177" t="s">
        <v>42</v>
      </c>
      <c r="AA1" s="174" t="s">
        <v>107</v>
      </c>
      <c r="AB1" s="177" t="s">
        <v>44</v>
      </c>
      <c r="AC1" s="299" t="s">
        <v>107</v>
      </c>
      <c r="AD1" s="173" t="s">
        <v>47</v>
      </c>
      <c r="AE1" s="174" t="s">
        <v>107</v>
      </c>
      <c r="AF1" s="175" t="s">
        <v>49</v>
      </c>
      <c r="AG1" s="174" t="s">
        <v>107</v>
      </c>
      <c r="AH1" s="175" t="s">
        <v>51</v>
      </c>
      <c r="AI1" s="299" t="s">
        <v>107</v>
      </c>
      <c r="AJ1" s="177" t="s">
        <v>54</v>
      </c>
      <c r="AK1" s="174" t="s">
        <v>107</v>
      </c>
      <c r="AL1" s="177" t="s">
        <v>56</v>
      </c>
      <c r="AM1" s="174" t="s">
        <v>107</v>
      </c>
      <c r="AN1" s="177" t="s">
        <v>58</v>
      </c>
      <c r="AO1" s="299" t="s">
        <v>107</v>
      </c>
      <c r="AP1" s="173" t="s">
        <v>61</v>
      </c>
      <c r="AQ1" s="174" t="s">
        <v>107</v>
      </c>
      <c r="AR1" s="175" t="s">
        <v>63</v>
      </c>
      <c r="AS1" s="174" t="s">
        <v>107</v>
      </c>
      <c r="AT1" s="175" t="s">
        <v>65</v>
      </c>
      <c r="AU1" s="174" t="s">
        <v>107</v>
      </c>
      <c r="AV1" s="176" t="s">
        <v>68</v>
      </c>
      <c r="AW1" s="174" t="s">
        <v>107</v>
      </c>
      <c r="AX1" s="177" t="s">
        <v>70</v>
      </c>
      <c r="AY1" s="174" t="s">
        <v>107</v>
      </c>
      <c r="AZ1" s="177" t="s">
        <v>72</v>
      </c>
      <c r="BA1" s="299" t="s">
        <v>107</v>
      </c>
      <c r="BB1" s="173" t="s">
        <v>75</v>
      </c>
      <c r="BC1" s="174" t="s">
        <v>107</v>
      </c>
      <c r="BD1" s="175" t="s">
        <v>77</v>
      </c>
      <c r="BE1" s="174" t="s">
        <v>107</v>
      </c>
      <c r="BF1" s="175" t="s">
        <v>79</v>
      </c>
      <c r="BG1" s="174" t="s">
        <v>107</v>
      </c>
      <c r="BH1" s="176" t="s">
        <v>82</v>
      </c>
      <c r="BI1" s="174" t="s">
        <v>107</v>
      </c>
      <c r="BJ1" s="177" t="s">
        <v>84</v>
      </c>
      <c r="BK1" s="174" t="s">
        <v>107</v>
      </c>
      <c r="BL1" s="177" t="s">
        <v>86</v>
      </c>
      <c r="BM1" s="174" t="s">
        <v>107</v>
      </c>
      <c r="BN1" s="173" t="s">
        <v>89</v>
      </c>
      <c r="BO1" s="174" t="s">
        <v>107</v>
      </c>
      <c r="BP1" s="176" t="s">
        <v>92</v>
      </c>
      <c r="BQ1" s="174" t="s">
        <v>107</v>
      </c>
      <c r="BR1" s="177" t="s">
        <v>94</v>
      </c>
      <c r="BS1" s="299" t="s">
        <v>107</v>
      </c>
    </row>
    <row r="2" spans="1:71" x14ac:dyDescent="0.25">
      <c r="A2" s="666" t="s">
        <v>1593</v>
      </c>
      <c r="B2" s="118" t="str" cm="1">
        <f t="array" ref="B2">IFERROR(INDEX('Guias Salariais'!$E$1:$E$1298,SMALL(IF(B$1='Guias Salariais'!$D$1:$D$1298,ROW('Guias Salariais'!$D$1:$D$1298)-ROW('Guias Salariais'!$D$1)+1),ROW(1:1))),"")</f>
        <v/>
      </c>
      <c r="C2" s="280" t="str">
        <f t="shared" ref="C2:C33" si="0">IF(B2="","",AND(B2&gt;=B$81,B2&lt;=B$80))</f>
        <v/>
      </c>
      <c r="D2" s="86" t="str" cm="1">
        <f t="array" ref="D2">IFERROR(INDEX('Guias Salariais'!$E$1:$E$1298,SMALL(IF(D$1='Guias Salariais'!$D$1:$D$1298,ROW('Guias Salariais'!$D$1:$D$1298)-ROW('Guias Salariais'!$D$1)+1),ROW(1:1))),"")</f>
        <v/>
      </c>
      <c r="E2" s="280" t="str">
        <f t="shared" ref="E2:E33" si="1">IF(D2="","",AND(D2&gt;=D$81,D2&lt;=D$80))</f>
        <v/>
      </c>
      <c r="F2" s="86" t="str" cm="1">
        <f t="array" ref="F2">IFERROR(INDEX('Guias Salariais'!$E$1:$E$1298,SMALL(IF(F$1='Guias Salariais'!$D$1:$D$1298,ROW('Guias Salariais'!$D$1:$D$1298)-ROW('Guias Salariais'!$D$1)+1),ROW(1:1))),"")</f>
        <v/>
      </c>
      <c r="G2" s="289" t="str">
        <f t="shared" ref="G2:G33" si="2">IF(F2="","",AND(F2&gt;=F$81,F2&lt;=F$80))</f>
        <v/>
      </c>
      <c r="H2" s="87" t="str" cm="1">
        <f t="array" ref="H2">IFERROR(INDEX('Guias Salariais'!$E$1:$E$1298,SMALL(IF(H$1='Guias Salariais'!$D$1:$D$1298,ROW('Guias Salariais'!$D$1:$D$1298)-ROW('Guias Salariais'!$D$1)+1),ROW(1:1))),"")</f>
        <v/>
      </c>
      <c r="I2" s="280" t="str">
        <f t="shared" ref="I2:I33" si="3">IF(H2="","",AND(H2&gt;=H$81,H2&lt;=H$80))</f>
        <v/>
      </c>
      <c r="J2" s="85" t="str" cm="1">
        <f t="array" ref="J2">IFERROR(INDEX('Guias Salariais'!$E$1:$E$1298,SMALL(IF(J$1='Guias Salariais'!$D$1:$D$1298,ROW('Guias Salariais'!$D$1:$D$1298)-ROW('Guias Salariais'!$D$1)+1),ROW(1:1))),"")</f>
        <v/>
      </c>
      <c r="K2" s="280" t="str">
        <f t="shared" ref="K2:K33" si="4">IF(J2="","",AND(J2&gt;=J$81,J2&lt;=J$80))</f>
        <v/>
      </c>
      <c r="L2" s="85" t="str" cm="1">
        <f t="array" ref="L2">IFERROR(INDEX('Guias Salariais'!$E$1:$E$1298,SMALL(IF(L$1='Guias Salariais'!$D$1:$D$1298,ROW('Guias Salariais'!$D$1:$D$1298)-ROW('Guias Salariais'!$D$1)+1),ROW(1:1))),"")</f>
        <v/>
      </c>
      <c r="M2" s="289" t="str">
        <f t="shared" ref="M2:M33" si="5">IF(L2="","",AND(L2&gt;=L$81,L2&lt;=L$80))</f>
        <v/>
      </c>
      <c r="N2" s="118" cm="1">
        <f t="array" ref="N2">IFERROR(INDEX('Guias Salariais'!$E$1:$E$1298,SMALL(IF(N$1='Guias Salariais'!$D$1:$D$1298,ROW('Guias Salariais'!$D$1:$D$1298)-ROW('Guias Salariais'!$D$1)+1),ROW(1:1))),"")</f>
        <v>9700</v>
      </c>
      <c r="O2" s="289" t="b">
        <f t="shared" ref="O2:O33" si="6">IF(N2="","",AND(N2&gt;=N$81,N2&lt;=N$80))</f>
        <v>1</v>
      </c>
      <c r="P2" s="87" cm="1">
        <f t="array" ref="P2">IFERROR(INDEX('Guias Salariais'!$E$1:$E$1298,SMALL(IF(P$1='Guias Salariais'!$D$1:$D$1298,ROW('Guias Salariais'!$D$1:$D$1298)-ROW('Guias Salariais'!$D$1)+1),ROW(1:1))),"")</f>
        <v>5125</v>
      </c>
      <c r="Q2" s="280" t="b">
        <f t="shared" ref="Q2:Q33" si="7">IF(P2="","",AND(P2&gt;=P$81,P2&lt;=P$80))</f>
        <v>0</v>
      </c>
      <c r="R2" s="85" cm="1">
        <f t="array" ref="R2">IFERROR(INDEX('Guias Salariais'!$E$1:$E$1298,SMALL(IF(R$1='Guias Salariais'!$D$1:$D$1298,ROW('Guias Salariais'!$D$1:$D$1298)-ROW('Guias Salariais'!$D$1)+1),ROW(1:1))),"")</f>
        <v>7425</v>
      </c>
      <c r="S2" s="280" t="b">
        <f t="shared" ref="S2:S33" si="8">IF(R2="","",AND(R2&gt;=R$81,R2&lt;=R$80))</f>
        <v>0</v>
      </c>
      <c r="T2" s="85" cm="1">
        <f t="array" ref="T2">IFERROR(INDEX('Guias Salariais'!$E$1:$E$1298,SMALL(IF(T$1='Guias Salariais'!$D$1:$D$1298,ROW('Guias Salariais'!$D$1:$D$1298)-ROW('Guias Salariais'!$D$1)+1),ROW(1:1))),"")</f>
        <v>9700</v>
      </c>
      <c r="U2" s="289" t="b">
        <f t="shared" ref="U2:U33" si="9">IF(T2="","",AND(T2&gt;=T$81,T2&lt;=T$80))</f>
        <v>1</v>
      </c>
      <c r="V2" s="118" cm="1">
        <f t="array" ref="V2">IFERROR(INDEX('Guias Salariais'!$E$1:$E$1298,SMALL(IF(V$1='Guias Salariais'!$D$1:$D$1298,ROW('Guias Salariais'!$D$1:$D$1298)-ROW('Guias Salariais'!$D$1)+1),ROW(1:1))),"")</f>
        <v>17175</v>
      </c>
      <c r="W2" s="289" t="b">
        <f t="shared" ref="W2:W33" si="10">IF(V2="","",AND(V2&gt;=V$81,V2&lt;=V$80))</f>
        <v>1</v>
      </c>
      <c r="X2" s="636"/>
      <c r="Y2" s="280" t="str">
        <f t="shared" ref="Y2:Y33" si="11">IF(X2="","",AND(X2&gt;=X$81,X2&lt;=X$80))</f>
        <v/>
      </c>
      <c r="Z2" s="85" cm="1">
        <f t="array" ref="Z2">IFERROR(INDEX('Guias Salariais'!$E$1:$E$1298,SMALL(IF(Z$1='Guias Salariais'!$D$1:$D$1298,ROW('Guias Salariais'!$D$1:$D$1298)-ROW('Guias Salariais'!$D$1)+1),ROW(1:1))),"")</f>
        <v>10250</v>
      </c>
      <c r="AA2" s="280" t="b">
        <f t="shared" ref="AA2:AA33" si="12">IF(Z2="","",AND(Z2&gt;=Z$81,Z2&lt;=Z$80))</f>
        <v>0</v>
      </c>
      <c r="AB2" s="85" cm="1">
        <f t="array" ref="AB2">IFERROR(INDEX('Guias Salariais'!$E$1:$E$1298,SMALL(IF(AB$1='Guias Salariais'!$D$1:$D$1298,ROW('Guias Salariais'!$D$1:$D$1298)-ROW('Guias Salariais'!$D$1)+1),ROW(1:1))),"")</f>
        <v>13750</v>
      </c>
      <c r="AC2" s="289" t="b">
        <f t="shared" ref="AC2:AC33" si="13">IF(AB2="","",AND(AB2&gt;=AB$81,AB2&lt;=AB$80))</f>
        <v>1</v>
      </c>
      <c r="AD2" s="118" cm="1">
        <f t="array" ref="AD2">IFERROR(INDEX('Guias Salariais'!$E$1:$E$1298,SMALL(IF(AD$1='Guias Salariais'!$D$1:$D$1298,ROW('Guias Salariais'!$D$1:$D$1298)-ROW('Guias Salariais'!$D$1)+1),ROW(1:1))),"")</f>
        <v>6275</v>
      </c>
      <c r="AE2" s="280" t="b">
        <f t="shared" ref="AE2:AE33" si="14">IF(AD2="","",AND(AD2&gt;=AD$81,AD2&lt;=AD$80))</f>
        <v>1</v>
      </c>
      <c r="AF2" s="86" cm="1">
        <f t="array" ref="AF2">IFERROR(INDEX('Guias Salariais'!$E$1:$E$1298,SMALL(IF(AF$1='Guias Salariais'!$D$1:$D$1298,ROW('Guias Salariais'!$D$1:$D$1298)-ROW('Guias Salariais'!$D$1)+1),ROW(1:1))),"")</f>
        <v>9150</v>
      </c>
      <c r="AG2" s="280" t="b">
        <f t="shared" ref="AG2:AG33" si="15">IF(AF2="","",AND(AF2&gt;=AF$81,AF2&lt;=AF$80))</f>
        <v>0</v>
      </c>
      <c r="AH2" s="86" cm="1">
        <f t="array" ref="AH2">IFERROR(INDEX('Guias Salariais'!$E$1:$E$1298,SMALL(IF(AH$1='Guias Salariais'!$D$1:$D$1298,ROW('Guias Salariais'!$D$1:$D$1298)-ROW('Guias Salariais'!$D$1)+1),ROW(1:1))),"")</f>
        <v>14300</v>
      </c>
      <c r="AI2" s="289" t="b">
        <f t="shared" ref="AI2:AI33" si="16">IF(AH2="","",AND(AH2&gt;=AH$81,AH2&lt;=AH$80))</f>
        <v>0</v>
      </c>
      <c r="AJ2" s="87" cm="1">
        <f t="array" ref="AJ2">IFERROR(INDEX('Guias Salariais'!$E$1:$E$1298,SMALL(IF(AJ$1='Guias Salariais'!$D$1:$D$1298,ROW('Guias Salariais'!$D$1:$D$1298)-ROW('Guias Salariais'!$D$1)+1),ROW(1:1))),"")</f>
        <v>5000</v>
      </c>
      <c r="AK2" s="280" t="b">
        <f t="shared" ref="AK2:AK33" si="17">IF(AJ2="","",AND(AJ2&gt;=AJ$81,AJ2&lt;=AJ$80))</f>
        <v>1</v>
      </c>
      <c r="AL2" s="85" cm="1">
        <f t="array" ref="AL2">IFERROR(INDEX('Guias Salariais'!$E$1:$E$1298,SMALL(IF(AL$1='Guias Salariais'!$D$1:$D$1298,ROW('Guias Salariais'!$D$1:$D$1298)-ROW('Guias Salariais'!$D$1)+1),ROW(1:1))),"")</f>
        <v>9150</v>
      </c>
      <c r="AM2" s="280" t="b">
        <f t="shared" ref="AM2:AM33" si="18">IF(AL2="","",AND(AL2&gt;=AL$81,AL2&lt;=AL$80))</f>
        <v>1</v>
      </c>
      <c r="AN2" s="85" cm="1">
        <f t="array" ref="AN2">IFERROR(INDEX('Guias Salariais'!$E$1:$E$1298,SMALL(IF(AN$1='Guias Salariais'!$D$1:$D$1298,ROW('Guias Salariais'!$D$1:$D$1298)-ROW('Guias Salariais'!$D$1)+1),ROW(1:1))),"")</f>
        <v>14300</v>
      </c>
      <c r="AO2" s="289" t="b">
        <f t="shared" ref="AO2:AO33" si="19">IF(AN2="","",AND(AN2&gt;=AN$81,AN2&lt;=AN$80))</f>
        <v>1</v>
      </c>
      <c r="AP2" s="118" t="str" cm="1">
        <f t="array" ref="AP2">IFERROR(INDEX('Guias Salariais'!$E$1:$E$1298,SMALL(IF(AP$1='Guias Salariais'!$D$1:$D$1298,ROW('Guias Salariais'!$D$1:$D$1298)-ROW('Guias Salariais'!$D$1)+1),ROW(1:1))),"")</f>
        <v/>
      </c>
      <c r="AQ2" s="280" t="str">
        <f t="shared" ref="AQ2:AQ33" si="20">IF(AP2="","",AND(AP2&gt;=AP$81,AP2&lt;=AP$80))</f>
        <v/>
      </c>
      <c r="AR2" s="86" t="str" cm="1">
        <f t="array" ref="AR2">IFERROR(INDEX('Guias Salariais'!$E$1:$E$1298,SMALL(IF(AR$1='Guias Salariais'!$D$1:$D$1298,ROW('Guias Salariais'!$D$1:$D$1298)-ROW('Guias Salariais'!$D$1)+1),ROW(1:1))),"")</f>
        <v/>
      </c>
      <c r="AS2" s="280" t="str">
        <f t="shared" ref="AS2:AS33" si="21">IF(AR2="","",AND(AR2&gt;=AR$81,AR2&lt;=AR$80))</f>
        <v/>
      </c>
      <c r="AT2" s="86" t="str" cm="1">
        <f t="array" ref="AT2">IFERROR(INDEX('Guias Salariais'!$E$1:$E$1298,SMALL(IF(AT$1='Guias Salariais'!$D$1:$D$1298,ROW('Guias Salariais'!$D$1:$D$1298)-ROW('Guias Salariais'!$D$1)+1),ROW(1:1))),"")</f>
        <v/>
      </c>
      <c r="AU2" s="289" t="str">
        <f t="shared" ref="AU2:AU33" si="22">IF(AT2="","",AND(AT2&gt;=AT$81,AT2&lt;=AT$80))</f>
        <v/>
      </c>
      <c r="AV2" s="87" cm="1">
        <f t="array" ref="AV2">IFERROR(INDEX('Guias Salariais'!$E$1:$E$1298,SMALL(IF(AV$1='Guias Salariais'!$D$1:$D$1298,ROW('Guias Salariais'!$D$1:$D$1298)-ROW('Guias Salariais'!$D$1)+1),ROW(1:1))),"")</f>
        <v>7405</v>
      </c>
      <c r="AW2" s="280" t="b">
        <f t="shared" ref="AW2:AW33" si="23">IF(AV2="","",AND(AV2&gt;=AV$81,AV2&lt;=AV$80))</f>
        <v>1</v>
      </c>
      <c r="AX2" s="85" cm="1">
        <f t="array" ref="AX2">IFERROR(INDEX('Guias Salariais'!$E$1:$E$1298,SMALL(IF(AX$1='Guias Salariais'!$D$1:$D$1298,ROW('Guias Salariais'!$D$1:$D$1298)-ROW('Guias Salariais'!$D$1)+1),ROW(1:1))),"")</f>
        <v>13725</v>
      </c>
      <c r="AY2" s="280" t="b">
        <f t="shared" ref="AY2:AY33" si="24">IF(AX2="","",AND(AX2&gt;=AX$81,AX2&lt;=AX$80))</f>
        <v>0</v>
      </c>
      <c r="AZ2" s="85" cm="1">
        <f t="array" ref="AZ2">IFERROR(INDEX('Guias Salariais'!$E$1:$E$1298,SMALL(IF(AZ$1='Guias Salariais'!$D$1:$D$1298,ROW('Guias Salariais'!$D$1:$D$1298)-ROW('Guias Salariais'!$D$1)+1),ROW(1:1))),"")</f>
        <v>18300</v>
      </c>
      <c r="BA2" s="280" t="b">
        <f t="shared" ref="BA2:BA33" si="25">IF(AZ2="","",AND(AZ2&gt;=AZ$81,AZ2&lt;=AZ$80))</f>
        <v>1</v>
      </c>
      <c r="BB2" s="118" cm="1">
        <f t="array" ref="BB2">IFERROR(INDEX('Guias Salariais'!$E$1:$E$1298,SMALL(IF(BB$1='Guias Salariais'!$D$1:$D$1298,ROW('Guias Salariais'!$D$1:$D$1298)-ROW('Guias Salariais'!$D$1)+1),ROW(1:1))),"")</f>
        <v>6275</v>
      </c>
      <c r="BC2" s="280" t="b">
        <f t="shared" ref="BC2:BC33" si="26">IF(BB2="","",AND(BB2&gt;=BB$81,BB2&lt;=BB$80))</f>
        <v>1</v>
      </c>
      <c r="BD2" s="86" cm="1">
        <f t="array" ref="BD2">IFERROR(INDEX('Guias Salariais'!$E$1:$E$1298,SMALL(IF(BD$1='Guias Salariais'!$D$1:$D$1298,ROW('Guias Salariais'!$D$1:$D$1298)-ROW('Guias Salariais'!$D$1)+1),ROW(1:1))),"")</f>
        <v>9150</v>
      </c>
      <c r="BE2" s="280" t="b">
        <f t="shared" ref="BE2:BE33" si="27">IF(BD2="","",AND(BD2&gt;=BD$81,BD2&lt;=BD$80))</f>
        <v>1</v>
      </c>
      <c r="BF2" s="86" cm="1">
        <f t="array" ref="BF2">IFERROR(INDEX('Guias Salariais'!$E$1:$E$1298,SMALL(IF(BF$1='Guias Salariais'!$D$1:$D$1298,ROW('Guias Salariais'!$D$1:$D$1298)-ROW('Guias Salariais'!$D$1)+1),ROW(1:1))),"")</f>
        <v>14300</v>
      </c>
      <c r="BG2" s="280" t="b">
        <f t="shared" ref="BG2:BG33" si="28">IF(BF2="","",AND(BF2&gt;=BF$81,BF2&lt;=BF$80))</f>
        <v>1</v>
      </c>
      <c r="BH2" s="87" cm="1">
        <f t="array" ref="BH2">IFERROR(INDEX('Guias Salariais'!$E$1:$E$1298,SMALL(IF(BH$1='Guias Salariais'!$D$1:$D$1298,ROW('Guias Salariais'!$D$1:$D$1298)-ROW('Guias Salariais'!$D$1)+1),ROW(1:1))),"")</f>
        <v>7000</v>
      </c>
      <c r="BI2" s="280" t="b">
        <f t="shared" ref="BI2:BI33" si="29">IF(BH2="","",AND(BH2&gt;=BH$81,BH2&lt;=BH$80))</f>
        <v>1</v>
      </c>
      <c r="BJ2" s="85" cm="1">
        <f t="array" ref="BJ2">IFERROR(INDEX('Guias Salariais'!$E$1:$E$1298,SMALL(IF(BJ$1='Guias Salariais'!$D$1:$D$1298,ROW('Guias Salariais'!$D$1:$D$1298)-ROW('Guias Salariais'!$D$1)+1),ROW(1:1))),"")</f>
        <v>12550</v>
      </c>
      <c r="BK2" s="280" t="b">
        <f t="shared" ref="BK2:BK33" si="30">IF(BJ2="","",AND(BJ2&gt;=BJ$81,BJ2&lt;=BJ$80))</f>
        <v>1</v>
      </c>
      <c r="BL2" s="85" cm="1">
        <f t="array" ref="BL2">IFERROR(INDEX('Guias Salariais'!$E$1:$E$1298,SMALL(IF(BL$1='Guias Salariais'!$D$1:$D$1298,ROW('Guias Salariais'!$D$1:$D$1298)-ROW('Guias Salariais'!$D$1)+1),ROW(1:1))),"")</f>
        <v>17150</v>
      </c>
      <c r="BM2" s="280" t="b">
        <f t="shared" ref="BM2:BM33" si="31">IF(BL2="","",AND(BL2&gt;=BL$81,BL2&lt;=BL$80))</f>
        <v>1</v>
      </c>
      <c r="BN2" s="118" cm="1">
        <f t="array" ref="BN2">IFERROR(INDEX('Guias Salariais'!$E$1:$E$1298,SMALL(IF(BN$1='Guias Salariais'!$D$1:$D$1298,ROW('Guias Salariais'!$D$1:$D$1298)-ROW('Guias Salariais'!$D$1)+1),ROW(1:1))),"")</f>
        <v>21875</v>
      </c>
      <c r="BO2" s="289" t="b">
        <f t="shared" ref="BO2:BO33" si="32">IF(BN2="","",AND(BN2&gt;=BN$81,BN2&lt;=BN$80))</f>
        <v>1</v>
      </c>
      <c r="BP2" s="122" cm="1">
        <f t="array" ref="BP2">IFERROR(INDEX('Guias Salariais'!$E$1:$E$1298,SMALL(IF(BP$1='Guias Salariais'!$D$1:$D$1298,ROW('Guias Salariais'!$D$1:$D$1298)-ROW('Guias Salariais'!$D$1)+1),ROW(1:1))),"")</f>
        <v>11500</v>
      </c>
      <c r="BQ2" s="279" t="b">
        <f t="shared" ref="BQ2:BQ33" si="33">IF(BP2="","",AND(BP2&gt;=BP$81,BP2&lt;=BP$80))</f>
        <v>1</v>
      </c>
      <c r="BR2" s="122" cm="1">
        <f t="array" ref="BR2">IFERROR(INDEX('Guias Salariais'!$E$1:$E$1298,SMALL(IF(BR$1='Guias Salariais'!$D$1:$D$1298,ROW('Guias Salariais'!$D$1:$D$1298)-ROW('Guias Salariais'!$D$1)+1),ROW(1:1))),"")</f>
        <v>17175</v>
      </c>
      <c r="BS2" s="165" t="b">
        <f t="shared" ref="BS2:BS33" si="34">IF(BR2="","",AND(BR2&gt;=BR$81,BR2&lt;=BR$80))</f>
        <v>1</v>
      </c>
    </row>
    <row r="3" spans="1:71" x14ac:dyDescent="0.25">
      <c r="A3" s="667"/>
      <c r="B3" s="119" t="str" cm="1">
        <f t="array" ref="B3">IFERROR(INDEX('Guias Salariais'!$E$1:$E$1298,SMALL(IF(B$1='Guias Salariais'!$D$1:$D$1298,ROW('Guias Salariais'!$D$1:$D$1298)-ROW('Guias Salariais'!$D$1)+1),ROW(2:2))),"")</f>
        <v/>
      </c>
      <c r="C3" s="279" t="str">
        <f t="shared" si="0"/>
        <v/>
      </c>
      <c r="D3" s="121" t="str" cm="1">
        <f t="array" ref="D3">IFERROR(INDEX('Guias Salariais'!$E$1:$E$1298,SMALL(IF(D$1='Guias Salariais'!$D$1:$D$1298,ROW('Guias Salariais'!$D$1:$D$1298)-ROW('Guias Salariais'!$D$1)+1),ROW(2:2))),"")</f>
        <v/>
      </c>
      <c r="E3" s="279" t="str">
        <f t="shared" si="1"/>
        <v/>
      </c>
      <c r="F3" s="121" t="str" cm="1">
        <f t="array" ref="F3">IFERROR(INDEX('Guias Salariais'!$E$1:$E$1298,SMALL(IF(F$1='Guias Salariais'!$D$1:$D$1298,ROW('Guias Salariais'!$D$1:$D$1298)-ROW('Guias Salariais'!$D$1)+1),ROW(2:2))),"")</f>
        <v/>
      </c>
      <c r="G3" s="165" t="str">
        <f t="shared" si="2"/>
        <v/>
      </c>
      <c r="H3" s="88" t="str" cm="1">
        <f t="array" ref="H3">IFERROR(INDEX('Guias Salariais'!$E$1:$E$1298,SMALL(IF(H$1='Guias Salariais'!$D$1:$D$1298,ROW('Guias Salariais'!$D$1:$D$1298)-ROW('Guias Salariais'!$D$1)+1),ROW(2:2))),"")</f>
        <v/>
      </c>
      <c r="I3" s="279" t="str">
        <f t="shared" si="3"/>
        <v/>
      </c>
      <c r="J3" s="122" t="str" cm="1">
        <f t="array" ref="J3">IFERROR(INDEX('Guias Salariais'!$E$1:$E$1298,SMALL(IF(J$1='Guias Salariais'!$D$1:$D$1298,ROW('Guias Salariais'!$D$1:$D$1298)-ROW('Guias Salariais'!$D$1)+1),ROW(2:2))),"")</f>
        <v/>
      </c>
      <c r="K3" s="279" t="str">
        <f t="shared" si="4"/>
        <v/>
      </c>
      <c r="L3" s="122" t="str" cm="1">
        <f t="array" ref="L3">IFERROR(INDEX('Guias Salariais'!$E$1:$E$1298,SMALL(IF(L$1='Guias Salariais'!$D$1:$D$1298,ROW('Guias Salariais'!$D$1:$D$1298)-ROW('Guias Salariais'!$D$1)+1),ROW(2:2))),"")</f>
        <v/>
      </c>
      <c r="M3" s="165" t="str">
        <f t="shared" si="5"/>
        <v/>
      </c>
      <c r="N3" s="119" cm="1">
        <f t="array" ref="N3">IFERROR(INDEX('Guias Salariais'!$E$1:$E$1298,SMALL(IF(N$1='Guias Salariais'!$D$1:$D$1298,ROW('Guias Salariais'!$D$1:$D$1298)-ROW('Guias Salariais'!$D$1)+1),ROW(2:2))),"")</f>
        <v>11416.666666666666</v>
      </c>
      <c r="O3" s="165" t="b">
        <f t="shared" si="6"/>
        <v>1</v>
      </c>
      <c r="P3" s="88" cm="1">
        <f t="array" ref="P3">IFERROR(INDEX('Guias Salariais'!$E$1:$E$1298,SMALL(IF(P$1='Guias Salariais'!$D$1:$D$1298,ROW('Guias Salariais'!$D$1:$D$1298)-ROW('Guias Salariais'!$D$1)+1),ROW(2:2))),"")</f>
        <v>5250</v>
      </c>
      <c r="Q3" s="279" t="b">
        <f t="shared" si="7"/>
        <v>0</v>
      </c>
      <c r="R3" s="122" cm="1">
        <f t="array" ref="R3">IFERROR(INDEX('Guias Salariais'!$E$1:$E$1298,SMALL(IF(R$1='Guias Salariais'!$D$1:$D$1298,ROW('Guias Salariais'!$D$1:$D$1298)-ROW('Guias Salariais'!$D$1)+1),ROW(2:2))),"")</f>
        <v>6500</v>
      </c>
      <c r="S3" s="279" t="b">
        <f t="shared" si="8"/>
        <v>1</v>
      </c>
      <c r="T3" s="122" cm="1">
        <f t="array" ref="T3">IFERROR(INDEX('Guias Salariais'!$E$1:$E$1298,SMALL(IF(T$1='Guias Salariais'!$D$1:$D$1298,ROW('Guias Salariais'!$D$1:$D$1298)-ROW('Guias Salariais'!$D$1)+1),ROW(2:2))),"")</f>
        <v>8500</v>
      </c>
      <c r="U3" s="165" t="b">
        <f t="shared" si="9"/>
        <v>1</v>
      </c>
      <c r="V3" s="119" cm="1">
        <f t="array" ref="V3">IFERROR(INDEX('Guias Salariais'!$E$1:$E$1298,SMALL(IF(V$1='Guias Salariais'!$D$1:$D$1298,ROW('Guias Salariais'!$D$1:$D$1298)-ROW('Guias Salariais'!$D$1)+1),ROW(2:2))),"")</f>
        <v>17500</v>
      </c>
      <c r="W3" s="165" t="b">
        <f t="shared" si="10"/>
        <v>1</v>
      </c>
      <c r="X3" s="88" cm="1">
        <f t="array" ref="X3">IFERROR(INDEX('Guias Salariais'!$E$1:$E$1298,SMALL(IF(X$1='Guias Salariais'!$D$1:$D$1298,ROW('Guias Salariais'!$D$1:$D$1298)-ROW('Guias Salariais'!$D$1)+1),ROW(2:2))),"")</f>
        <v>4696.2966666666662</v>
      </c>
      <c r="Y3" s="279" t="b">
        <f t="shared" si="11"/>
        <v>1</v>
      </c>
      <c r="Z3" s="122" cm="1">
        <f t="array" ref="Z3">IFERROR(INDEX('Guias Salariais'!$E$1:$E$1298,SMALL(IF(Z$1='Guias Salariais'!$D$1:$D$1298,ROW('Guias Salariais'!$D$1:$D$1298)-ROW('Guias Salariais'!$D$1)+1),ROW(2:2))),"")</f>
        <v>6496.2966666666662</v>
      </c>
      <c r="AA3" s="279" t="b">
        <f t="shared" si="12"/>
        <v>1</v>
      </c>
      <c r="AB3" s="122" cm="1">
        <f t="array" ref="AB3">IFERROR(INDEX('Guias Salariais'!$E$1:$E$1298,SMALL(IF(AB$1='Guias Salariais'!$D$1:$D$1298,ROW('Guias Salariais'!$D$1:$D$1298)-ROW('Guias Salariais'!$D$1)+1),ROW(2:2))),"")</f>
        <v>9296.2966666666671</v>
      </c>
      <c r="AC3" s="165" t="b">
        <f t="shared" si="13"/>
        <v>1</v>
      </c>
      <c r="AD3" s="119" cm="1">
        <f t="array" ref="AD3">IFERROR(INDEX('Guias Salariais'!$E$1:$E$1298,SMALL(IF(AD$1='Guias Salariais'!$D$1:$D$1298,ROW('Guias Salariais'!$D$1:$D$1298)-ROW('Guias Salariais'!$D$1)+1),ROW(2:2))),"")</f>
        <v>5500</v>
      </c>
      <c r="AE3" s="279" t="b">
        <f t="shared" si="14"/>
        <v>1</v>
      </c>
      <c r="AF3" s="121" cm="1">
        <f t="array" ref="AF3">IFERROR(INDEX('Guias Salariais'!$E$1:$E$1298,SMALL(IF(AF$1='Guias Salariais'!$D$1:$D$1298,ROW('Guias Salariais'!$D$1:$D$1298)-ROW('Guias Salariais'!$D$1)+1),ROW(2:2))),"")</f>
        <v>7500</v>
      </c>
      <c r="AG3" s="279" t="b">
        <f t="shared" si="15"/>
        <v>1</v>
      </c>
      <c r="AH3" s="121" cm="1">
        <f t="array" ref="AH3">IFERROR(INDEX('Guias Salariais'!$E$1:$E$1298,SMALL(IF(AH$1='Guias Salariais'!$D$1:$D$1298,ROW('Guias Salariais'!$D$1:$D$1298)-ROW('Guias Salariais'!$D$1)+1),ROW(2:2))),"")</f>
        <v>11000</v>
      </c>
      <c r="AI3" s="165" t="b">
        <f t="shared" si="16"/>
        <v>1</v>
      </c>
      <c r="AJ3" s="88" cm="1">
        <f t="array" ref="AJ3">IFERROR(INDEX('Guias Salariais'!$E$1:$E$1298,SMALL(IF(AJ$1='Guias Salariais'!$D$1:$D$1298,ROW('Guias Salariais'!$D$1:$D$1298)-ROW('Guias Salariais'!$D$1)+1),ROW(2:2))),"")</f>
        <v>4233.333333333333</v>
      </c>
      <c r="AK3" s="279" t="b">
        <f t="shared" si="17"/>
        <v>1</v>
      </c>
      <c r="AL3" s="122" cm="1">
        <f t="array" ref="AL3">IFERROR(INDEX('Guias Salariais'!$E$1:$E$1298,SMALL(IF(AL$1='Guias Salariais'!$D$1:$D$1298,ROW('Guias Salariais'!$D$1:$D$1298)-ROW('Guias Salariais'!$D$1)+1),ROW(2:2))),"")</f>
        <v>7400</v>
      </c>
      <c r="AM3" s="279" t="b">
        <f t="shared" si="18"/>
        <v>1</v>
      </c>
      <c r="AN3" s="122" cm="1">
        <f t="array" ref="AN3">IFERROR(INDEX('Guias Salariais'!$E$1:$E$1298,SMALL(IF(AN$1='Guias Salariais'!$D$1:$D$1298,ROW('Guias Salariais'!$D$1:$D$1298)-ROW('Guias Salariais'!$D$1)+1),ROW(2:2))),"")</f>
        <v>10500</v>
      </c>
      <c r="AO3" s="165" t="b">
        <f t="shared" si="19"/>
        <v>1</v>
      </c>
      <c r="AP3" s="119" t="str" cm="1">
        <f t="array" ref="AP3">IFERROR(INDEX('Guias Salariais'!$E$1:$E$1298,SMALL(IF(AP$1='Guias Salariais'!$D$1:$D$1298,ROW('Guias Salariais'!$D$1:$D$1298)-ROW('Guias Salariais'!$D$1)+1),ROW(2:2))),"")</f>
        <v/>
      </c>
      <c r="AQ3" s="279" t="str">
        <f t="shared" si="20"/>
        <v/>
      </c>
      <c r="AR3" s="121" t="str" cm="1">
        <f t="array" ref="AR3">IFERROR(INDEX('Guias Salariais'!$E$1:$E$1298,SMALL(IF(AR$1='Guias Salariais'!$D$1:$D$1298,ROW('Guias Salariais'!$D$1:$D$1298)-ROW('Guias Salariais'!$D$1)+1),ROW(2:2))),"")</f>
        <v/>
      </c>
      <c r="AS3" s="279" t="str">
        <f t="shared" si="21"/>
        <v/>
      </c>
      <c r="AT3" s="121" t="str" cm="1">
        <f t="array" ref="AT3">IFERROR(INDEX('Guias Salariais'!$E$1:$E$1298,SMALL(IF(AT$1='Guias Salariais'!$D$1:$D$1298,ROW('Guias Salariais'!$D$1:$D$1298)-ROW('Guias Salariais'!$D$1)+1),ROW(2:2))),"")</f>
        <v/>
      </c>
      <c r="AU3" s="165" t="str">
        <f t="shared" si="22"/>
        <v/>
      </c>
      <c r="AV3" s="88" cm="1">
        <f t="array" ref="AV3">IFERROR(INDEX('Guias Salariais'!$E$1:$E$1298,SMALL(IF(AV$1='Guias Salariais'!$D$1:$D$1298,ROW('Guias Salariais'!$D$1:$D$1298)-ROW('Guias Salariais'!$D$1)+1),ROW(2:2))),"")</f>
        <v>6500</v>
      </c>
      <c r="AW3" s="279" t="b">
        <f t="shared" si="23"/>
        <v>1</v>
      </c>
      <c r="AX3" s="122" cm="1">
        <f t="array" ref="AX3">IFERROR(INDEX('Guias Salariais'!$E$1:$E$1298,SMALL(IF(AX$1='Guias Salariais'!$D$1:$D$1298,ROW('Guias Salariais'!$D$1:$D$1298)-ROW('Guias Salariais'!$D$1)+1),ROW(2:2))),"")</f>
        <v>11000</v>
      </c>
      <c r="AY3" s="279" t="b">
        <f t="shared" si="24"/>
        <v>1</v>
      </c>
      <c r="AZ3" s="122" cm="1">
        <f t="array" ref="AZ3">IFERROR(INDEX('Guias Salariais'!$E$1:$E$1298,SMALL(IF(AZ$1='Guias Salariais'!$D$1:$D$1298,ROW('Guias Salariais'!$D$1:$D$1298)-ROW('Guias Salariais'!$D$1)+1),ROW(2:2))),"")</f>
        <v>15000</v>
      </c>
      <c r="BA3" s="279" t="b">
        <f t="shared" si="25"/>
        <v>1</v>
      </c>
      <c r="BB3" s="119" cm="1">
        <f t="array" ref="BB3">IFERROR(INDEX('Guias Salariais'!$E$1:$E$1298,SMALL(IF(BB$1='Guias Salariais'!$D$1:$D$1298,ROW('Guias Salariais'!$D$1:$D$1298)-ROW('Guias Salariais'!$D$1)+1),ROW(2:2))),"")</f>
        <v>5500</v>
      </c>
      <c r="BC3" s="279" t="b">
        <f t="shared" si="26"/>
        <v>1</v>
      </c>
      <c r="BD3" s="121" cm="1">
        <f t="array" ref="BD3">IFERROR(INDEX('Guias Salariais'!$E$1:$E$1298,SMALL(IF(BD$1='Guias Salariais'!$D$1:$D$1298,ROW('Guias Salariais'!$D$1:$D$1298)-ROW('Guias Salariais'!$D$1)+1),ROW(2:2))),"")</f>
        <v>7500</v>
      </c>
      <c r="BE3" s="279" t="b">
        <f t="shared" si="27"/>
        <v>1</v>
      </c>
      <c r="BF3" s="121" cm="1">
        <f t="array" ref="BF3">IFERROR(INDEX('Guias Salariais'!$E$1:$E$1298,SMALL(IF(BF$1='Guias Salariais'!$D$1:$D$1298,ROW('Guias Salariais'!$D$1:$D$1298)-ROW('Guias Salariais'!$D$1)+1),ROW(2:2))),"")</f>
        <v>11000</v>
      </c>
      <c r="BG3" s="279" t="b">
        <f t="shared" si="28"/>
        <v>1</v>
      </c>
      <c r="BH3" s="88" cm="1">
        <f t="array" ref="BH3">IFERROR(INDEX('Guias Salariais'!$E$1:$E$1298,SMALL(IF(BH$1='Guias Salariais'!$D$1:$D$1298,ROW('Guias Salariais'!$D$1:$D$1298)-ROW('Guias Salariais'!$D$1)+1),ROW(2:2))),"")</f>
        <v>6066.666666666667</v>
      </c>
      <c r="BI3" s="279" t="b">
        <f t="shared" si="29"/>
        <v>1</v>
      </c>
      <c r="BJ3" s="122" cm="1">
        <f t="array" ref="BJ3">IFERROR(INDEX('Guias Salariais'!$E$1:$E$1298,SMALL(IF(BJ$1='Guias Salariais'!$D$1:$D$1298,ROW('Guias Salariais'!$D$1:$D$1298)-ROW('Guias Salariais'!$D$1)+1),ROW(2:2))),"")</f>
        <v>9125</v>
      </c>
      <c r="BK3" s="279" t="b">
        <f t="shared" si="30"/>
        <v>1</v>
      </c>
      <c r="BL3" s="122" cm="1">
        <f t="array" ref="BL3">IFERROR(INDEX('Guias Salariais'!$E$1:$E$1298,SMALL(IF(BL$1='Guias Salariais'!$D$1:$D$1298,ROW('Guias Salariais'!$D$1:$D$1298)-ROW('Guias Salariais'!$D$1)+1),ROW(2:2))),"")</f>
        <v>15500</v>
      </c>
      <c r="BM3" s="279" t="b">
        <f t="shared" si="31"/>
        <v>1</v>
      </c>
      <c r="BN3" s="119" cm="1">
        <f t="array" ref="BN3">IFERROR(INDEX('Guias Salariais'!$E$1:$E$1298,SMALL(IF(BN$1='Guias Salariais'!$D$1:$D$1298,ROW('Guias Salariais'!$D$1:$D$1298)-ROW('Guias Salariais'!$D$1)+1),ROW(2:2))),"")</f>
        <v>15000</v>
      </c>
      <c r="BO3" s="165" t="b">
        <f t="shared" si="32"/>
        <v>0</v>
      </c>
      <c r="BP3" s="122" cm="1">
        <f t="array" ref="BP3">IFERROR(INDEX('Guias Salariais'!$E$1:$E$1298,SMALL(IF(BP$1='Guias Salariais'!$D$1:$D$1298,ROW('Guias Salariais'!$D$1:$D$1298)-ROW('Guias Salariais'!$D$1)+1),ROW(2:2))),"")</f>
        <v>15796.296666666665</v>
      </c>
      <c r="BQ3" s="279" t="b">
        <f t="shared" si="33"/>
        <v>1</v>
      </c>
      <c r="BR3" s="122" cm="1">
        <f t="array" ref="BR3">IFERROR(INDEX('Guias Salariais'!$E$1:$E$1298,SMALL(IF(BR$1='Guias Salariais'!$D$1:$D$1298,ROW('Guias Salariais'!$D$1:$D$1298)-ROW('Guias Salariais'!$D$1)+1),ROW(2:2))),"")</f>
        <v>20500</v>
      </c>
      <c r="BS3" s="165" t="b">
        <f t="shared" si="34"/>
        <v>1</v>
      </c>
    </row>
    <row r="4" spans="1:71" x14ac:dyDescent="0.25">
      <c r="A4" s="667"/>
      <c r="B4" s="119" t="str" cm="1">
        <f t="array" ref="B4">IFERROR(INDEX('Guias Salariais'!$E$1:$E$1298,SMALL(IF(B$1='Guias Salariais'!$D$1:$D$1298,ROW('Guias Salariais'!$D$1:$D$1298)-ROW('Guias Salariais'!$D$1)+1),ROW(3:3))),"")</f>
        <v/>
      </c>
      <c r="C4" s="279" t="str">
        <f t="shared" si="0"/>
        <v/>
      </c>
      <c r="D4" s="121" t="str" cm="1">
        <f t="array" ref="D4">IFERROR(INDEX('Guias Salariais'!$E$1:$E$1298,SMALL(IF(D$1='Guias Salariais'!$D$1:$D$1298,ROW('Guias Salariais'!$D$1:$D$1298)-ROW('Guias Salariais'!$D$1)+1),ROW(3:3))),"")</f>
        <v/>
      </c>
      <c r="E4" s="279" t="str">
        <f t="shared" si="1"/>
        <v/>
      </c>
      <c r="F4" s="121" t="str" cm="1">
        <f t="array" ref="F4">IFERROR(INDEX('Guias Salariais'!$E$1:$E$1298,SMALL(IF(F$1='Guias Salariais'!$D$1:$D$1298,ROW('Guias Salariais'!$D$1:$D$1298)-ROW('Guias Salariais'!$D$1)+1),ROW(3:3))),"")</f>
        <v/>
      </c>
      <c r="G4" s="165" t="str">
        <f t="shared" si="2"/>
        <v/>
      </c>
      <c r="H4" s="88" t="str" cm="1">
        <f t="array" ref="H4">IFERROR(INDEX('Guias Salariais'!$E$1:$E$1298,SMALL(IF(H$1='Guias Salariais'!$D$1:$D$1298,ROW('Guias Salariais'!$D$1:$D$1298)-ROW('Guias Salariais'!$D$1)+1),ROW(3:3))),"")</f>
        <v/>
      </c>
      <c r="I4" s="279" t="str">
        <f t="shared" si="3"/>
        <v/>
      </c>
      <c r="J4" s="122" t="str" cm="1">
        <f t="array" ref="J4">IFERROR(INDEX('Guias Salariais'!$E$1:$E$1298,SMALL(IF(J$1='Guias Salariais'!$D$1:$D$1298,ROW('Guias Salariais'!$D$1:$D$1298)-ROW('Guias Salariais'!$D$1)+1),ROW(3:3))),"")</f>
        <v/>
      </c>
      <c r="K4" s="279" t="str">
        <f t="shared" si="4"/>
        <v/>
      </c>
      <c r="L4" s="122" t="str" cm="1">
        <f t="array" ref="L4">IFERROR(INDEX('Guias Salariais'!$E$1:$E$1298,SMALL(IF(L$1='Guias Salariais'!$D$1:$D$1298,ROW('Guias Salariais'!$D$1:$D$1298)-ROW('Guias Salariais'!$D$1)+1),ROW(3:3))),"")</f>
        <v/>
      </c>
      <c r="M4" s="165" t="str">
        <f t="shared" si="5"/>
        <v/>
      </c>
      <c r="N4" s="119" cm="1">
        <f t="array" ref="N4">IFERROR(INDEX('Guias Salariais'!$E$1:$E$1298,SMALL(IF(N$1='Guias Salariais'!$D$1:$D$1298,ROW('Guias Salariais'!$D$1:$D$1298)-ROW('Guias Salariais'!$D$1)+1),ROW(3:3))),"")</f>
        <v>9966.6666666666661</v>
      </c>
      <c r="O4" s="165" t="b">
        <f t="shared" si="6"/>
        <v>1</v>
      </c>
      <c r="P4" s="88" cm="1">
        <f t="array" ref="P4">IFERROR(INDEX('Guias Salariais'!$E$1:$E$1298,SMALL(IF(P$1='Guias Salariais'!$D$1:$D$1298,ROW('Guias Salariais'!$D$1:$D$1298)-ROW('Guias Salariais'!$D$1)+1),ROW(3:3))),"")</f>
        <v>3866.6666666666665</v>
      </c>
      <c r="Q4" s="279" t="b">
        <f t="shared" si="7"/>
        <v>1</v>
      </c>
      <c r="R4" s="122" cm="1">
        <f t="array" ref="R4">IFERROR(INDEX('Guias Salariais'!$E$1:$E$1298,SMALL(IF(R$1='Guias Salariais'!$D$1:$D$1298,ROW('Guias Salariais'!$D$1:$D$1298)-ROW('Guias Salariais'!$D$1)+1),ROW(3:3))),"")</f>
        <v>5250</v>
      </c>
      <c r="S4" s="279" t="b">
        <f t="shared" si="8"/>
        <v>1</v>
      </c>
      <c r="T4" s="122" cm="1">
        <f t="array" ref="T4">IFERROR(INDEX('Guias Salariais'!$E$1:$E$1298,SMALL(IF(T$1='Guias Salariais'!$D$1:$D$1298,ROW('Guias Salariais'!$D$1:$D$1298)-ROW('Guias Salariais'!$D$1)+1),ROW(3:3))),"")</f>
        <v>9000</v>
      </c>
      <c r="U4" s="165" t="b">
        <f t="shared" si="9"/>
        <v>1</v>
      </c>
      <c r="V4" s="119" cm="1">
        <f t="array" ref="V4">IFERROR(INDEX('Guias Salariais'!$E$1:$E$1298,SMALL(IF(V$1='Guias Salariais'!$D$1:$D$1298,ROW('Guias Salariais'!$D$1:$D$1298)-ROW('Guias Salariais'!$D$1)+1),ROW(3:3))),"")</f>
        <v>16000</v>
      </c>
      <c r="W4" s="165" t="b">
        <f t="shared" si="10"/>
        <v>1</v>
      </c>
      <c r="X4" s="88" cm="1">
        <f t="array" ref="X4">IFERROR(INDEX('Guias Salariais'!$E$1:$E$1298,SMALL(IF(X$1='Guias Salariais'!$D$1:$D$1298,ROW('Guias Salariais'!$D$1:$D$1298)-ROW('Guias Salariais'!$D$1)+1),ROW(3:3))),"")</f>
        <v>4296.2966666666662</v>
      </c>
      <c r="Y4" s="279" t="b">
        <f t="shared" si="11"/>
        <v>1</v>
      </c>
      <c r="Z4" s="122" cm="1">
        <f t="array" ref="Z4">IFERROR(INDEX('Guias Salariais'!$E$1:$E$1298,SMALL(IF(Z$1='Guias Salariais'!$D$1:$D$1298,ROW('Guias Salariais'!$D$1:$D$1298)-ROW('Guias Salariais'!$D$1)+1),ROW(3:3))),"")</f>
        <v>6046.2966666666662</v>
      </c>
      <c r="AA4" s="279" t="b">
        <f t="shared" si="12"/>
        <v>1</v>
      </c>
      <c r="AB4" s="122" cm="1">
        <f t="array" ref="AB4">IFERROR(INDEX('Guias Salariais'!$E$1:$E$1298,SMALL(IF(AB$1='Guias Salariais'!$D$1:$D$1298,ROW('Guias Salariais'!$D$1:$D$1298)-ROW('Guias Salariais'!$D$1)+1),ROW(3:3))),"")</f>
        <v>8346.2966666666671</v>
      </c>
      <c r="AC4" s="165" t="b">
        <f t="shared" si="13"/>
        <v>0</v>
      </c>
      <c r="AD4" s="119" cm="1">
        <f t="array" ref="AD4">IFERROR(INDEX('Guias Salariais'!$E$1:$E$1298,SMALL(IF(AD$1='Guias Salariais'!$D$1:$D$1298,ROW('Guias Salariais'!$D$1:$D$1298)-ROW('Guias Salariais'!$D$1)+1),ROW(3:3))),"")</f>
        <v>6840.0000000000009</v>
      </c>
      <c r="AE4" s="279" t="b">
        <f t="shared" si="14"/>
        <v>1</v>
      </c>
      <c r="AF4" s="121" cm="1">
        <f t="array" ref="AF4">IFERROR(INDEX('Guias Salariais'!$E$1:$E$1298,SMALL(IF(AF$1='Guias Salariais'!$D$1:$D$1298,ROW('Guias Salariais'!$D$1:$D$1298)-ROW('Guias Salariais'!$D$1)+1),ROW(3:3))),"")</f>
        <v>9849.6</v>
      </c>
      <c r="AG4" s="279" t="b">
        <f t="shared" si="15"/>
        <v>0</v>
      </c>
      <c r="AH4" s="121" cm="1">
        <f t="array" ref="AH4">IFERROR(INDEX('Guias Salariais'!$E$1:$E$1298,SMALL(IF(AH$1='Guias Salariais'!$D$1:$D$1298,ROW('Guias Salariais'!$D$1:$D$1298)-ROW('Guias Salariais'!$D$1)+1),ROW(3:3))),"")</f>
        <v>12500</v>
      </c>
      <c r="AI4" s="165" t="b">
        <f t="shared" si="16"/>
        <v>1</v>
      </c>
      <c r="AJ4" s="88" cm="1">
        <f t="array" ref="AJ4">IFERROR(INDEX('Guias Salariais'!$E$1:$E$1298,SMALL(IF(AJ$1='Guias Salariais'!$D$1:$D$1298,ROW('Guias Salariais'!$D$1:$D$1298)-ROW('Guias Salariais'!$D$1)+1),ROW(3:3))),"")</f>
        <v>4233.333333333333</v>
      </c>
      <c r="AK4" s="279" t="b">
        <f t="shared" si="17"/>
        <v>1</v>
      </c>
      <c r="AL4" s="122" cm="1">
        <f t="array" ref="AL4">IFERROR(INDEX('Guias Salariais'!$E$1:$E$1298,SMALL(IF(AL$1='Guias Salariais'!$D$1:$D$1298,ROW('Guias Salariais'!$D$1:$D$1298)-ROW('Guias Salariais'!$D$1)+1),ROW(3:3))),"")</f>
        <v>8166.666666666667</v>
      </c>
      <c r="AM4" s="279" t="b">
        <f t="shared" si="18"/>
        <v>1</v>
      </c>
      <c r="AN4" s="122" cm="1">
        <f t="array" ref="AN4">IFERROR(INDEX('Guias Salariais'!$E$1:$E$1298,SMALL(IF(AN$1='Guias Salariais'!$D$1:$D$1298,ROW('Guias Salariais'!$D$1:$D$1298)-ROW('Guias Salariais'!$D$1)+1),ROW(3:3))),"")</f>
        <v>12500</v>
      </c>
      <c r="AO4" s="165" t="b">
        <f t="shared" si="19"/>
        <v>1</v>
      </c>
      <c r="AP4" s="119" t="str" cm="1">
        <f t="array" ref="AP4">IFERROR(INDEX('Guias Salariais'!$E$1:$E$1298,SMALL(IF(AP$1='Guias Salariais'!$D$1:$D$1298,ROW('Guias Salariais'!$D$1:$D$1298)-ROW('Guias Salariais'!$D$1)+1),ROW(3:3))),"")</f>
        <v/>
      </c>
      <c r="AQ4" s="279" t="str">
        <f t="shared" si="20"/>
        <v/>
      </c>
      <c r="AR4" s="121" t="str" cm="1">
        <f t="array" ref="AR4">IFERROR(INDEX('Guias Salariais'!$E$1:$E$1298,SMALL(IF(AR$1='Guias Salariais'!$D$1:$D$1298,ROW('Guias Salariais'!$D$1:$D$1298)-ROW('Guias Salariais'!$D$1)+1),ROW(3:3))),"")</f>
        <v/>
      </c>
      <c r="AS4" s="279" t="str">
        <f t="shared" si="21"/>
        <v/>
      </c>
      <c r="AT4" s="121" t="str" cm="1">
        <f t="array" ref="AT4">IFERROR(INDEX('Guias Salariais'!$E$1:$E$1298,SMALL(IF(AT$1='Guias Salariais'!$D$1:$D$1298,ROW('Guias Salariais'!$D$1:$D$1298)-ROW('Guias Salariais'!$D$1)+1),ROW(3:3))),"")</f>
        <v/>
      </c>
      <c r="AU4" s="165" t="str">
        <f t="shared" si="22"/>
        <v/>
      </c>
      <c r="AV4" s="88" cm="1">
        <f t="array" ref="AV4">IFERROR(INDEX('Guias Salariais'!$E$1:$E$1298,SMALL(IF(AV$1='Guias Salariais'!$D$1:$D$1298,ROW('Guias Salariais'!$D$1:$D$1298)-ROW('Guias Salariais'!$D$1)+1),ROW(3:3))),"")</f>
        <v>6000</v>
      </c>
      <c r="AW4" s="279" t="b">
        <f t="shared" si="23"/>
        <v>1</v>
      </c>
      <c r="AX4" s="122" cm="1">
        <f t="array" ref="AX4">IFERROR(INDEX('Guias Salariais'!$E$1:$E$1298,SMALL(IF(AX$1='Guias Salariais'!$D$1:$D$1298,ROW('Guias Salariais'!$D$1:$D$1298)-ROW('Guias Salariais'!$D$1)+1),ROW(3:3))),"")</f>
        <v>11500</v>
      </c>
      <c r="AY4" s="279" t="b">
        <f t="shared" si="24"/>
        <v>1</v>
      </c>
      <c r="AZ4" s="122" cm="1">
        <f t="array" ref="AZ4">IFERROR(INDEX('Guias Salariais'!$E$1:$E$1298,SMALL(IF(AZ$1='Guias Salariais'!$D$1:$D$1298,ROW('Guias Salariais'!$D$1:$D$1298)-ROW('Guias Salariais'!$D$1)+1),ROW(3:3))),"")</f>
        <v>16000</v>
      </c>
      <c r="BA4" s="279" t="b">
        <f t="shared" si="25"/>
        <v>1</v>
      </c>
      <c r="BB4" s="119" cm="1">
        <f t="array" ref="BB4">IFERROR(INDEX('Guias Salariais'!$E$1:$E$1298,SMALL(IF(BB$1='Guias Salariais'!$D$1:$D$1298,ROW('Guias Salariais'!$D$1:$D$1298)-ROW('Guias Salariais'!$D$1)+1),ROW(3:3))),"")</f>
        <v>5135.1855555555558</v>
      </c>
      <c r="BC4" s="279" t="b">
        <f t="shared" si="26"/>
        <v>1</v>
      </c>
      <c r="BD4" s="121" cm="1">
        <f t="array" ref="BD4">IFERROR(INDEX('Guias Salariais'!$E$1:$E$1298,SMALL(IF(BD$1='Guias Salariais'!$D$1:$D$1298,ROW('Guias Salariais'!$D$1:$D$1298)-ROW('Guias Salariais'!$D$1)+1),ROW(3:3))),"")</f>
        <v>9833.3333333333339</v>
      </c>
      <c r="BE4" s="279" t="b">
        <f t="shared" si="27"/>
        <v>1</v>
      </c>
      <c r="BF4" s="121" cm="1">
        <f t="array" ref="BF4">IFERROR(INDEX('Guias Salariais'!$E$1:$E$1298,SMALL(IF(BF$1='Guias Salariais'!$D$1:$D$1298,ROW('Guias Salariais'!$D$1:$D$1298)-ROW('Guias Salariais'!$D$1)+1),ROW(3:3))),"")</f>
        <v>12500</v>
      </c>
      <c r="BG4" s="279" t="b">
        <f t="shared" si="28"/>
        <v>1</v>
      </c>
      <c r="BH4" s="88" cm="1">
        <f t="array" ref="BH4">IFERROR(INDEX('Guias Salariais'!$E$1:$E$1298,SMALL(IF(BH$1='Guias Salariais'!$D$1:$D$1298,ROW('Guias Salariais'!$D$1:$D$1298)-ROW('Guias Salariais'!$D$1)+1),ROW(3:3))),"")</f>
        <v>6966.666666666667</v>
      </c>
      <c r="BI4" s="279" t="b">
        <f t="shared" si="29"/>
        <v>1</v>
      </c>
      <c r="BJ4" s="122" cm="1">
        <f t="array" ref="BJ4">IFERROR(INDEX('Guias Salariais'!$E$1:$E$1298,SMALL(IF(BJ$1='Guias Salariais'!$D$1:$D$1298,ROW('Guias Salariais'!$D$1:$D$1298)-ROW('Guias Salariais'!$D$1)+1),ROW(3:3))),"")</f>
        <v>10750</v>
      </c>
      <c r="BK4" s="279" t="b">
        <f t="shared" si="30"/>
        <v>1</v>
      </c>
      <c r="BL4" s="122" cm="1">
        <f t="array" ref="BL4">IFERROR(INDEX('Guias Salariais'!$E$1:$E$1298,SMALL(IF(BL$1='Guias Salariais'!$D$1:$D$1298,ROW('Guias Salariais'!$D$1:$D$1298)-ROW('Guias Salariais'!$D$1)+1),ROW(3:3))),"")</f>
        <v>16000</v>
      </c>
      <c r="BM4" s="279" t="b">
        <f t="shared" si="31"/>
        <v>1</v>
      </c>
      <c r="BN4" s="119" cm="1">
        <f t="array" ref="BN4">IFERROR(INDEX('Guias Salariais'!$E$1:$E$1298,SMALL(IF(BN$1='Guias Salariais'!$D$1:$D$1298,ROW('Guias Salariais'!$D$1:$D$1298)-ROW('Guias Salariais'!$D$1)+1),ROW(3:3))),"")</f>
        <v>21333.333333333332</v>
      </c>
      <c r="BO4" s="165" t="b">
        <f t="shared" si="32"/>
        <v>1</v>
      </c>
      <c r="BP4" s="122" cm="1">
        <f t="array" ref="BP4">IFERROR(INDEX('Guias Salariais'!$E$1:$E$1298,SMALL(IF(BP$1='Guias Salariais'!$D$1:$D$1298,ROW('Guias Salariais'!$D$1:$D$1298)-ROW('Guias Salariais'!$D$1)+1),ROW(3:3))),"")</f>
        <v>16416</v>
      </c>
      <c r="BQ4" s="279" t="b">
        <f t="shared" si="33"/>
        <v>1</v>
      </c>
      <c r="BR4" s="122" cm="1">
        <f t="array" ref="BR4">IFERROR(INDEX('Guias Salariais'!$E$1:$E$1298,SMALL(IF(BR$1='Guias Salariais'!$D$1:$D$1298,ROW('Guias Salariais'!$D$1:$D$1298)-ROW('Guias Salariais'!$D$1)+1),ROW(3:3))),"")</f>
        <v>15000</v>
      </c>
      <c r="BS4" s="165" t="b">
        <f t="shared" si="34"/>
        <v>1</v>
      </c>
    </row>
    <row r="5" spans="1:71" x14ac:dyDescent="0.25">
      <c r="A5" s="667"/>
      <c r="B5" s="119" t="str" cm="1">
        <f t="array" ref="B5">IFERROR(INDEX('Guias Salariais'!$E$1:$E$1298,SMALL(IF(B$1='Guias Salariais'!$D$1:$D$1298,ROW('Guias Salariais'!$D$1:$D$1298)-ROW('Guias Salariais'!$D$1)+1),ROW(4:4))),"")</f>
        <v/>
      </c>
      <c r="C5" s="279" t="str">
        <f t="shared" si="0"/>
        <v/>
      </c>
      <c r="D5" s="121" t="str" cm="1">
        <f t="array" ref="D5">IFERROR(INDEX('Guias Salariais'!$E$1:$E$1298,SMALL(IF(D$1='Guias Salariais'!$D$1:$D$1298,ROW('Guias Salariais'!$D$1:$D$1298)-ROW('Guias Salariais'!$D$1)+1),ROW(4:4))),"")</f>
        <v/>
      </c>
      <c r="E5" s="279" t="str">
        <f t="shared" si="1"/>
        <v/>
      </c>
      <c r="F5" s="121" t="str" cm="1">
        <f t="array" ref="F5">IFERROR(INDEX('Guias Salariais'!$E$1:$E$1298,SMALL(IF(F$1='Guias Salariais'!$D$1:$D$1298,ROW('Guias Salariais'!$D$1:$D$1298)-ROW('Guias Salariais'!$D$1)+1),ROW(4:4))),"")</f>
        <v/>
      </c>
      <c r="G5" s="165" t="str">
        <f t="shared" si="2"/>
        <v/>
      </c>
      <c r="H5" s="88" t="str" cm="1">
        <f t="array" ref="H5">IFERROR(INDEX('Guias Salariais'!$E$1:$E$1298,SMALL(IF(H$1='Guias Salariais'!$D$1:$D$1298,ROW('Guias Salariais'!$D$1:$D$1298)-ROW('Guias Salariais'!$D$1)+1),ROW(4:4))),"")</f>
        <v/>
      </c>
      <c r="I5" s="279" t="str">
        <f t="shared" si="3"/>
        <v/>
      </c>
      <c r="J5" s="122" t="str" cm="1">
        <f t="array" ref="J5">IFERROR(INDEX('Guias Salariais'!$E$1:$E$1298,SMALL(IF(J$1='Guias Salariais'!$D$1:$D$1298,ROW('Guias Salariais'!$D$1:$D$1298)-ROW('Guias Salariais'!$D$1)+1),ROW(4:4))),"")</f>
        <v/>
      </c>
      <c r="K5" s="279" t="str">
        <f t="shared" si="4"/>
        <v/>
      </c>
      <c r="L5" s="122" t="str" cm="1">
        <f t="array" ref="L5">IFERROR(INDEX('Guias Salariais'!$E$1:$E$1298,SMALL(IF(L$1='Guias Salariais'!$D$1:$D$1298,ROW('Guias Salariais'!$D$1:$D$1298)-ROW('Guias Salariais'!$D$1)+1),ROW(4:4))),"")</f>
        <v/>
      </c>
      <c r="M5" s="165" t="str">
        <f t="shared" si="5"/>
        <v/>
      </c>
      <c r="N5" s="119" cm="1">
        <f t="array" ref="N5">IFERROR(INDEX('Guias Salariais'!$E$1:$E$1298,SMALL(IF(N$1='Guias Salariais'!$D$1:$D$1298,ROW('Guias Salariais'!$D$1:$D$1298)-ROW('Guias Salariais'!$D$1)+1),ROW(4:4))),"")</f>
        <v>12466.666666666666</v>
      </c>
      <c r="O5" s="165" t="b">
        <f t="shared" si="6"/>
        <v>1</v>
      </c>
      <c r="P5" s="88" cm="1">
        <f t="array" ref="P5">IFERROR(INDEX('Guias Salariais'!$E$1:$E$1298,SMALL(IF(P$1='Guias Salariais'!$D$1:$D$1298,ROW('Guias Salariais'!$D$1:$D$1298)-ROW('Guias Salariais'!$D$1)+1),ROW(4:4))),"")</f>
        <v>3933.3333333333335</v>
      </c>
      <c r="Q5" s="279" t="b">
        <f t="shared" si="7"/>
        <v>1</v>
      </c>
      <c r="R5" s="122" cm="1">
        <f t="array" ref="R5">IFERROR(INDEX('Guias Salariais'!$E$1:$E$1298,SMALL(IF(R$1='Guias Salariais'!$D$1:$D$1298,ROW('Guias Salariais'!$D$1:$D$1298)-ROW('Guias Salariais'!$D$1)+1),ROW(4:4))),"")</f>
        <v>5466.666666666667</v>
      </c>
      <c r="S5" s="279" t="b">
        <f t="shared" si="8"/>
        <v>1</v>
      </c>
      <c r="T5" s="122" cm="1">
        <f t="array" ref="T5">IFERROR(INDEX('Guias Salariais'!$E$1:$E$1298,SMALL(IF(T$1='Guias Salariais'!$D$1:$D$1298,ROW('Guias Salariais'!$D$1:$D$1298)-ROW('Guias Salariais'!$D$1)+1),ROW(4:4))),"")</f>
        <v>8466.6666666666661</v>
      </c>
      <c r="U5" s="165" t="b">
        <f t="shared" si="9"/>
        <v>1</v>
      </c>
      <c r="V5" s="119" cm="1">
        <f t="array" ref="V5">IFERROR(INDEX('Guias Salariais'!$E$1:$E$1298,SMALL(IF(V$1='Guias Salariais'!$D$1:$D$1298,ROW('Guias Salariais'!$D$1:$D$1298)-ROW('Guias Salariais'!$D$1)+1),ROW(4:4))),"")</f>
        <v>20000</v>
      </c>
      <c r="W5" s="165" t="b">
        <f t="shared" si="10"/>
        <v>1</v>
      </c>
      <c r="X5" s="637"/>
      <c r="Y5" s="279" t="str">
        <f t="shared" si="11"/>
        <v/>
      </c>
      <c r="Z5" s="638"/>
      <c r="AA5" s="279" t="str">
        <f t="shared" si="12"/>
        <v/>
      </c>
      <c r="AB5" s="122" cm="1">
        <f t="array" ref="AB5">IFERROR(INDEX('Guias Salariais'!$E$1:$E$1298,SMALL(IF(AB$1='Guias Salariais'!$D$1:$D$1298,ROW('Guias Salariais'!$D$1:$D$1298)-ROW('Guias Salariais'!$D$1)+1),ROW(4:4))),"")</f>
        <v>19152</v>
      </c>
      <c r="AC5" s="165" t="b">
        <f t="shared" si="13"/>
        <v>0</v>
      </c>
      <c r="AD5" s="119" cm="1">
        <f t="array" ref="AD5">IFERROR(INDEX('Guias Salariais'!$E$1:$E$1298,SMALL(IF(AD$1='Guias Salariais'!$D$1:$D$1298,ROW('Guias Salariais'!$D$1:$D$1298)-ROW('Guias Salariais'!$D$1)+1),ROW(4:4))),"")</f>
        <v>6566.4000000000005</v>
      </c>
      <c r="AE5" s="279" t="b">
        <f t="shared" si="14"/>
        <v>1</v>
      </c>
      <c r="AF5" s="121" cm="1">
        <f t="array" ref="AF5">IFERROR(INDEX('Guias Salariais'!$E$1:$E$1298,SMALL(IF(AF$1='Guias Salariais'!$D$1:$D$1298,ROW('Guias Salariais'!$D$1:$D$1298)-ROW('Guias Salariais'!$D$1)+1),ROW(4:4))),"")</f>
        <v>9849.6</v>
      </c>
      <c r="AG5" s="279" t="b">
        <f t="shared" si="15"/>
        <v>0</v>
      </c>
      <c r="AH5" s="121" cm="1">
        <f t="array" ref="AH5">IFERROR(INDEX('Guias Salariais'!$E$1:$E$1298,SMALL(IF(AH$1='Guias Salariais'!$D$1:$D$1298,ROW('Guias Salariais'!$D$1:$D$1298)-ROW('Guias Salariais'!$D$1)+1),ROW(4:4))),"")</f>
        <v>13680.000000000002</v>
      </c>
      <c r="AI5" s="165" t="b">
        <f t="shared" si="16"/>
        <v>0</v>
      </c>
      <c r="AJ5" s="88" cm="1">
        <f t="array" ref="AJ5">IFERROR(INDEX('Guias Salariais'!$E$1:$E$1298,SMALL(IF(AJ$1='Guias Salariais'!$D$1:$D$1298,ROW('Guias Salariais'!$D$1:$D$1298)-ROW('Guias Salariais'!$D$1)+1),ROW(4:4))),"")</f>
        <v>4433.333333333333</v>
      </c>
      <c r="AK5" s="279" t="b">
        <f t="shared" si="17"/>
        <v>1</v>
      </c>
      <c r="AL5" s="122" cm="1">
        <f t="array" ref="AL5">IFERROR(INDEX('Guias Salariais'!$E$1:$E$1298,SMALL(IF(AL$1='Guias Salariais'!$D$1:$D$1298,ROW('Guias Salariais'!$D$1:$D$1298)-ROW('Guias Salariais'!$D$1)+1),ROW(4:4))),"")</f>
        <v>9833.3333333333339</v>
      </c>
      <c r="AM5" s="279" t="b">
        <f t="shared" si="18"/>
        <v>1</v>
      </c>
      <c r="AN5" s="122" cm="1">
        <f t="array" ref="AN5">IFERROR(INDEX('Guias Salariais'!$E$1:$E$1298,SMALL(IF(AN$1='Guias Salariais'!$D$1:$D$1298,ROW('Guias Salariais'!$D$1:$D$1298)-ROW('Guias Salariais'!$D$1)+1),ROW(4:4))),"")</f>
        <v>10666.666666666666</v>
      </c>
      <c r="AO5" s="165" t="b">
        <f t="shared" si="19"/>
        <v>1</v>
      </c>
      <c r="AP5" s="119" t="str" cm="1">
        <f t="array" ref="AP5">IFERROR(INDEX('Guias Salariais'!$E$1:$E$1298,SMALL(IF(AP$1='Guias Salariais'!$D$1:$D$1298,ROW('Guias Salariais'!$D$1:$D$1298)-ROW('Guias Salariais'!$D$1)+1),ROW(4:4))),"")</f>
        <v/>
      </c>
      <c r="AQ5" s="279" t="str">
        <f t="shared" si="20"/>
        <v/>
      </c>
      <c r="AR5" s="121" t="str" cm="1">
        <f t="array" ref="AR5">IFERROR(INDEX('Guias Salariais'!$E$1:$E$1298,SMALL(IF(AR$1='Guias Salariais'!$D$1:$D$1298,ROW('Guias Salariais'!$D$1:$D$1298)-ROW('Guias Salariais'!$D$1)+1),ROW(4:4))),"")</f>
        <v/>
      </c>
      <c r="AS5" s="279" t="str">
        <f t="shared" si="21"/>
        <v/>
      </c>
      <c r="AT5" s="121" t="str" cm="1">
        <f t="array" ref="AT5">IFERROR(INDEX('Guias Salariais'!$E$1:$E$1298,SMALL(IF(AT$1='Guias Salariais'!$D$1:$D$1298,ROW('Guias Salariais'!$D$1:$D$1298)-ROW('Guias Salariais'!$D$1)+1),ROW(4:4))),"")</f>
        <v/>
      </c>
      <c r="AU5" s="165" t="str">
        <f t="shared" si="22"/>
        <v/>
      </c>
      <c r="AV5" s="88" cm="1">
        <f t="array" ref="AV5">IFERROR(INDEX('Guias Salariais'!$E$1:$E$1298,SMALL(IF(AV$1='Guias Salariais'!$D$1:$D$1298,ROW('Guias Salariais'!$D$1:$D$1298)-ROW('Guias Salariais'!$D$1)+1),ROW(4:4))),"")</f>
        <v>5281.4811111111112</v>
      </c>
      <c r="AW5" s="279" t="b">
        <f t="shared" si="23"/>
        <v>1</v>
      </c>
      <c r="AX5" s="122" cm="1">
        <f t="array" ref="AX5">IFERROR(INDEX('Guias Salariais'!$E$1:$E$1298,SMALL(IF(AX$1='Guias Salariais'!$D$1:$D$1298,ROW('Guias Salariais'!$D$1:$D$1298)-ROW('Guias Salariais'!$D$1)+1),ROW(4:4))),"")</f>
        <v>10000</v>
      </c>
      <c r="AY5" s="279" t="b">
        <f t="shared" si="24"/>
        <v>1</v>
      </c>
      <c r="AZ5" s="122" cm="1">
        <f t="array" ref="AZ5">IFERROR(INDEX('Guias Salariais'!$E$1:$E$1298,SMALL(IF(AZ$1='Guias Salariais'!$D$1:$D$1298,ROW('Guias Salariais'!$D$1:$D$1298)-ROW('Guias Salariais'!$D$1)+1),ROW(4:4))),"")</f>
        <v>16000</v>
      </c>
      <c r="BA5" s="279" t="b">
        <f t="shared" si="25"/>
        <v>1</v>
      </c>
      <c r="BB5" s="119" cm="1">
        <f t="array" ref="BB5">IFERROR(INDEX('Guias Salariais'!$E$1:$E$1298,SMALL(IF(BB$1='Guias Salariais'!$D$1:$D$1298,ROW('Guias Salariais'!$D$1:$D$1298)-ROW('Guias Salariais'!$D$1)+1),ROW(4:4))),"")</f>
        <v>5572.2222222222226</v>
      </c>
      <c r="BC5" s="279" t="b">
        <f t="shared" si="26"/>
        <v>1</v>
      </c>
      <c r="BD5" s="121" cm="1">
        <f t="array" ref="BD5">IFERROR(INDEX('Guias Salariais'!$E$1:$E$1298,SMALL(IF(BD$1='Guias Salariais'!$D$1:$D$1298,ROW('Guias Salariais'!$D$1:$D$1298)-ROW('Guias Salariais'!$D$1)+1),ROW(4:4))),"")</f>
        <v>8829.6299999999992</v>
      </c>
      <c r="BE5" s="279" t="b">
        <f t="shared" si="27"/>
        <v>1</v>
      </c>
      <c r="BF5" s="121" cm="1">
        <f t="array" ref="BF5">IFERROR(INDEX('Guias Salariais'!$E$1:$E$1298,SMALL(IF(BF$1='Guias Salariais'!$D$1:$D$1298,ROW('Guias Salariais'!$D$1:$D$1298)-ROW('Guias Salariais'!$D$1)+1),ROW(4:4))),"")</f>
        <v>13714.814444444444</v>
      </c>
      <c r="BG5" s="279" t="b">
        <f t="shared" si="28"/>
        <v>1</v>
      </c>
      <c r="BH5" s="88" cm="1">
        <f t="array" ref="BH5">IFERROR(INDEX('Guias Salariais'!$E$1:$E$1298,SMALL(IF(BH$1='Guias Salariais'!$D$1:$D$1298,ROW('Guias Salariais'!$D$1:$D$1298)-ROW('Guias Salariais'!$D$1)+1),ROW(4:4))),"")</f>
        <v>5966.666666666667</v>
      </c>
      <c r="BI5" s="279" t="b">
        <f t="shared" si="29"/>
        <v>1</v>
      </c>
      <c r="BJ5" s="122" cm="1">
        <f t="array" ref="BJ5">IFERROR(INDEX('Guias Salariais'!$E$1:$E$1298,SMALL(IF(BJ$1='Guias Salariais'!$D$1:$D$1298,ROW('Guias Salariais'!$D$1:$D$1298)-ROW('Guias Salariais'!$D$1)+1),ROW(4:4))),"")</f>
        <v>8750</v>
      </c>
      <c r="BK5" s="279" t="b">
        <f t="shared" si="30"/>
        <v>1</v>
      </c>
      <c r="BL5" s="122" cm="1">
        <f t="array" ref="BL5">IFERROR(INDEX('Guias Salariais'!$E$1:$E$1298,SMALL(IF(BL$1='Guias Salariais'!$D$1:$D$1298,ROW('Guias Salariais'!$D$1:$D$1298)-ROW('Guias Salariais'!$D$1)+1),ROW(4:4))),"")</f>
        <v>14083.333333333334</v>
      </c>
      <c r="BM5" s="279" t="b">
        <f t="shared" si="31"/>
        <v>1</v>
      </c>
      <c r="BN5" s="119" cm="1">
        <f t="array" ref="BN5">IFERROR(INDEX('Guias Salariais'!$E$1:$E$1298,SMALL(IF(BN$1='Guias Salariais'!$D$1:$D$1298,ROW('Guias Salariais'!$D$1:$D$1298)-ROW('Guias Salariais'!$D$1)+1),ROW(4:4))),"")</f>
        <v>17966.666666666668</v>
      </c>
      <c r="BO5" s="165" t="b">
        <f t="shared" si="32"/>
        <v>1</v>
      </c>
      <c r="BP5" s="122" t="str" cm="1">
        <f t="array" ref="BP5">IFERROR(INDEX('Guias Salariais'!$E$1:$E$1298,SMALL(IF(BP$1='Guias Salariais'!$D$1:$D$1298,ROW('Guias Salariais'!$D$1:$D$1298)-ROW('Guias Salariais'!$D$1)+1),ROW(4:4))),"")</f>
        <v/>
      </c>
      <c r="BQ5" s="279" t="str">
        <f t="shared" si="33"/>
        <v/>
      </c>
      <c r="BR5" s="122" cm="1">
        <f t="array" ref="BR5">IFERROR(INDEX('Guias Salariais'!$E$1:$E$1298,SMALL(IF(BR$1='Guias Salariais'!$D$1:$D$1298,ROW('Guias Salariais'!$D$1:$D$1298)-ROW('Guias Salariais'!$D$1)+1),ROW(4:4))),"")</f>
        <v>15583.333333333334</v>
      </c>
      <c r="BS5" s="165" t="b">
        <f t="shared" si="34"/>
        <v>1</v>
      </c>
    </row>
    <row r="6" spans="1:71" x14ac:dyDescent="0.25">
      <c r="A6" s="667"/>
      <c r="B6" s="119" t="str" cm="1">
        <f t="array" ref="B6">IFERROR(INDEX('Guias Salariais'!$E$1:$E$1298,SMALL(IF(B$1='Guias Salariais'!$D$1:$D$1298,ROW('Guias Salariais'!$D$1:$D$1298)-ROW('Guias Salariais'!$D$1)+1),ROW(5:5))),"")</f>
        <v/>
      </c>
      <c r="C6" s="279" t="str">
        <f t="shared" si="0"/>
        <v/>
      </c>
      <c r="D6" s="121" t="str" cm="1">
        <f t="array" ref="D6">IFERROR(INDEX('Guias Salariais'!$E$1:$E$1298,SMALL(IF(D$1='Guias Salariais'!$D$1:$D$1298,ROW('Guias Salariais'!$D$1:$D$1298)-ROW('Guias Salariais'!$D$1)+1),ROW(5:5))),"")</f>
        <v/>
      </c>
      <c r="E6" s="279" t="str">
        <f t="shared" si="1"/>
        <v/>
      </c>
      <c r="F6" s="121" t="str" cm="1">
        <f t="array" ref="F6">IFERROR(INDEX('Guias Salariais'!$E$1:$E$1298,SMALL(IF(F$1='Guias Salariais'!$D$1:$D$1298,ROW('Guias Salariais'!$D$1:$D$1298)-ROW('Guias Salariais'!$D$1)+1),ROW(5:5))),"")</f>
        <v/>
      </c>
      <c r="G6" s="165" t="str">
        <f t="shared" si="2"/>
        <v/>
      </c>
      <c r="H6" s="88" t="str" cm="1">
        <f t="array" ref="H6">IFERROR(INDEX('Guias Salariais'!$E$1:$E$1298,SMALL(IF(H$1='Guias Salariais'!$D$1:$D$1298,ROW('Guias Salariais'!$D$1:$D$1298)-ROW('Guias Salariais'!$D$1)+1),ROW(5:5))),"")</f>
        <v/>
      </c>
      <c r="I6" s="279" t="str">
        <f t="shared" si="3"/>
        <v/>
      </c>
      <c r="J6" s="122" t="str" cm="1">
        <f t="array" ref="J6">IFERROR(INDEX('Guias Salariais'!$E$1:$E$1298,SMALL(IF(J$1='Guias Salariais'!$D$1:$D$1298,ROW('Guias Salariais'!$D$1:$D$1298)-ROW('Guias Salariais'!$D$1)+1),ROW(5:5))),"")</f>
        <v/>
      </c>
      <c r="K6" s="279" t="str">
        <f t="shared" si="4"/>
        <v/>
      </c>
      <c r="L6" s="122" t="str" cm="1">
        <f t="array" ref="L6">IFERROR(INDEX('Guias Salariais'!$E$1:$E$1298,SMALL(IF(L$1='Guias Salariais'!$D$1:$D$1298,ROW('Guias Salariais'!$D$1:$D$1298)-ROW('Guias Salariais'!$D$1)+1),ROW(5:5))),"")</f>
        <v/>
      </c>
      <c r="M6" s="165" t="str">
        <f t="shared" si="5"/>
        <v/>
      </c>
      <c r="N6" s="119" cm="1">
        <f t="array" ref="N6">IFERROR(INDEX('Guias Salariais'!$E$1:$E$1298,SMALL(IF(N$1='Guias Salariais'!$D$1:$D$1298,ROW('Guias Salariais'!$D$1:$D$1298)-ROW('Guias Salariais'!$D$1)+1),ROW(5:5))),"")</f>
        <v>10659.258888888889</v>
      </c>
      <c r="O6" s="165" t="b">
        <f t="shared" si="6"/>
        <v>1</v>
      </c>
      <c r="P6" s="88" cm="1">
        <f t="array" ref="P6">IFERROR(INDEX('Guias Salariais'!$E$1:$E$1298,SMALL(IF(P$1='Guias Salariais'!$D$1:$D$1298,ROW('Guias Salariais'!$D$1:$D$1298)-ROW('Guias Salariais'!$D$1)+1),ROW(5:5))),"")</f>
        <v>3696.2966666666666</v>
      </c>
      <c r="Q6" s="279" t="b">
        <f t="shared" si="7"/>
        <v>1</v>
      </c>
      <c r="R6" s="122" cm="1">
        <f t="array" ref="R6">IFERROR(INDEX('Guias Salariais'!$E$1:$E$1298,SMALL(IF(R$1='Guias Salariais'!$D$1:$D$1298,ROW('Guias Salariais'!$D$1:$D$1298)-ROW('Guias Salariais'!$D$1)+1),ROW(5:5))),"")</f>
        <v>4933.333333333333</v>
      </c>
      <c r="S6" s="279" t="b">
        <f t="shared" si="8"/>
        <v>1</v>
      </c>
      <c r="T6" s="122" cm="1">
        <f t="array" ref="T6">IFERROR(INDEX('Guias Salariais'!$E$1:$E$1298,SMALL(IF(T$1='Guias Salariais'!$D$1:$D$1298,ROW('Guias Salariais'!$D$1:$D$1298)-ROW('Guias Salariais'!$D$1)+1),ROW(5:5))),"")</f>
        <v>6933.333333333333</v>
      </c>
      <c r="U6" s="165" t="b">
        <f t="shared" si="9"/>
        <v>1</v>
      </c>
      <c r="V6" s="119" cm="1">
        <f t="array" ref="V6">IFERROR(INDEX('Guias Salariais'!$E$1:$E$1298,SMALL(IF(V$1='Guias Salariais'!$D$1:$D$1298,ROW('Guias Salariais'!$D$1:$D$1298)-ROW('Guias Salariais'!$D$1)+1),ROW(5:5))),"")</f>
        <v>18833.333333333332</v>
      </c>
      <c r="W6" s="165" t="b">
        <f t="shared" si="10"/>
        <v>1</v>
      </c>
      <c r="X6" s="88" t="str" cm="1">
        <f t="array" ref="X6">IFERROR(INDEX('Guias Salariais'!$E$1:$E$1298,SMALL(IF(X$1='Guias Salariais'!$D$1:$D$1298,ROW('Guias Salariais'!$D$1:$D$1298)-ROW('Guias Salariais'!$D$1)+1),ROW(5:5))),"")</f>
        <v/>
      </c>
      <c r="Y6" s="279" t="str">
        <f t="shared" si="11"/>
        <v/>
      </c>
      <c r="Z6" s="122" t="str" cm="1">
        <f t="array" ref="Z6">IFERROR(INDEX('Guias Salariais'!$E$1:$E$1298,SMALL(IF(Z$1='Guias Salariais'!$D$1:$D$1298,ROW('Guias Salariais'!$D$1:$D$1298)-ROW('Guias Salariais'!$D$1)+1),ROW(5:5))),"")</f>
        <v/>
      </c>
      <c r="AA6" s="279" t="str">
        <f t="shared" si="12"/>
        <v/>
      </c>
      <c r="AB6" s="122" t="str" cm="1">
        <f t="array" ref="AB6">IFERROR(INDEX('Guias Salariais'!$E$1:$E$1298,SMALL(IF(AB$1='Guias Salariais'!$D$1:$D$1298,ROW('Guias Salariais'!$D$1:$D$1298)-ROW('Guias Salariais'!$D$1)+1),ROW(5:5))),"")</f>
        <v/>
      </c>
      <c r="AC6" s="165" t="str">
        <f t="shared" si="13"/>
        <v/>
      </c>
      <c r="AD6" s="119" t="str" cm="1">
        <f t="array" ref="AD6">IFERROR(INDEX('Guias Salariais'!$E$1:$E$1298,SMALL(IF(AD$1='Guias Salariais'!$D$1:$D$1298,ROW('Guias Salariais'!$D$1:$D$1298)-ROW('Guias Salariais'!$D$1)+1),ROW(5:5))),"")</f>
        <v/>
      </c>
      <c r="AE6" s="279" t="str">
        <f t="shared" si="14"/>
        <v/>
      </c>
      <c r="AF6" s="121" t="str" cm="1">
        <f t="array" ref="AF6">IFERROR(INDEX('Guias Salariais'!$E$1:$E$1298,SMALL(IF(AF$1='Guias Salariais'!$D$1:$D$1298,ROW('Guias Salariais'!$D$1:$D$1298)-ROW('Guias Salariais'!$D$1)+1),ROW(5:5))),"")</f>
        <v/>
      </c>
      <c r="AG6" s="279" t="str">
        <f t="shared" si="15"/>
        <v/>
      </c>
      <c r="AH6" s="121" cm="1">
        <f t="array" ref="AH6">IFERROR(INDEX('Guias Salariais'!$E$1:$E$1298,SMALL(IF(AH$1='Guias Salariais'!$D$1:$D$1298,ROW('Guias Salariais'!$D$1:$D$1298)-ROW('Guias Salariais'!$D$1)+1),ROW(5:5))),"")</f>
        <v>12312.000000000002</v>
      </c>
      <c r="AI6" s="165" t="b">
        <f t="shared" si="16"/>
        <v>1</v>
      </c>
      <c r="AJ6" s="88" cm="1">
        <f t="array" ref="AJ6">IFERROR(INDEX('Guias Salariais'!$E$1:$E$1298,SMALL(IF(AJ$1='Guias Salariais'!$D$1:$D$1298,ROW('Guias Salariais'!$D$1:$D$1298)-ROW('Guias Salariais'!$D$1)+1),ROW(5:5))),"")</f>
        <v>4433.333333333333</v>
      </c>
      <c r="AK6" s="279" t="b">
        <f t="shared" si="17"/>
        <v>1</v>
      </c>
      <c r="AL6" s="122" cm="1">
        <f t="array" ref="AL6">IFERROR(INDEX('Guias Salariais'!$E$1:$E$1298,SMALL(IF(AL$1='Guias Salariais'!$D$1:$D$1298,ROW('Guias Salariais'!$D$1:$D$1298)-ROW('Guias Salariais'!$D$1)+1),ROW(5:5))),"")</f>
        <v>8500</v>
      </c>
      <c r="AM6" s="279" t="b">
        <f t="shared" si="18"/>
        <v>1</v>
      </c>
      <c r="AN6" s="122" cm="1">
        <f t="array" ref="AN6">IFERROR(INDEX('Guias Salariais'!$E$1:$E$1298,SMALL(IF(AN$1='Guias Salariais'!$D$1:$D$1298,ROW('Guias Salariais'!$D$1:$D$1298)-ROW('Guias Salariais'!$D$1)+1),ROW(5:5))),"")</f>
        <v>10333.333333333334</v>
      </c>
      <c r="AO6" s="165" t="b">
        <f t="shared" si="19"/>
        <v>1</v>
      </c>
      <c r="AP6" s="119" t="str" cm="1">
        <f t="array" ref="AP6">IFERROR(INDEX('Guias Salariais'!$E$1:$E$1298,SMALL(IF(AP$1='Guias Salariais'!$D$1:$D$1298,ROW('Guias Salariais'!$D$1:$D$1298)-ROW('Guias Salariais'!$D$1)+1),ROW(5:5))),"")</f>
        <v/>
      </c>
      <c r="AQ6" s="279" t="str">
        <f t="shared" si="20"/>
        <v/>
      </c>
      <c r="AR6" s="121" t="str" cm="1">
        <f t="array" ref="AR6">IFERROR(INDEX('Guias Salariais'!$E$1:$E$1298,SMALL(IF(AR$1='Guias Salariais'!$D$1:$D$1298,ROW('Guias Salariais'!$D$1:$D$1298)-ROW('Guias Salariais'!$D$1)+1),ROW(5:5))),"")</f>
        <v/>
      </c>
      <c r="AS6" s="279" t="str">
        <f t="shared" si="21"/>
        <v/>
      </c>
      <c r="AT6" s="121" t="str" cm="1">
        <f t="array" ref="AT6">IFERROR(INDEX('Guias Salariais'!$E$1:$E$1298,SMALL(IF(AT$1='Guias Salariais'!$D$1:$D$1298,ROW('Guias Salariais'!$D$1:$D$1298)-ROW('Guias Salariais'!$D$1)+1),ROW(5:5))),"")</f>
        <v/>
      </c>
      <c r="AU6" s="165" t="str">
        <f t="shared" si="22"/>
        <v/>
      </c>
      <c r="AV6" s="88" cm="1">
        <f t="array" ref="AV6">IFERROR(INDEX('Guias Salariais'!$E$1:$E$1298,SMALL(IF(AV$1='Guias Salariais'!$D$1:$D$1298,ROW('Guias Salariais'!$D$1:$D$1298)-ROW('Guias Salariais'!$D$1)+1),ROW(5:5))),"")</f>
        <v>5146.2966666666662</v>
      </c>
      <c r="AW6" s="279" t="b">
        <f t="shared" si="23"/>
        <v>1</v>
      </c>
      <c r="AX6" s="122" cm="1">
        <f t="array" ref="AX6">IFERROR(INDEX('Guias Salariais'!$E$1:$E$1298,SMALL(IF(AX$1='Guias Salariais'!$D$1:$D$1298,ROW('Guias Salariais'!$D$1:$D$1298)-ROW('Guias Salariais'!$D$1)+1),ROW(5:5))),"")</f>
        <v>11333.333333333334</v>
      </c>
      <c r="AY6" s="279" t="b">
        <f t="shared" si="24"/>
        <v>1</v>
      </c>
      <c r="AZ6" s="122" cm="1">
        <f t="array" ref="AZ6">IFERROR(INDEX('Guias Salariais'!$E$1:$E$1298,SMALL(IF(AZ$1='Guias Salariais'!$D$1:$D$1298,ROW('Guias Salariais'!$D$1:$D$1298)-ROW('Guias Salariais'!$D$1)+1),ROW(5:5))),"")</f>
        <v>13333.333333333334</v>
      </c>
      <c r="BA6" s="279" t="b">
        <f t="shared" si="25"/>
        <v>1</v>
      </c>
      <c r="BB6" s="119" cm="1">
        <f t="array" ref="BB6">IFERROR(INDEX('Guias Salariais'!$E$1:$E$1298,SMALL(IF(BB$1='Guias Salariais'!$D$1:$D$1298,ROW('Guias Salariais'!$D$1:$D$1298)-ROW('Guias Salariais'!$D$1)+1),ROW(5:5))),"")</f>
        <v>5590.7411111111105</v>
      </c>
      <c r="BC6" s="279" t="b">
        <f t="shared" si="26"/>
        <v>1</v>
      </c>
      <c r="BD6" s="121" cm="1">
        <f t="array" ref="BD6">IFERROR(INDEX('Guias Salariais'!$E$1:$E$1298,SMALL(IF(BD$1='Guias Salariais'!$D$1:$D$1298,ROW('Guias Salariais'!$D$1:$D$1298)-ROW('Guias Salariais'!$D$1)+1),ROW(5:5))),"")</f>
        <v>9525.9255555555555</v>
      </c>
      <c r="BE6" s="279" t="b">
        <f t="shared" si="27"/>
        <v>1</v>
      </c>
      <c r="BF6" s="121" cm="1">
        <f t="array" ref="BF6">IFERROR(INDEX('Guias Salariais'!$E$1:$E$1298,SMALL(IF(BF$1='Guias Salariais'!$D$1:$D$1298,ROW('Guias Salariais'!$D$1:$D$1298)-ROW('Guias Salariais'!$D$1)+1),ROW(5:5))),"")</f>
        <v>14518.518888888888</v>
      </c>
      <c r="BG6" s="279" t="b">
        <f t="shared" si="28"/>
        <v>1</v>
      </c>
      <c r="BH6" s="88" cm="1">
        <f t="array" ref="BH6">IFERROR(INDEX('Guias Salariais'!$E$1:$E$1298,SMALL(IF(BH$1='Guias Salariais'!$D$1:$D$1298,ROW('Guias Salariais'!$D$1:$D$1298)-ROW('Guias Salariais'!$D$1)+1),ROW(5:5))),"")</f>
        <v>8208</v>
      </c>
      <c r="BI6" s="279" t="b">
        <f t="shared" si="29"/>
        <v>1</v>
      </c>
      <c r="BJ6" s="122" cm="1">
        <f t="array" ref="BJ6">IFERROR(INDEX('Guias Salariais'!$E$1:$E$1298,SMALL(IF(BJ$1='Guias Salariais'!$D$1:$D$1298,ROW('Guias Salariais'!$D$1:$D$1298)-ROW('Guias Salariais'!$D$1)+1),ROW(5:5))),"")</f>
        <v>9466.6666666666661</v>
      </c>
      <c r="BK6" s="279" t="b">
        <f t="shared" si="30"/>
        <v>1</v>
      </c>
      <c r="BL6" s="122" cm="1">
        <f t="array" ref="BL6">IFERROR(INDEX('Guias Salariais'!$E$1:$E$1298,SMALL(IF(BL$1='Guias Salariais'!$D$1:$D$1298,ROW('Guias Salariais'!$D$1:$D$1298)-ROW('Guias Salariais'!$D$1)+1),ROW(5:5))),"")</f>
        <v>12966.666666666666</v>
      </c>
      <c r="BM6" s="279" t="b">
        <f t="shared" si="31"/>
        <v>1</v>
      </c>
      <c r="BN6" s="119" cm="1">
        <f t="array" ref="BN6">IFERROR(INDEX('Guias Salariais'!$E$1:$E$1298,SMALL(IF(BN$1='Guias Salariais'!$D$1:$D$1298,ROW('Guias Salariais'!$D$1:$D$1298)-ROW('Guias Salariais'!$D$1)+1),ROW(5:5))),"")</f>
        <v>21966.666666666668</v>
      </c>
      <c r="BO6" s="165" t="b">
        <f t="shared" si="32"/>
        <v>1</v>
      </c>
      <c r="BP6" s="122" t="str" cm="1">
        <f t="array" ref="BP6">IFERROR(INDEX('Guias Salariais'!$E$1:$E$1298,SMALL(IF(BP$1='Guias Salariais'!$D$1:$D$1298,ROW('Guias Salariais'!$D$1:$D$1298)-ROW('Guias Salariais'!$D$1)+1),ROW(5:5))),"")</f>
        <v/>
      </c>
      <c r="BQ6" s="279" t="str">
        <f t="shared" si="33"/>
        <v/>
      </c>
      <c r="BR6" s="122" cm="1">
        <f t="array" ref="BR6">IFERROR(INDEX('Guias Salariais'!$E$1:$E$1298,SMALL(IF(BR$1='Guias Salariais'!$D$1:$D$1298,ROW('Guias Salariais'!$D$1:$D$1298)-ROW('Guias Salariais'!$D$1)+1),ROW(5:5))),"")</f>
        <v>16796.296666666665</v>
      </c>
      <c r="BS6" s="165" t="b">
        <f t="shared" si="34"/>
        <v>1</v>
      </c>
    </row>
    <row r="7" spans="1:71" x14ac:dyDescent="0.25">
      <c r="A7" s="667"/>
      <c r="B7" s="119" t="str" cm="1">
        <f t="array" ref="B7">IFERROR(INDEX('Guias Salariais'!$E$1:$E$1298,SMALL(IF(B$1='Guias Salariais'!$D$1:$D$1298,ROW('Guias Salariais'!$D$1:$D$1298)-ROW('Guias Salariais'!$D$1)+1),ROW(6:6))),"")</f>
        <v/>
      </c>
      <c r="C7" s="279" t="str">
        <f t="shared" si="0"/>
        <v/>
      </c>
      <c r="D7" s="121" t="str" cm="1">
        <f t="array" ref="D7">IFERROR(INDEX('Guias Salariais'!$E$1:$E$1298,SMALL(IF(D$1='Guias Salariais'!$D$1:$D$1298,ROW('Guias Salariais'!$D$1:$D$1298)-ROW('Guias Salariais'!$D$1)+1),ROW(6:6))),"")</f>
        <v/>
      </c>
      <c r="E7" s="279" t="str">
        <f t="shared" si="1"/>
        <v/>
      </c>
      <c r="F7" s="121" t="str" cm="1">
        <f t="array" ref="F7">IFERROR(INDEX('Guias Salariais'!$E$1:$E$1298,SMALL(IF(F$1='Guias Salariais'!$D$1:$D$1298,ROW('Guias Salariais'!$D$1:$D$1298)-ROW('Guias Salariais'!$D$1)+1),ROW(6:6))),"")</f>
        <v/>
      </c>
      <c r="G7" s="165" t="str">
        <f t="shared" si="2"/>
        <v/>
      </c>
      <c r="H7" s="88" t="str" cm="1">
        <f t="array" ref="H7">IFERROR(INDEX('Guias Salariais'!$E$1:$E$1298,SMALL(IF(H$1='Guias Salariais'!$D$1:$D$1298,ROW('Guias Salariais'!$D$1:$D$1298)-ROW('Guias Salariais'!$D$1)+1),ROW(6:6))),"")</f>
        <v/>
      </c>
      <c r="I7" s="279" t="str">
        <f t="shared" si="3"/>
        <v/>
      </c>
      <c r="J7" s="122" t="str" cm="1">
        <f t="array" ref="J7">IFERROR(INDEX('Guias Salariais'!$E$1:$E$1298,SMALL(IF(J$1='Guias Salariais'!$D$1:$D$1298,ROW('Guias Salariais'!$D$1:$D$1298)-ROW('Guias Salariais'!$D$1)+1),ROW(6:6))),"")</f>
        <v/>
      </c>
      <c r="K7" s="279" t="str">
        <f t="shared" si="4"/>
        <v/>
      </c>
      <c r="L7" s="122" t="str" cm="1">
        <f t="array" ref="L7">IFERROR(INDEX('Guias Salariais'!$E$1:$E$1298,SMALL(IF(L$1='Guias Salariais'!$D$1:$D$1298,ROW('Guias Salariais'!$D$1:$D$1298)-ROW('Guias Salariais'!$D$1)+1),ROW(6:6))),"")</f>
        <v/>
      </c>
      <c r="M7" s="165" t="str">
        <f t="shared" si="5"/>
        <v/>
      </c>
      <c r="N7" s="119" cm="1">
        <f t="array" ref="N7">IFERROR(INDEX('Guias Salariais'!$E$1:$E$1298,SMALL(IF(N$1='Guias Salariais'!$D$1:$D$1298,ROW('Guias Salariais'!$D$1:$D$1298)-ROW('Guias Salariais'!$D$1)+1),ROW(6:6))),"")</f>
        <v>10203.703333333333</v>
      </c>
      <c r="O7" s="165" t="b">
        <f t="shared" si="6"/>
        <v>1</v>
      </c>
      <c r="P7" s="88" cm="1">
        <f t="array" ref="P7">IFERROR(INDEX('Guias Salariais'!$E$1:$E$1298,SMALL(IF(P$1='Guias Salariais'!$D$1:$D$1298,ROW('Guias Salariais'!$D$1:$D$1298)-ROW('Guias Salariais'!$D$1)+1),ROW(6:6))),"")</f>
        <v>5472</v>
      </c>
      <c r="Q7" s="279" t="b">
        <f t="shared" si="7"/>
        <v>0</v>
      </c>
      <c r="R7" s="122" cm="1">
        <f t="array" ref="R7">IFERROR(INDEX('Guias Salariais'!$E$1:$E$1298,SMALL(IF(R$1='Guias Salariais'!$D$1:$D$1298,ROW('Guias Salariais'!$D$1:$D$1298)-ROW('Guias Salariais'!$D$1)+1),ROW(6:6))),"")</f>
        <v>5453.7033333333338</v>
      </c>
      <c r="S7" s="279" t="b">
        <f t="shared" si="8"/>
        <v>1</v>
      </c>
      <c r="T7" s="122" cm="1">
        <f t="array" ref="T7">IFERROR(INDEX('Guias Salariais'!$E$1:$E$1298,SMALL(IF(T$1='Guias Salariais'!$D$1:$D$1298,ROW('Guias Salariais'!$D$1:$D$1298)-ROW('Guias Salariais'!$D$1)+1),ROW(6:6))),"")</f>
        <v>8218.5188888888879</v>
      </c>
      <c r="U7" s="165" t="b">
        <f t="shared" si="9"/>
        <v>1</v>
      </c>
      <c r="V7" s="119" cm="1">
        <f t="array" ref="V7">IFERROR(INDEX('Guias Salariais'!$E$1:$E$1298,SMALL(IF(V$1='Guias Salariais'!$D$1:$D$1298,ROW('Guias Salariais'!$D$1:$D$1298)-ROW('Guias Salariais'!$D$1)+1),ROW(6:6))),"")</f>
        <v>18666.666666666668</v>
      </c>
      <c r="W7" s="165" t="b">
        <f t="shared" si="10"/>
        <v>1</v>
      </c>
      <c r="X7" s="88" t="str" cm="1">
        <f t="array" ref="X7">IFERROR(INDEX('Guias Salariais'!$E$1:$E$1298,SMALL(IF(X$1='Guias Salariais'!$D$1:$D$1298,ROW('Guias Salariais'!$D$1:$D$1298)-ROW('Guias Salariais'!$D$1)+1),ROW(6:6))),"")</f>
        <v/>
      </c>
      <c r="Y7" s="279" t="str">
        <f t="shared" si="11"/>
        <v/>
      </c>
      <c r="Z7" s="122" t="str" cm="1">
        <f t="array" ref="Z7">IFERROR(INDEX('Guias Salariais'!$E$1:$E$1298,SMALL(IF(Z$1='Guias Salariais'!$D$1:$D$1298,ROW('Guias Salariais'!$D$1:$D$1298)-ROW('Guias Salariais'!$D$1)+1),ROW(6:6))),"")</f>
        <v/>
      </c>
      <c r="AA7" s="279" t="str">
        <f t="shared" si="12"/>
        <v/>
      </c>
      <c r="AB7" s="122" t="str" cm="1">
        <f t="array" ref="AB7">IFERROR(INDEX('Guias Salariais'!$E$1:$E$1298,SMALL(IF(AB$1='Guias Salariais'!$D$1:$D$1298,ROW('Guias Salariais'!$D$1:$D$1298)-ROW('Guias Salariais'!$D$1)+1),ROW(6:6))),"")</f>
        <v/>
      </c>
      <c r="AC7" s="165" t="str">
        <f t="shared" si="13"/>
        <v/>
      </c>
      <c r="AD7" s="119" t="str" cm="1">
        <f t="array" ref="AD7">IFERROR(INDEX('Guias Salariais'!$E$1:$E$1298,SMALL(IF(AD$1='Guias Salariais'!$D$1:$D$1298,ROW('Guias Salariais'!$D$1:$D$1298)-ROW('Guias Salariais'!$D$1)+1),ROW(6:6))),"")</f>
        <v/>
      </c>
      <c r="AE7" s="279" t="str">
        <f t="shared" si="14"/>
        <v/>
      </c>
      <c r="AF7" s="121" t="str" cm="1">
        <f t="array" ref="AF7">IFERROR(INDEX('Guias Salariais'!$E$1:$E$1298,SMALL(IF(AF$1='Guias Salariais'!$D$1:$D$1298,ROW('Guias Salariais'!$D$1:$D$1298)-ROW('Guias Salariais'!$D$1)+1),ROW(6:6))),"")</f>
        <v/>
      </c>
      <c r="AG7" s="279" t="str">
        <f t="shared" si="15"/>
        <v/>
      </c>
      <c r="AH7" s="121" t="str" cm="1">
        <f t="array" ref="AH7">IFERROR(INDEX('Guias Salariais'!$E$1:$E$1298,SMALL(IF(AH$1='Guias Salariais'!$D$1:$D$1298,ROW('Guias Salariais'!$D$1:$D$1298)-ROW('Guias Salariais'!$D$1)+1),ROW(6:6))),"")</f>
        <v/>
      </c>
      <c r="AI7" s="165" t="str">
        <f t="shared" si="16"/>
        <v/>
      </c>
      <c r="AJ7" s="88" cm="1">
        <f t="array" ref="AJ7">IFERROR(INDEX('Guias Salariais'!$E$1:$E$1298,SMALL(IF(AJ$1='Guias Salariais'!$D$1:$D$1298,ROW('Guias Salariais'!$D$1:$D$1298)-ROW('Guias Salariais'!$D$1)+1),ROW(6:6))),"")</f>
        <v>4927.7777777777774</v>
      </c>
      <c r="AK7" s="279" t="b">
        <f t="shared" si="17"/>
        <v>1</v>
      </c>
      <c r="AL7" s="122" cm="1">
        <f t="array" ref="AL7">IFERROR(INDEX('Guias Salariais'!$E$1:$E$1298,SMALL(IF(AL$1='Guias Salariais'!$D$1:$D$1298,ROW('Guias Salariais'!$D$1:$D$1298)-ROW('Guias Salariais'!$D$1)+1),ROW(6:6))),"")</f>
        <v>7368.5188888888888</v>
      </c>
      <c r="AM7" s="279" t="b">
        <f t="shared" si="18"/>
        <v>1</v>
      </c>
      <c r="AN7" s="122" cm="1">
        <f t="array" ref="AN7">IFERROR(INDEX('Guias Salariais'!$E$1:$E$1298,SMALL(IF(AN$1='Guias Salariais'!$D$1:$D$1298,ROW('Guias Salariais'!$D$1:$D$1298)-ROW('Guias Salariais'!$D$1)+1),ROW(6:6))),"")</f>
        <v>9333.3333333333339</v>
      </c>
      <c r="AO7" s="165" t="b">
        <f t="shared" si="19"/>
        <v>1</v>
      </c>
      <c r="AP7" s="119" t="str" cm="1">
        <f t="array" ref="AP7">IFERROR(INDEX('Guias Salariais'!$E$1:$E$1298,SMALL(IF(AP$1='Guias Salariais'!$D$1:$D$1298,ROW('Guias Salariais'!$D$1:$D$1298)-ROW('Guias Salariais'!$D$1)+1),ROW(6:6))),"")</f>
        <v/>
      </c>
      <c r="AQ7" s="279" t="str">
        <f t="shared" si="20"/>
        <v/>
      </c>
      <c r="AR7" s="121" t="str" cm="1">
        <f t="array" ref="AR7">IFERROR(INDEX('Guias Salariais'!$E$1:$E$1298,SMALL(IF(AR$1='Guias Salariais'!$D$1:$D$1298,ROW('Guias Salariais'!$D$1:$D$1298)-ROW('Guias Salariais'!$D$1)+1),ROW(6:6))),"")</f>
        <v/>
      </c>
      <c r="AS7" s="279" t="str">
        <f t="shared" si="21"/>
        <v/>
      </c>
      <c r="AT7" s="121" t="str" cm="1">
        <f t="array" ref="AT7">IFERROR(INDEX('Guias Salariais'!$E$1:$E$1298,SMALL(IF(AT$1='Guias Salariais'!$D$1:$D$1298,ROW('Guias Salariais'!$D$1:$D$1298)-ROW('Guias Salariais'!$D$1)+1),ROW(6:6))),"")</f>
        <v/>
      </c>
      <c r="AU7" s="165" t="str">
        <f t="shared" si="22"/>
        <v/>
      </c>
      <c r="AV7" s="88" cm="1">
        <f t="array" ref="AV7">IFERROR(INDEX('Guias Salariais'!$E$1:$E$1298,SMALL(IF(AV$1='Guias Salariais'!$D$1:$D$1298,ROW('Guias Salariais'!$D$1:$D$1298)-ROW('Guias Salariais'!$D$1)+1),ROW(6:6))),"")</f>
        <v>6366.666666666667</v>
      </c>
      <c r="AW7" s="279" t="b">
        <f t="shared" si="23"/>
        <v>1</v>
      </c>
      <c r="AX7" s="122" cm="1">
        <f t="array" ref="AX7">IFERROR(INDEX('Guias Salariais'!$E$1:$E$1298,SMALL(IF(AX$1='Guias Salariais'!$D$1:$D$1298,ROW('Guias Salariais'!$D$1:$D$1298)-ROW('Guias Salariais'!$D$1)+1),ROW(6:6))),"")</f>
        <v>9916.6666666666661</v>
      </c>
      <c r="AY7" s="279" t="b">
        <f t="shared" si="24"/>
        <v>1</v>
      </c>
      <c r="AZ7" s="122" cm="1">
        <f t="array" ref="AZ7">IFERROR(INDEX('Guias Salariais'!$E$1:$E$1298,SMALL(IF(AZ$1='Guias Salariais'!$D$1:$D$1298,ROW('Guias Salariais'!$D$1:$D$1298)-ROW('Guias Salariais'!$D$1)+1),ROW(6:6))),"")</f>
        <v>14177.777777777777</v>
      </c>
      <c r="BA7" s="279" t="b">
        <f t="shared" si="25"/>
        <v>1</v>
      </c>
      <c r="BB7" s="119" cm="1">
        <f t="array" ref="BB7">IFERROR(INDEX('Guias Salariais'!$E$1:$E$1298,SMALL(IF(BB$1='Guias Salariais'!$D$1:$D$1298,ROW('Guias Salariais'!$D$1:$D$1298)-ROW('Guias Salariais'!$D$1)+1),ROW(6:6))),"")</f>
        <v>6566.4000000000005</v>
      </c>
      <c r="BC7" s="279" t="b">
        <f t="shared" si="26"/>
        <v>1</v>
      </c>
      <c r="BD7" s="121" cm="1">
        <f t="array" ref="BD7">IFERROR(INDEX('Guias Salariais'!$E$1:$E$1298,SMALL(IF(BD$1='Guias Salariais'!$D$1:$D$1298,ROW('Guias Salariais'!$D$1:$D$1298)-ROW('Guias Salariais'!$D$1)+1),ROW(6:6))),"")</f>
        <v>9492.5922222222216</v>
      </c>
      <c r="BE7" s="279" t="b">
        <f t="shared" si="27"/>
        <v>1</v>
      </c>
      <c r="BF7" s="121" cm="1">
        <f t="array" ref="BF7">IFERROR(INDEX('Guias Salariais'!$E$1:$E$1298,SMALL(IF(BF$1='Guias Salariais'!$D$1:$D$1298,ROW('Guias Salariais'!$D$1:$D$1298)-ROW('Guias Salariais'!$D$1)+1),ROW(6:6))),"")</f>
        <v>14507.407777777778</v>
      </c>
      <c r="BG7" s="279" t="b">
        <f t="shared" si="28"/>
        <v>1</v>
      </c>
      <c r="BH7" s="88" cm="1">
        <f t="array" ref="BH7">IFERROR(INDEX('Guias Salariais'!$E$1:$E$1298,SMALL(IF(BH$1='Guias Salariais'!$D$1:$D$1298,ROW('Guias Salariais'!$D$1:$D$1298)-ROW('Guias Salariais'!$D$1)+1),ROW(6:6))),"")</f>
        <v>8208</v>
      </c>
      <c r="BI7" s="279" t="b">
        <f t="shared" si="29"/>
        <v>1</v>
      </c>
      <c r="BJ7" s="122" cm="1">
        <f t="array" ref="BJ7">IFERROR(INDEX('Guias Salariais'!$E$1:$E$1298,SMALL(IF(BJ$1='Guias Salariais'!$D$1:$D$1298,ROW('Guias Salariais'!$D$1:$D$1298)-ROW('Guias Salariais'!$D$1)+1),ROW(6:6))),"")</f>
        <v>9966.6666666666661</v>
      </c>
      <c r="BK7" s="279" t="b">
        <f t="shared" si="30"/>
        <v>1</v>
      </c>
      <c r="BL7" s="122" cm="1">
        <f t="array" ref="BL7">IFERROR(INDEX('Guias Salariais'!$E$1:$E$1298,SMALL(IF(BL$1='Guias Salariais'!$D$1:$D$1298,ROW('Guias Salariais'!$D$1:$D$1298)-ROW('Guias Salariais'!$D$1)+1),ROW(6:6))),"")</f>
        <v>15966.666666666666</v>
      </c>
      <c r="BM7" s="279" t="b">
        <f t="shared" si="31"/>
        <v>1</v>
      </c>
      <c r="BN7" s="119" cm="1">
        <f t="array" ref="BN7">IFERROR(INDEX('Guias Salariais'!$E$1:$E$1298,SMALL(IF(BN$1='Guias Salariais'!$D$1:$D$1298,ROW('Guias Salariais'!$D$1:$D$1298)-ROW('Guias Salariais'!$D$1)+1),ROW(6:6))),"")</f>
        <v>22196.296666666665</v>
      </c>
      <c r="BO7" s="165" t="b">
        <f t="shared" si="32"/>
        <v>1</v>
      </c>
      <c r="BP7" s="122" t="str" cm="1">
        <f t="array" ref="BP7">IFERROR(INDEX('Guias Salariais'!$E$1:$E$1298,SMALL(IF(BP$1='Guias Salariais'!$D$1:$D$1298,ROW('Guias Salariais'!$D$1:$D$1298)-ROW('Guias Salariais'!$D$1)+1),ROW(6:6))),"")</f>
        <v/>
      </c>
      <c r="BQ7" s="279" t="str">
        <f t="shared" si="33"/>
        <v/>
      </c>
      <c r="BR7" s="122" cm="1">
        <f t="array" ref="BR7">IFERROR(INDEX('Guias Salariais'!$E$1:$E$1298,SMALL(IF(BR$1='Guias Salariais'!$D$1:$D$1298,ROW('Guias Salariais'!$D$1:$D$1298)-ROW('Guias Salariais'!$D$1)+1),ROW(6:6))),"")</f>
        <v>17953.703333333335</v>
      </c>
      <c r="BS7" s="165" t="b">
        <f t="shared" si="34"/>
        <v>1</v>
      </c>
    </row>
    <row r="8" spans="1:71" x14ac:dyDescent="0.25">
      <c r="A8" s="667"/>
      <c r="B8" s="119" t="str" cm="1">
        <f t="array" ref="B8">IFERROR(INDEX('Guias Salariais'!$E$1:$E$1298,SMALL(IF(B$1='Guias Salariais'!$D$1:$D$1298,ROW('Guias Salariais'!$D$1:$D$1298)-ROW('Guias Salariais'!$D$1)+1),ROW(7:7))),"")</f>
        <v/>
      </c>
      <c r="C8" s="279" t="str">
        <f t="shared" si="0"/>
        <v/>
      </c>
      <c r="D8" s="121" t="str" cm="1">
        <f t="array" ref="D8">IFERROR(INDEX('Guias Salariais'!$E$1:$E$1298,SMALL(IF(D$1='Guias Salariais'!$D$1:$D$1298,ROW('Guias Salariais'!$D$1:$D$1298)-ROW('Guias Salariais'!$D$1)+1),ROW(7:7))),"")</f>
        <v/>
      </c>
      <c r="E8" s="279" t="str">
        <f t="shared" si="1"/>
        <v/>
      </c>
      <c r="F8" s="121" t="str" cm="1">
        <f t="array" ref="F8">IFERROR(INDEX('Guias Salariais'!$E$1:$E$1298,SMALL(IF(F$1='Guias Salariais'!$D$1:$D$1298,ROW('Guias Salariais'!$D$1:$D$1298)-ROW('Guias Salariais'!$D$1)+1),ROW(7:7))),"")</f>
        <v/>
      </c>
      <c r="G8" s="165" t="str">
        <f t="shared" si="2"/>
        <v/>
      </c>
      <c r="H8" s="88" t="str" cm="1">
        <f t="array" ref="H8">IFERROR(INDEX('Guias Salariais'!$E$1:$E$1298,SMALL(IF(H$1='Guias Salariais'!$D$1:$D$1298,ROW('Guias Salariais'!$D$1:$D$1298)-ROW('Guias Salariais'!$D$1)+1),ROW(7:7))),"")</f>
        <v/>
      </c>
      <c r="I8" s="279" t="str">
        <f t="shared" si="3"/>
        <v/>
      </c>
      <c r="J8" s="122" t="str" cm="1">
        <f t="array" ref="J8">IFERROR(INDEX('Guias Salariais'!$E$1:$E$1298,SMALL(IF(J$1='Guias Salariais'!$D$1:$D$1298,ROW('Guias Salariais'!$D$1:$D$1298)-ROW('Guias Salariais'!$D$1)+1),ROW(7:7))),"")</f>
        <v/>
      </c>
      <c r="K8" s="279" t="str">
        <f t="shared" si="4"/>
        <v/>
      </c>
      <c r="L8" s="122" t="str" cm="1">
        <f t="array" ref="L8">IFERROR(INDEX('Guias Salariais'!$E$1:$E$1298,SMALL(IF(L$1='Guias Salariais'!$D$1:$D$1298,ROW('Guias Salariais'!$D$1:$D$1298)-ROW('Guias Salariais'!$D$1)+1),ROW(7:7))),"")</f>
        <v/>
      </c>
      <c r="M8" s="165" t="str">
        <f t="shared" si="5"/>
        <v/>
      </c>
      <c r="N8" s="119" cm="1">
        <f t="array" ref="N8">IFERROR(INDEX('Guias Salariais'!$E$1:$E$1298,SMALL(IF(N$1='Guias Salariais'!$D$1:$D$1298,ROW('Guias Salariais'!$D$1:$D$1298)-ROW('Guias Salariais'!$D$1)+1),ROW(7:7))),"")</f>
        <v>12344.444444444445</v>
      </c>
      <c r="O8" s="165" t="b">
        <f t="shared" si="6"/>
        <v>1</v>
      </c>
      <c r="P8" s="88" t="str" cm="1">
        <f t="array" ref="P8">IFERROR(INDEX('Guias Salariais'!$E$1:$E$1298,SMALL(IF(P$1='Guias Salariais'!$D$1:$D$1298,ROW('Guias Salariais'!$D$1:$D$1298)-ROW('Guias Salariais'!$D$1)+1),ROW(7:7))),"")</f>
        <v/>
      </c>
      <c r="Q8" s="279" t="str">
        <f t="shared" si="7"/>
        <v/>
      </c>
      <c r="R8" s="122" cm="1">
        <f t="array" ref="R8">IFERROR(INDEX('Guias Salariais'!$E$1:$E$1298,SMALL(IF(R$1='Guias Salariais'!$D$1:$D$1298,ROW('Guias Salariais'!$D$1:$D$1298)-ROW('Guias Salariais'!$D$1)+1),ROW(7:7))),"")</f>
        <v>6840.0000000000009</v>
      </c>
      <c r="S8" s="279" t="b">
        <f t="shared" si="8"/>
        <v>0</v>
      </c>
      <c r="T8" s="122" cm="1">
        <f t="array" ref="T8">IFERROR(INDEX('Guias Salariais'!$E$1:$E$1298,SMALL(IF(T$1='Guias Salariais'!$D$1:$D$1298,ROW('Guias Salariais'!$D$1:$D$1298)-ROW('Guias Salariais'!$D$1)+1),ROW(7:7))),"")</f>
        <v>10944</v>
      </c>
      <c r="U8" s="165" t="b">
        <f t="shared" si="9"/>
        <v>0</v>
      </c>
      <c r="V8" s="119" cm="1">
        <f t="array" ref="V8">IFERROR(INDEX('Guias Salariais'!$E$1:$E$1298,SMALL(IF(V$1='Guias Salariais'!$D$1:$D$1298,ROW('Guias Salariais'!$D$1:$D$1298)-ROW('Guias Salariais'!$D$1)+1),ROW(7:7))),"")</f>
        <v>14248.147777777778</v>
      </c>
      <c r="W8" s="165" t="b">
        <f t="shared" si="10"/>
        <v>0</v>
      </c>
      <c r="X8" s="88" t="str" cm="1">
        <f t="array" ref="X8">IFERROR(INDEX('Guias Salariais'!$E$1:$E$1298,SMALL(IF(X$1='Guias Salariais'!$D$1:$D$1298,ROW('Guias Salariais'!$D$1:$D$1298)-ROW('Guias Salariais'!$D$1)+1),ROW(7:7))),"")</f>
        <v/>
      </c>
      <c r="Y8" s="279" t="str">
        <f t="shared" si="11"/>
        <v/>
      </c>
      <c r="Z8" s="122" t="str" cm="1">
        <f t="array" ref="Z8">IFERROR(INDEX('Guias Salariais'!$E$1:$E$1298,SMALL(IF(Z$1='Guias Salariais'!$D$1:$D$1298,ROW('Guias Salariais'!$D$1:$D$1298)-ROW('Guias Salariais'!$D$1)+1),ROW(7:7))),"")</f>
        <v/>
      </c>
      <c r="AA8" s="279" t="str">
        <f t="shared" si="12"/>
        <v/>
      </c>
      <c r="AB8" s="122" t="str" cm="1">
        <f t="array" ref="AB8">IFERROR(INDEX('Guias Salariais'!$E$1:$E$1298,SMALL(IF(AB$1='Guias Salariais'!$D$1:$D$1298,ROW('Guias Salariais'!$D$1:$D$1298)-ROW('Guias Salariais'!$D$1)+1),ROW(7:7))),"")</f>
        <v/>
      </c>
      <c r="AC8" s="165" t="str">
        <f t="shared" si="13"/>
        <v/>
      </c>
      <c r="AD8" s="119" t="str" cm="1">
        <f t="array" ref="AD8">IFERROR(INDEX('Guias Salariais'!$E$1:$E$1298,SMALL(IF(AD$1='Guias Salariais'!$D$1:$D$1298,ROW('Guias Salariais'!$D$1:$D$1298)-ROW('Guias Salariais'!$D$1)+1),ROW(7:7))),"")</f>
        <v/>
      </c>
      <c r="AE8" s="279" t="str">
        <f t="shared" si="14"/>
        <v/>
      </c>
      <c r="AF8" s="121" t="str" cm="1">
        <f t="array" ref="AF8">IFERROR(INDEX('Guias Salariais'!$E$1:$E$1298,SMALL(IF(AF$1='Guias Salariais'!$D$1:$D$1298,ROW('Guias Salariais'!$D$1:$D$1298)-ROW('Guias Salariais'!$D$1)+1),ROW(7:7))),"")</f>
        <v/>
      </c>
      <c r="AG8" s="279" t="str">
        <f t="shared" si="15"/>
        <v/>
      </c>
      <c r="AH8" s="121" t="str" cm="1">
        <f t="array" ref="AH8">IFERROR(INDEX('Guias Salariais'!$E$1:$E$1298,SMALL(IF(AH$1='Guias Salariais'!$D$1:$D$1298,ROW('Guias Salariais'!$D$1:$D$1298)-ROW('Guias Salariais'!$D$1)+1),ROW(7:7))),"")</f>
        <v/>
      </c>
      <c r="AI8" s="165" t="str">
        <f t="shared" si="16"/>
        <v/>
      </c>
      <c r="AJ8" s="88" cm="1">
        <f t="array" ref="AJ8">IFERROR(INDEX('Guias Salariais'!$E$1:$E$1298,SMALL(IF(AJ$1='Guias Salariais'!$D$1:$D$1298,ROW('Guias Salariais'!$D$1:$D$1298)-ROW('Guias Salariais'!$D$1)+1),ROW(7:7))),"")</f>
        <v>4875.9255555555555</v>
      </c>
      <c r="AK8" s="279" t="b">
        <f t="shared" si="17"/>
        <v>1</v>
      </c>
      <c r="AL8" s="638"/>
      <c r="AM8" s="279" t="str">
        <f t="shared" si="18"/>
        <v/>
      </c>
      <c r="AN8" s="122" cm="1">
        <f t="array" ref="AN8">IFERROR(INDEX('Guias Salariais'!$E$1:$E$1298,SMALL(IF(AN$1='Guias Salariais'!$D$1:$D$1298,ROW('Guias Salariais'!$D$1:$D$1298)-ROW('Guias Salariais'!$D$1)+1),ROW(7:7))),"")</f>
        <v>10003.703333333333</v>
      </c>
      <c r="AO8" s="165" t="b">
        <f t="shared" si="19"/>
        <v>1</v>
      </c>
      <c r="AP8" s="119" t="str" cm="1">
        <f t="array" ref="AP8">IFERROR(INDEX('Guias Salariais'!$E$1:$E$1298,SMALL(IF(AP$1='Guias Salariais'!$D$1:$D$1298,ROW('Guias Salariais'!$D$1:$D$1298)-ROW('Guias Salariais'!$D$1)+1),ROW(7:7))),"")</f>
        <v/>
      </c>
      <c r="AQ8" s="279" t="str">
        <f t="shared" si="20"/>
        <v/>
      </c>
      <c r="AR8" s="121" t="str" cm="1">
        <f t="array" ref="AR8">IFERROR(INDEX('Guias Salariais'!$E$1:$E$1298,SMALL(IF(AR$1='Guias Salariais'!$D$1:$D$1298,ROW('Guias Salariais'!$D$1:$D$1298)-ROW('Guias Salariais'!$D$1)+1),ROW(7:7))),"")</f>
        <v/>
      </c>
      <c r="AS8" s="279" t="str">
        <f t="shared" si="21"/>
        <v/>
      </c>
      <c r="AT8" s="121" t="str" cm="1">
        <f t="array" ref="AT8">IFERROR(INDEX('Guias Salariais'!$E$1:$E$1298,SMALL(IF(AT$1='Guias Salariais'!$D$1:$D$1298,ROW('Guias Salariais'!$D$1:$D$1298)-ROW('Guias Salariais'!$D$1)+1),ROW(7:7))),"")</f>
        <v/>
      </c>
      <c r="AU8" s="165" t="str">
        <f t="shared" si="22"/>
        <v/>
      </c>
      <c r="AV8" s="88" cm="1">
        <f t="array" ref="AV8">IFERROR(INDEX('Guias Salariais'!$E$1:$E$1298,SMALL(IF(AV$1='Guias Salariais'!$D$1:$D$1298,ROW('Guias Salariais'!$D$1:$D$1298)-ROW('Guias Salariais'!$D$1)+1),ROW(7:7))),"")</f>
        <v>7500</v>
      </c>
      <c r="AW8" s="279" t="b">
        <f t="shared" si="23"/>
        <v>1</v>
      </c>
      <c r="AX8" s="122" cm="1">
        <f t="array" ref="AX8">IFERROR(INDEX('Guias Salariais'!$E$1:$E$1298,SMALL(IF(AX$1='Guias Salariais'!$D$1:$D$1298,ROW('Guias Salariais'!$D$1:$D$1298)-ROW('Guias Salariais'!$D$1)+1),ROW(7:7))),"")</f>
        <v>10196.296666666667</v>
      </c>
      <c r="AY8" s="279" t="b">
        <f t="shared" si="24"/>
        <v>1</v>
      </c>
      <c r="AZ8" s="122" cm="1">
        <f t="array" ref="AZ8">IFERROR(INDEX('Guias Salariais'!$E$1:$E$1298,SMALL(IF(AZ$1='Guias Salariais'!$D$1:$D$1298,ROW('Guias Salariais'!$D$1:$D$1298)-ROW('Guias Salariais'!$D$1)+1),ROW(7:7))),"")</f>
        <v>15025.925555555557</v>
      </c>
      <c r="BA8" s="279" t="b">
        <f t="shared" si="25"/>
        <v>1</v>
      </c>
      <c r="BB8" s="119" t="str" cm="1">
        <f t="array" ref="BB8">IFERROR(INDEX('Guias Salariais'!$E$1:$E$1298,SMALL(IF(BB$1='Guias Salariais'!$D$1:$D$1298,ROW('Guias Salariais'!$D$1:$D$1298)-ROW('Guias Salariais'!$D$1)+1),ROW(7:7))),"")</f>
        <v/>
      </c>
      <c r="BC8" s="279" t="str">
        <f t="shared" si="26"/>
        <v/>
      </c>
      <c r="BD8" s="121" cm="1">
        <f t="array" ref="BD8">IFERROR(INDEX('Guias Salariais'!$E$1:$E$1298,SMALL(IF(BD$1='Guias Salariais'!$D$1:$D$1298,ROW('Guias Salariais'!$D$1:$D$1298)-ROW('Guias Salariais'!$D$1)+1),ROW(7:7))),"")</f>
        <v>8755.2000000000007</v>
      </c>
      <c r="BE8" s="279" t="b">
        <f t="shared" si="27"/>
        <v>1</v>
      </c>
      <c r="BF8" s="121" cm="1">
        <f t="array" ref="BF8">IFERROR(INDEX('Guias Salariais'!$E$1:$E$1298,SMALL(IF(BF$1='Guias Salariais'!$D$1:$D$1298,ROW('Guias Salariais'!$D$1:$D$1298)-ROW('Guias Salariais'!$D$1)+1),ROW(7:7))),"")</f>
        <v>13680.000000000002</v>
      </c>
      <c r="BG8" s="279" t="b">
        <f t="shared" si="28"/>
        <v>1</v>
      </c>
      <c r="BH8" s="88" cm="1">
        <f t="array" ref="BH8">IFERROR(INDEX('Guias Salariais'!$E$1:$E$1298,SMALL(IF(BH$1='Guias Salariais'!$D$1:$D$1298,ROW('Guias Salariais'!$D$1:$D$1298)-ROW('Guias Salariais'!$D$1)+1),ROW(7:7))),"")</f>
        <v>9302.4000000000015</v>
      </c>
      <c r="BI8" s="279" t="b">
        <f t="shared" si="29"/>
        <v>1</v>
      </c>
      <c r="BJ8" s="122" cm="1">
        <f t="array" ref="BJ8">IFERROR(INDEX('Guias Salariais'!$E$1:$E$1298,SMALL(IF(BJ$1='Guias Salariais'!$D$1:$D$1298,ROW('Guias Salariais'!$D$1:$D$1298)-ROW('Guias Salariais'!$D$1)+1),ROW(7:7))),"")</f>
        <v>10966.666666666666</v>
      </c>
      <c r="BK8" s="279" t="b">
        <f t="shared" si="30"/>
        <v>1</v>
      </c>
      <c r="BL8" s="122" cm="1">
        <f t="array" ref="BL8">IFERROR(INDEX('Guias Salariais'!$E$1:$E$1298,SMALL(IF(BL$1='Guias Salariais'!$D$1:$D$1298,ROW('Guias Salariais'!$D$1:$D$1298)-ROW('Guias Salariais'!$D$1)+1),ROW(7:7))),"")</f>
        <v>13966.666666666666</v>
      </c>
      <c r="BM8" s="279" t="b">
        <f t="shared" si="31"/>
        <v>1</v>
      </c>
      <c r="BN8" s="119" cm="1">
        <f t="array" ref="BN8">IFERROR(INDEX('Guias Salariais'!$E$1:$E$1298,SMALL(IF(BN$1='Guias Salariais'!$D$1:$D$1298,ROW('Guias Salariais'!$D$1:$D$1298)-ROW('Guias Salariais'!$D$1)+1),ROW(7:7))),"")</f>
        <v>25000</v>
      </c>
      <c r="BO8" s="165" t="b">
        <f t="shared" si="32"/>
        <v>0</v>
      </c>
      <c r="BP8" s="122" t="str" cm="1">
        <f t="array" ref="BP8">IFERROR(INDEX('Guias Salariais'!$E$1:$E$1298,SMALL(IF(BP$1='Guias Salariais'!$D$1:$D$1298,ROW('Guias Salariais'!$D$1:$D$1298)-ROW('Guias Salariais'!$D$1)+1),ROW(7:7))),"")</f>
        <v/>
      </c>
      <c r="BQ8" s="279" t="str">
        <f t="shared" si="33"/>
        <v/>
      </c>
      <c r="BR8" s="122" cm="1">
        <f t="array" ref="BR8">IFERROR(INDEX('Guias Salariais'!$E$1:$E$1298,SMALL(IF(BR$1='Guias Salariais'!$D$1:$D$1298,ROW('Guias Salariais'!$D$1:$D$1298)-ROW('Guias Salariais'!$D$1)+1),ROW(7:7))),"")</f>
        <v>19800</v>
      </c>
      <c r="BS8" s="165" t="b">
        <f t="shared" si="34"/>
        <v>1</v>
      </c>
    </row>
    <row r="9" spans="1:71" x14ac:dyDescent="0.25">
      <c r="A9" s="667"/>
      <c r="B9" s="119" t="str" cm="1">
        <f t="array" ref="B9">IFERROR(INDEX('Guias Salariais'!$E$1:$E$1298,SMALL(IF(B$1='Guias Salariais'!$D$1:$D$1298,ROW('Guias Salariais'!$D$1:$D$1298)-ROW('Guias Salariais'!$D$1)+1),ROW(8:8))),"")</f>
        <v/>
      </c>
      <c r="C9" s="279" t="str">
        <f t="shared" si="0"/>
        <v/>
      </c>
      <c r="D9" s="121" t="str" cm="1">
        <f t="array" ref="D9">IFERROR(INDEX('Guias Salariais'!$E$1:$E$1298,SMALL(IF(D$1='Guias Salariais'!$D$1:$D$1298,ROW('Guias Salariais'!$D$1:$D$1298)-ROW('Guias Salariais'!$D$1)+1),ROW(8:8))),"")</f>
        <v/>
      </c>
      <c r="E9" s="279" t="str">
        <f t="shared" si="1"/>
        <v/>
      </c>
      <c r="F9" s="121" t="str" cm="1">
        <f t="array" ref="F9">IFERROR(INDEX('Guias Salariais'!$E$1:$E$1298,SMALL(IF(F$1='Guias Salariais'!$D$1:$D$1298,ROW('Guias Salariais'!$D$1:$D$1298)-ROW('Guias Salariais'!$D$1)+1),ROW(8:8))),"")</f>
        <v/>
      </c>
      <c r="G9" s="165" t="str">
        <f t="shared" si="2"/>
        <v/>
      </c>
      <c r="H9" s="88" t="str" cm="1">
        <f t="array" ref="H9">IFERROR(INDEX('Guias Salariais'!$E$1:$E$1298,SMALL(IF(H$1='Guias Salariais'!$D$1:$D$1298,ROW('Guias Salariais'!$D$1:$D$1298)-ROW('Guias Salariais'!$D$1)+1),ROW(8:8))),"")</f>
        <v/>
      </c>
      <c r="I9" s="279" t="str">
        <f t="shared" si="3"/>
        <v/>
      </c>
      <c r="J9" s="122" t="str" cm="1">
        <f t="array" ref="J9">IFERROR(INDEX('Guias Salariais'!$E$1:$E$1298,SMALL(IF(J$1='Guias Salariais'!$D$1:$D$1298,ROW('Guias Salariais'!$D$1:$D$1298)-ROW('Guias Salariais'!$D$1)+1),ROW(8:8))),"")</f>
        <v/>
      </c>
      <c r="K9" s="279" t="str">
        <f t="shared" si="4"/>
        <v/>
      </c>
      <c r="L9" s="122" t="str" cm="1">
        <f t="array" ref="L9">IFERROR(INDEX('Guias Salariais'!$E$1:$E$1298,SMALL(IF(L$1='Guias Salariais'!$D$1:$D$1298,ROW('Guias Salariais'!$D$1:$D$1298)-ROW('Guias Salariais'!$D$1)+1),ROW(8:8))),"")</f>
        <v/>
      </c>
      <c r="M9" s="165" t="str">
        <f t="shared" si="5"/>
        <v/>
      </c>
      <c r="N9" s="119" t="str" cm="1">
        <f t="array" ref="N9">IFERROR(INDEX('Guias Salariais'!$E$1:$E$1298,SMALL(IF(N$1='Guias Salariais'!$D$1:$D$1298,ROW('Guias Salariais'!$D$1:$D$1298)-ROW('Guias Salariais'!$D$1)+1),ROW(8:8))),"")</f>
        <v/>
      </c>
      <c r="O9" s="165" t="str">
        <f t="shared" si="6"/>
        <v/>
      </c>
      <c r="P9" s="88" t="str" cm="1">
        <f t="array" ref="P9">IFERROR(INDEX('Guias Salariais'!$E$1:$E$1298,SMALL(IF(P$1='Guias Salariais'!$D$1:$D$1298,ROW('Guias Salariais'!$D$1:$D$1298)-ROW('Guias Salariais'!$D$1)+1),ROW(8:8))),"")</f>
        <v/>
      </c>
      <c r="Q9" s="279" t="str">
        <f t="shared" si="7"/>
        <v/>
      </c>
      <c r="R9" s="122" t="str" cm="1">
        <f t="array" ref="R9">IFERROR(INDEX('Guias Salariais'!$E$1:$E$1298,SMALL(IF(R$1='Guias Salariais'!$D$1:$D$1298,ROW('Guias Salariais'!$D$1:$D$1298)-ROW('Guias Salariais'!$D$1)+1),ROW(8:8))),"")</f>
        <v/>
      </c>
      <c r="S9" s="279" t="str">
        <f t="shared" si="8"/>
        <v/>
      </c>
      <c r="T9" s="122" t="str" cm="1">
        <f t="array" ref="T9">IFERROR(INDEX('Guias Salariais'!$E$1:$E$1298,SMALL(IF(T$1='Guias Salariais'!$D$1:$D$1298,ROW('Guias Salariais'!$D$1:$D$1298)-ROW('Guias Salariais'!$D$1)+1),ROW(8:8))),"")</f>
        <v/>
      </c>
      <c r="U9" s="165" t="str">
        <f t="shared" si="9"/>
        <v/>
      </c>
      <c r="V9" s="119" cm="1">
        <f t="array" ref="V9">IFERROR(INDEX('Guias Salariais'!$E$1:$E$1298,SMALL(IF(V$1='Guias Salariais'!$D$1:$D$1298,ROW('Guias Salariais'!$D$1:$D$1298)-ROW('Guias Salariais'!$D$1)+1),ROW(8:8))),"")</f>
        <v>16614.814444444448</v>
      </c>
      <c r="W9" s="165" t="b">
        <f t="shared" si="10"/>
        <v>1</v>
      </c>
      <c r="X9" s="88" t="str" cm="1">
        <f t="array" ref="X9">IFERROR(INDEX('Guias Salariais'!$E$1:$E$1298,SMALL(IF(X$1='Guias Salariais'!$D$1:$D$1298,ROW('Guias Salariais'!$D$1:$D$1298)-ROW('Guias Salariais'!$D$1)+1),ROW(8:8))),"")</f>
        <v/>
      </c>
      <c r="Y9" s="279" t="str">
        <f t="shared" si="11"/>
        <v/>
      </c>
      <c r="Z9" s="122" t="str" cm="1">
        <f t="array" ref="Z9">IFERROR(INDEX('Guias Salariais'!$E$1:$E$1298,SMALL(IF(Z$1='Guias Salariais'!$D$1:$D$1298,ROW('Guias Salariais'!$D$1:$D$1298)-ROW('Guias Salariais'!$D$1)+1),ROW(8:8))),"")</f>
        <v/>
      </c>
      <c r="AA9" s="279" t="str">
        <f t="shared" si="12"/>
        <v/>
      </c>
      <c r="AB9" s="122" t="str" cm="1">
        <f t="array" ref="AB9">IFERROR(INDEX('Guias Salariais'!$E$1:$E$1298,SMALL(IF(AB$1='Guias Salariais'!$D$1:$D$1298,ROW('Guias Salariais'!$D$1:$D$1298)-ROW('Guias Salariais'!$D$1)+1),ROW(8:8))),"")</f>
        <v/>
      </c>
      <c r="AC9" s="165" t="str">
        <f t="shared" si="13"/>
        <v/>
      </c>
      <c r="AD9" s="119" t="str" cm="1">
        <f t="array" ref="AD9">IFERROR(INDEX('Guias Salariais'!$E$1:$E$1298,SMALL(IF(AD$1='Guias Salariais'!$D$1:$D$1298,ROW('Guias Salariais'!$D$1:$D$1298)-ROW('Guias Salariais'!$D$1)+1),ROW(8:8))),"")</f>
        <v/>
      </c>
      <c r="AE9" s="279" t="str">
        <f t="shared" si="14"/>
        <v/>
      </c>
      <c r="AF9" s="121" t="str" cm="1">
        <f t="array" ref="AF9">IFERROR(INDEX('Guias Salariais'!$E$1:$E$1298,SMALL(IF(AF$1='Guias Salariais'!$D$1:$D$1298,ROW('Guias Salariais'!$D$1:$D$1298)-ROW('Guias Salariais'!$D$1)+1),ROW(8:8))),"")</f>
        <v/>
      </c>
      <c r="AG9" s="279" t="str">
        <f t="shared" si="15"/>
        <v/>
      </c>
      <c r="AH9" s="121" t="str" cm="1">
        <f t="array" ref="AH9">IFERROR(INDEX('Guias Salariais'!$E$1:$E$1298,SMALL(IF(AH$1='Guias Salariais'!$D$1:$D$1298,ROW('Guias Salariais'!$D$1:$D$1298)-ROW('Guias Salariais'!$D$1)+1),ROW(8:8))),"")</f>
        <v/>
      </c>
      <c r="AI9" s="165" t="str">
        <f t="shared" si="16"/>
        <v/>
      </c>
      <c r="AJ9" s="637"/>
      <c r="AK9" s="279" t="str">
        <f t="shared" si="17"/>
        <v/>
      </c>
      <c r="AL9" s="122" cm="1">
        <f t="array" ref="AL9">IFERROR(INDEX('Guias Salariais'!$E$1:$E$1298,SMALL(IF(AL$1='Guias Salariais'!$D$1:$D$1298,ROW('Guias Salariais'!$D$1:$D$1298)-ROW('Guias Salariais'!$D$1)+1),ROW(8:8))),"")</f>
        <v>9576</v>
      </c>
      <c r="AM9" s="279" t="b">
        <f t="shared" si="18"/>
        <v>1</v>
      </c>
      <c r="AN9" s="122" cm="1">
        <f t="array" ref="AN9">IFERROR(INDEX('Guias Salariais'!$E$1:$E$1298,SMALL(IF(AN$1='Guias Salariais'!$D$1:$D$1298,ROW('Guias Salariais'!$D$1:$D$1298)-ROW('Guias Salariais'!$D$1)+1),ROW(8:8))),"")</f>
        <v>11911.111111111111</v>
      </c>
      <c r="AO9" s="165" t="b">
        <f t="shared" si="19"/>
        <v>1</v>
      </c>
      <c r="AP9" s="119" t="str" cm="1">
        <f t="array" ref="AP9">IFERROR(INDEX('Guias Salariais'!$E$1:$E$1298,SMALL(IF(AP$1='Guias Salariais'!$D$1:$D$1298,ROW('Guias Salariais'!$D$1:$D$1298)-ROW('Guias Salariais'!$D$1)+1),ROW(8:8))),"")</f>
        <v/>
      </c>
      <c r="AQ9" s="279" t="str">
        <f t="shared" si="20"/>
        <v/>
      </c>
      <c r="AR9" s="121" t="str" cm="1">
        <f t="array" ref="AR9">IFERROR(INDEX('Guias Salariais'!$E$1:$E$1298,SMALL(IF(AR$1='Guias Salariais'!$D$1:$D$1298,ROW('Guias Salariais'!$D$1:$D$1298)-ROW('Guias Salariais'!$D$1)+1),ROW(8:8))),"")</f>
        <v/>
      </c>
      <c r="AS9" s="279" t="str">
        <f t="shared" si="21"/>
        <v/>
      </c>
      <c r="AT9" s="121" t="str" cm="1">
        <f t="array" ref="AT9">IFERROR(INDEX('Guias Salariais'!$E$1:$E$1298,SMALL(IF(AT$1='Guias Salariais'!$D$1:$D$1298,ROW('Guias Salariais'!$D$1:$D$1298)-ROW('Guias Salariais'!$D$1)+1),ROW(8:8))),"")</f>
        <v/>
      </c>
      <c r="AU9" s="165" t="str">
        <f t="shared" si="22"/>
        <v/>
      </c>
      <c r="AV9" s="637"/>
      <c r="AW9" s="279" t="str">
        <f t="shared" si="23"/>
        <v/>
      </c>
      <c r="AX9" s="122" cm="1">
        <f t="array" ref="AX9">IFERROR(INDEX('Guias Salariais'!$E$1:$E$1298,SMALL(IF(AX$1='Guias Salariais'!$D$1:$D$1298,ROW('Guias Salariais'!$D$1:$D$1298)-ROW('Guias Salariais'!$D$1)+1),ROW(8:8))),"")</f>
        <v>10996.296666666667</v>
      </c>
      <c r="AY9" s="279" t="b">
        <f t="shared" si="24"/>
        <v>1</v>
      </c>
      <c r="AZ9" s="122" cm="1">
        <f t="array" ref="AZ9">IFERROR(INDEX('Guias Salariais'!$E$1:$E$1298,SMALL(IF(AZ$1='Guias Salariais'!$D$1:$D$1298,ROW('Guias Salariais'!$D$1:$D$1298)-ROW('Guias Salariais'!$D$1)+1),ROW(8:8))),"")</f>
        <v>16466.666666666668</v>
      </c>
      <c r="BA9" s="279" t="b">
        <f t="shared" si="25"/>
        <v>1</v>
      </c>
      <c r="BB9" s="119" t="str" cm="1">
        <f t="array" ref="BB9">IFERROR(INDEX('Guias Salariais'!$E$1:$E$1298,SMALL(IF(BB$1='Guias Salariais'!$D$1:$D$1298,ROW('Guias Salariais'!$D$1:$D$1298)-ROW('Guias Salariais'!$D$1)+1),ROW(8:8))),"")</f>
        <v/>
      </c>
      <c r="BC9" s="279" t="str">
        <f t="shared" si="26"/>
        <v/>
      </c>
      <c r="BD9" s="121" t="str" cm="1">
        <f t="array" ref="BD9">IFERROR(INDEX('Guias Salariais'!$E$1:$E$1298,SMALL(IF(BD$1='Guias Salariais'!$D$1:$D$1298,ROW('Guias Salariais'!$D$1:$D$1298)-ROW('Guias Salariais'!$D$1)+1),ROW(8:8))),"")</f>
        <v/>
      </c>
      <c r="BE9" s="279" t="str">
        <f t="shared" si="27"/>
        <v/>
      </c>
      <c r="BF9" s="121" t="str" cm="1">
        <f t="array" ref="BF9">IFERROR(INDEX('Guias Salariais'!$E$1:$E$1298,SMALL(IF(BF$1='Guias Salariais'!$D$1:$D$1298,ROW('Guias Salariais'!$D$1:$D$1298)-ROW('Guias Salariais'!$D$1)+1),ROW(8:8))),"")</f>
        <v/>
      </c>
      <c r="BG9" s="279" t="str">
        <f t="shared" si="28"/>
        <v/>
      </c>
      <c r="BH9" s="88" t="str" cm="1">
        <f t="array" ref="BH9">IFERROR(INDEX('Guias Salariais'!$E$1:$E$1298,SMALL(IF(BH$1='Guias Salariais'!$D$1:$D$1298,ROW('Guias Salariais'!$D$1:$D$1298)-ROW('Guias Salariais'!$D$1)+1),ROW(8:8))),"")</f>
        <v/>
      </c>
      <c r="BI9" s="279" t="str">
        <f t="shared" si="29"/>
        <v/>
      </c>
      <c r="BJ9" s="122" cm="1">
        <f t="array" ref="BJ9">IFERROR(INDEX('Guias Salariais'!$E$1:$E$1298,SMALL(IF(BJ$1='Guias Salariais'!$D$1:$D$1298,ROW('Guias Salariais'!$D$1:$D$1298)-ROW('Guias Salariais'!$D$1)+1),ROW(8:8))),"")</f>
        <v>12000</v>
      </c>
      <c r="BK9" s="279" t="b">
        <f t="shared" si="30"/>
        <v>1</v>
      </c>
      <c r="BL9" s="122" cm="1">
        <f t="array" ref="BL9">IFERROR(INDEX('Guias Salariais'!$E$1:$E$1298,SMALL(IF(BL$1='Guias Salariais'!$D$1:$D$1298,ROW('Guias Salariais'!$D$1:$D$1298)-ROW('Guias Salariais'!$D$1)+1),ROW(8:8))),"")</f>
        <v>15840</v>
      </c>
      <c r="BM9" s="279" t="b">
        <f t="shared" si="31"/>
        <v>1</v>
      </c>
      <c r="BN9" s="119" cm="1">
        <f t="array" ref="BN9">IFERROR(INDEX('Guias Salariais'!$E$1:$E$1298,SMALL(IF(BN$1='Guias Salariais'!$D$1:$D$1298,ROW('Guias Salariais'!$D$1:$D$1298)-ROW('Guias Salariais'!$D$1)+1),ROW(8:8))),"")</f>
        <v>20000</v>
      </c>
      <c r="BO9" s="165" t="b">
        <f t="shared" si="32"/>
        <v>1</v>
      </c>
      <c r="BP9" s="122" t="str" cm="1">
        <f t="array" ref="BP9">IFERROR(INDEX('Guias Salariais'!$E$1:$E$1298,SMALL(IF(BP$1='Guias Salariais'!$D$1:$D$1298,ROW('Guias Salariais'!$D$1:$D$1298)-ROW('Guias Salariais'!$D$1)+1),ROW(8:8))),"")</f>
        <v/>
      </c>
      <c r="BQ9" s="279" t="str">
        <f t="shared" si="33"/>
        <v/>
      </c>
      <c r="BR9" s="122" cm="1">
        <f t="array" ref="BR9">IFERROR(INDEX('Guias Salariais'!$E$1:$E$1298,SMALL(IF(BR$1='Guias Salariais'!$D$1:$D$1298,ROW('Guias Salariais'!$D$1:$D$1298)-ROW('Guias Salariais'!$D$1)+1),ROW(8:8))),"")</f>
        <v>23256</v>
      </c>
      <c r="BS9" s="165" t="b">
        <f t="shared" si="34"/>
        <v>0</v>
      </c>
    </row>
    <row r="10" spans="1:71" x14ac:dyDescent="0.25">
      <c r="A10" s="667"/>
      <c r="B10" s="119" t="str" cm="1">
        <f t="array" ref="B10">IFERROR(INDEX('Guias Salariais'!$E$1:$E$1298,SMALL(IF(B$1='Guias Salariais'!$D$1:$D$1298,ROW('Guias Salariais'!$D$1:$D$1298)-ROW('Guias Salariais'!$D$1)+1),ROW(9:9))),"")</f>
        <v/>
      </c>
      <c r="C10" s="279" t="str">
        <f t="shared" si="0"/>
        <v/>
      </c>
      <c r="D10" s="121" t="str" cm="1">
        <f t="array" ref="D10">IFERROR(INDEX('Guias Salariais'!$E$1:$E$1298,SMALL(IF(D$1='Guias Salariais'!$D$1:$D$1298,ROW('Guias Salariais'!$D$1:$D$1298)-ROW('Guias Salariais'!$D$1)+1),ROW(9:9))),"")</f>
        <v/>
      </c>
      <c r="E10" s="279" t="str">
        <f t="shared" si="1"/>
        <v/>
      </c>
      <c r="F10" s="121" t="str" cm="1">
        <f t="array" ref="F10">IFERROR(INDEX('Guias Salariais'!$E$1:$E$1298,SMALL(IF(F$1='Guias Salariais'!$D$1:$D$1298,ROW('Guias Salariais'!$D$1:$D$1298)-ROW('Guias Salariais'!$D$1)+1),ROW(9:9))),"")</f>
        <v/>
      </c>
      <c r="G10" s="165" t="str">
        <f t="shared" si="2"/>
        <v/>
      </c>
      <c r="H10" s="88" t="str" cm="1">
        <f t="array" ref="H10">IFERROR(INDEX('Guias Salariais'!$E$1:$E$1298,SMALL(IF(H$1='Guias Salariais'!$D$1:$D$1298,ROW('Guias Salariais'!$D$1:$D$1298)-ROW('Guias Salariais'!$D$1)+1),ROW(9:9))),"")</f>
        <v/>
      </c>
      <c r="I10" s="279" t="str">
        <f t="shared" si="3"/>
        <v/>
      </c>
      <c r="J10" s="122" t="str" cm="1">
        <f t="array" ref="J10">IFERROR(INDEX('Guias Salariais'!$E$1:$E$1298,SMALL(IF(J$1='Guias Salariais'!$D$1:$D$1298,ROW('Guias Salariais'!$D$1:$D$1298)-ROW('Guias Salariais'!$D$1)+1),ROW(9:9))),"")</f>
        <v/>
      </c>
      <c r="K10" s="279" t="str">
        <f t="shared" si="4"/>
        <v/>
      </c>
      <c r="L10" s="122" t="str" cm="1">
        <f t="array" ref="L10">IFERROR(INDEX('Guias Salariais'!$E$1:$E$1298,SMALL(IF(L$1='Guias Salariais'!$D$1:$D$1298,ROW('Guias Salariais'!$D$1:$D$1298)-ROW('Guias Salariais'!$D$1)+1),ROW(9:9))),"")</f>
        <v/>
      </c>
      <c r="M10" s="165" t="str">
        <f t="shared" si="5"/>
        <v/>
      </c>
      <c r="N10" s="119" t="str" cm="1">
        <f t="array" ref="N10">IFERROR(INDEX('Guias Salariais'!$E$1:$E$1298,SMALL(IF(N$1='Guias Salariais'!$D$1:$D$1298,ROW('Guias Salariais'!$D$1:$D$1298)-ROW('Guias Salariais'!$D$1)+1),ROW(9:9))),"")</f>
        <v/>
      </c>
      <c r="O10" s="165" t="str">
        <f t="shared" si="6"/>
        <v/>
      </c>
      <c r="P10" s="88" t="str" cm="1">
        <f t="array" ref="P10">IFERROR(INDEX('Guias Salariais'!$E$1:$E$1298,SMALL(IF(P$1='Guias Salariais'!$D$1:$D$1298,ROW('Guias Salariais'!$D$1:$D$1298)-ROW('Guias Salariais'!$D$1)+1),ROW(9:9))),"")</f>
        <v/>
      </c>
      <c r="Q10" s="279" t="str">
        <f t="shared" si="7"/>
        <v/>
      </c>
      <c r="R10" s="122" t="str" cm="1">
        <f t="array" ref="R10">IFERROR(INDEX('Guias Salariais'!$E$1:$E$1298,SMALL(IF(R$1='Guias Salariais'!$D$1:$D$1298,ROW('Guias Salariais'!$D$1:$D$1298)-ROW('Guias Salariais'!$D$1)+1),ROW(9:9))),"")</f>
        <v/>
      </c>
      <c r="S10" s="279" t="str">
        <f t="shared" si="8"/>
        <v/>
      </c>
      <c r="T10" s="122" t="str" cm="1">
        <f t="array" ref="T10">IFERROR(INDEX('Guias Salariais'!$E$1:$E$1298,SMALL(IF(T$1='Guias Salariais'!$D$1:$D$1298,ROW('Guias Salariais'!$D$1:$D$1298)-ROW('Guias Salariais'!$D$1)+1),ROW(9:9))),"")</f>
        <v/>
      </c>
      <c r="U10" s="165" t="str">
        <f t="shared" si="9"/>
        <v/>
      </c>
      <c r="V10" s="119" t="str" cm="1">
        <f t="array" ref="V10">IFERROR(INDEX('Guias Salariais'!$E$1:$E$1298,SMALL(IF(V$1='Guias Salariais'!$D$1:$D$1298,ROW('Guias Salariais'!$D$1:$D$1298)-ROW('Guias Salariais'!$D$1)+1),ROW(9:9))),"")</f>
        <v/>
      </c>
      <c r="W10" s="165" t="str">
        <f t="shared" si="10"/>
        <v/>
      </c>
      <c r="X10" s="88" t="str" cm="1">
        <f t="array" ref="X10">IFERROR(INDEX('Guias Salariais'!$E$1:$E$1298,SMALL(IF(X$1='Guias Salariais'!$D$1:$D$1298,ROW('Guias Salariais'!$D$1:$D$1298)-ROW('Guias Salariais'!$D$1)+1),ROW(9:9))),"")</f>
        <v/>
      </c>
      <c r="Y10" s="279" t="str">
        <f t="shared" si="11"/>
        <v/>
      </c>
      <c r="Z10" s="122" t="str" cm="1">
        <f t="array" ref="Z10">IFERROR(INDEX('Guias Salariais'!$E$1:$E$1298,SMALL(IF(Z$1='Guias Salariais'!$D$1:$D$1298,ROW('Guias Salariais'!$D$1:$D$1298)-ROW('Guias Salariais'!$D$1)+1),ROW(9:9))),"")</f>
        <v/>
      </c>
      <c r="AA10" s="279" t="str">
        <f t="shared" si="12"/>
        <v/>
      </c>
      <c r="AB10" s="122" t="str" cm="1">
        <f t="array" ref="AB10">IFERROR(INDEX('Guias Salariais'!$E$1:$E$1298,SMALL(IF(AB$1='Guias Salariais'!$D$1:$D$1298,ROW('Guias Salariais'!$D$1:$D$1298)-ROW('Guias Salariais'!$D$1)+1),ROW(9:9))),"")</f>
        <v/>
      </c>
      <c r="AC10" s="165" t="str">
        <f t="shared" si="13"/>
        <v/>
      </c>
      <c r="AD10" s="119" t="str" cm="1">
        <f t="array" ref="AD10">IFERROR(INDEX('Guias Salariais'!$E$1:$E$1298,SMALL(IF(AD$1='Guias Salariais'!$D$1:$D$1298,ROW('Guias Salariais'!$D$1:$D$1298)-ROW('Guias Salariais'!$D$1)+1),ROW(9:9))),"")</f>
        <v/>
      </c>
      <c r="AE10" s="279" t="str">
        <f t="shared" si="14"/>
        <v/>
      </c>
      <c r="AF10" s="121" t="str" cm="1">
        <f t="array" ref="AF10">IFERROR(INDEX('Guias Salariais'!$E$1:$E$1298,SMALL(IF(AF$1='Guias Salariais'!$D$1:$D$1298,ROW('Guias Salariais'!$D$1:$D$1298)-ROW('Guias Salariais'!$D$1)+1),ROW(9:9))),"")</f>
        <v/>
      </c>
      <c r="AG10" s="279" t="str">
        <f t="shared" si="15"/>
        <v/>
      </c>
      <c r="AH10" s="121" t="str" cm="1">
        <f t="array" ref="AH10">IFERROR(INDEX('Guias Salariais'!$E$1:$E$1298,SMALL(IF(AH$1='Guias Salariais'!$D$1:$D$1298,ROW('Guias Salariais'!$D$1:$D$1298)-ROW('Guias Salariais'!$D$1)+1),ROW(9:9))),"")</f>
        <v/>
      </c>
      <c r="AI10" s="165" t="str">
        <f t="shared" si="16"/>
        <v/>
      </c>
      <c r="AJ10" s="637"/>
      <c r="AK10" s="279" t="str">
        <f t="shared" si="17"/>
        <v/>
      </c>
      <c r="AL10" s="122" t="str" cm="1">
        <f t="array" ref="AL10">IFERROR(INDEX('Guias Salariais'!$E$1:$E$1298,SMALL(IF(AL$1='Guias Salariais'!$D$1:$D$1298,ROW('Guias Salariais'!$D$1:$D$1298)-ROW('Guias Salariais'!$D$1)+1),ROW(9:9))),"")</f>
        <v/>
      </c>
      <c r="AM10" s="279" t="str">
        <f t="shared" si="18"/>
        <v/>
      </c>
      <c r="AN10" s="122" cm="1">
        <f t="array" ref="AN10">IFERROR(INDEX('Guias Salariais'!$E$1:$E$1298,SMALL(IF(AN$1='Guias Salariais'!$D$1:$D$1298,ROW('Guias Salariais'!$D$1:$D$1298)-ROW('Guias Salariais'!$D$1)+1),ROW(9:9))),"")</f>
        <v>13200</v>
      </c>
      <c r="AO10" s="165" t="b">
        <f t="shared" si="19"/>
        <v>1</v>
      </c>
      <c r="AP10" s="119" t="str" cm="1">
        <f t="array" ref="AP10">IFERROR(INDEX('Guias Salariais'!$E$1:$E$1298,SMALL(IF(AP$1='Guias Salariais'!$D$1:$D$1298,ROW('Guias Salariais'!$D$1:$D$1298)-ROW('Guias Salariais'!$D$1)+1),ROW(9:9))),"")</f>
        <v/>
      </c>
      <c r="AQ10" s="279" t="str">
        <f t="shared" si="20"/>
        <v/>
      </c>
      <c r="AR10" s="121" t="str" cm="1">
        <f t="array" ref="AR10">IFERROR(INDEX('Guias Salariais'!$E$1:$E$1298,SMALL(IF(AR$1='Guias Salariais'!$D$1:$D$1298,ROW('Guias Salariais'!$D$1:$D$1298)-ROW('Guias Salariais'!$D$1)+1),ROW(9:9))),"")</f>
        <v/>
      </c>
      <c r="AS10" s="279" t="str">
        <f t="shared" si="21"/>
        <v/>
      </c>
      <c r="AT10" s="121" t="str" cm="1">
        <f t="array" ref="AT10">IFERROR(INDEX('Guias Salariais'!$E$1:$E$1298,SMALL(IF(AT$1='Guias Salariais'!$D$1:$D$1298,ROW('Guias Salariais'!$D$1:$D$1298)-ROW('Guias Salariais'!$D$1)+1),ROW(9:9))),"")</f>
        <v/>
      </c>
      <c r="AU10" s="165" t="str">
        <f t="shared" si="22"/>
        <v/>
      </c>
      <c r="AV10" s="88" t="str" cm="1">
        <f t="array" ref="AV10">IFERROR(INDEX('Guias Salariais'!$E$1:$E$1298,SMALL(IF(AV$1='Guias Salariais'!$D$1:$D$1298,ROW('Guias Salariais'!$D$1:$D$1298)-ROW('Guias Salariais'!$D$1)+1),ROW(9:9))),"")</f>
        <v/>
      </c>
      <c r="AW10" s="279" t="str">
        <f t="shared" si="23"/>
        <v/>
      </c>
      <c r="AX10" s="122" cm="1">
        <f t="array" ref="AX10">IFERROR(INDEX('Guias Salariais'!$E$1:$E$1298,SMALL(IF(AX$1='Guias Salariais'!$D$1:$D$1298,ROW('Guias Salariais'!$D$1:$D$1298)-ROW('Guias Salariais'!$D$1)+1),ROW(9:9))),"")</f>
        <v>11772.222222222223</v>
      </c>
      <c r="AY10" s="279" t="b">
        <f t="shared" si="24"/>
        <v>1</v>
      </c>
      <c r="AZ10" s="122" cm="1">
        <f t="array" ref="AZ10">IFERROR(INDEX('Guias Salariais'!$E$1:$E$1298,SMALL(IF(AZ$1='Guias Salariais'!$D$1:$D$1298,ROW('Guias Salariais'!$D$1:$D$1298)-ROW('Guias Salariais'!$D$1)+1),ROW(9:9))),"")</f>
        <v>17500</v>
      </c>
      <c r="BA10" s="279" t="b">
        <f t="shared" si="25"/>
        <v>1</v>
      </c>
      <c r="BB10" s="119" t="str" cm="1">
        <f t="array" ref="BB10">IFERROR(INDEX('Guias Salariais'!$E$1:$E$1298,SMALL(IF(BB$1='Guias Salariais'!$D$1:$D$1298,ROW('Guias Salariais'!$D$1:$D$1298)-ROW('Guias Salariais'!$D$1)+1),ROW(9:9))),"")</f>
        <v/>
      </c>
      <c r="BC10" s="279" t="str">
        <f t="shared" si="26"/>
        <v/>
      </c>
      <c r="BD10" s="121" t="str" cm="1">
        <f t="array" ref="BD10">IFERROR(INDEX('Guias Salariais'!$E$1:$E$1298,SMALL(IF(BD$1='Guias Salariais'!$D$1:$D$1298,ROW('Guias Salariais'!$D$1:$D$1298)-ROW('Guias Salariais'!$D$1)+1),ROW(9:9))),"")</f>
        <v/>
      </c>
      <c r="BE10" s="279" t="str">
        <f t="shared" si="27"/>
        <v/>
      </c>
      <c r="BF10" s="121" t="str" cm="1">
        <f t="array" ref="BF10">IFERROR(INDEX('Guias Salariais'!$E$1:$E$1298,SMALL(IF(BF$1='Guias Salariais'!$D$1:$D$1298,ROW('Guias Salariais'!$D$1:$D$1298)-ROW('Guias Salariais'!$D$1)+1),ROW(9:9))),"")</f>
        <v/>
      </c>
      <c r="BG10" s="279" t="str">
        <f t="shared" si="28"/>
        <v/>
      </c>
      <c r="BH10" s="88" t="str" cm="1">
        <f t="array" ref="BH10">IFERROR(INDEX('Guias Salariais'!$E$1:$E$1298,SMALL(IF(BH$1='Guias Salariais'!$D$1:$D$1298,ROW('Guias Salariais'!$D$1:$D$1298)-ROW('Guias Salariais'!$D$1)+1),ROW(9:9))),"")</f>
        <v/>
      </c>
      <c r="BI10" s="279" t="str">
        <f t="shared" si="29"/>
        <v/>
      </c>
      <c r="BJ10" s="122" cm="1">
        <f t="array" ref="BJ10">IFERROR(INDEX('Guias Salariais'!$E$1:$E$1298,SMALL(IF(BJ$1='Guias Salariais'!$D$1:$D$1298,ROW('Guias Salariais'!$D$1:$D$1298)-ROW('Guias Salariais'!$D$1)+1),ROW(9:9))),"")</f>
        <v>10944</v>
      </c>
      <c r="BK10" s="279" t="b">
        <f t="shared" si="30"/>
        <v>1</v>
      </c>
      <c r="BL10" s="122" cm="1">
        <f t="array" ref="BL10">IFERROR(INDEX('Guias Salariais'!$E$1:$E$1298,SMALL(IF(BL$1='Guias Salariais'!$D$1:$D$1298,ROW('Guias Salariais'!$D$1:$D$1298)-ROW('Guias Salariais'!$D$1)+1),ROW(9:9))),"")</f>
        <v>15048.000000000002</v>
      </c>
      <c r="BM10" s="279" t="b">
        <f t="shared" si="31"/>
        <v>1</v>
      </c>
      <c r="BN10" s="119" cm="1">
        <f t="array" ref="BN10">IFERROR(INDEX('Guias Salariais'!$E$1:$E$1298,SMALL(IF(BN$1='Guias Salariais'!$D$1:$D$1298,ROW('Guias Salariais'!$D$1:$D$1298)-ROW('Guias Salariais'!$D$1)+1),ROW(9:9))),"")</f>
        <v>19152</v>
      </c>
      <c r="BO10" s="165" t="b">
        <f t="shared" si="32"/>
        <v>1</v>
      </c>
      <c r="BP10" s="122" t="str" cm="1">
        <f t="array" ref="BP10">IFERROR(INDEX('Guias Salariais'!$E$1:$E$1298,SMALL(IF(BP$1='Guias Salariais'!$D$1:$D$1298,ROW('Guias Salariais'!$D$1:$D$1298)-ROW('Guias Salariais'!$D$1)+1),ROW(9:9))),"")</f>
        <v/>
      </c>
      <c r="BQ10" s="279" t="str">
        <f t="shared" si="33"/>
        <v/>
      </c>
      <c r="BR10" s="122" t="str" cm="1">
        <f t="array" ref="BR10">IFERROR(INDEX('Guias Salariais'!$E$1:$E$1298,SMALL(IF(BR$1='Guias Salariais'!$D$1:$D$1298,ROW('Guias Salariais'!$D$1:$D$1298)-ROW('Guias Salariais'!$D$1)+1),ROW(9:9))),"")</f>
        <v/>
      </c>
      <c r="BS10" s="165" t="str">
        <f t="shared" si="34"/>
        <v/>
      </c>
    </row>
    <row r="11" spans="1:71" x14ac:dyDescent="0.25">
      <c r="A11" s="667"/>
      <c r="B11" s="119" t="str" cm="1">
        <f t="array" ref="B11">IFERROR(INDEX('Guias Salariais'!$E$1:$E$1298,SMALL(IF(B$1='Guias Salariais'!$D$1:$D$1298,ROW('Guias Salariais'!$D$1:$D$1298)-ROW('Guias Salariais'!$D$1)+1),ROW(10:10))),"")</f>
        <v/>
      </c>
      <c r="C11" s="279" t="str">
        <f t="shared" si="0"/>
        <v/>
      </c>
      <c r="D11" s="121" t="str" cm="1">
        <f t="array" ref="D11">IFERROR(INDEX('Guias Salariais'!$E$1:$E$1298,SMALL(IF(D$1='Guias Salariais'!$D$1:$D$1298,ROW('Guias Salariais'!$D$1:$D$1298)-ROW('Guias Salariais'!$D$1)+1),ROW(10:10))),"")</f>
        <v/>
      </c>
      <c r="E11" s="279" t="str">
        <f t="shared" si="1"/>
        <v/>
      </c>
      <c r="F11" s="121" t="str" cm="1">
        <f t="array" ref="F11">IFERROR(INDEX('Guias Salariais'!$E$1:$E$1298,SMALL(IF(F$1='Guias Salariais'!$D$1:$D$1298,ROW('Guias Salariais'!$D$1:$D$1298)-ROW('Guias Salariais'!$D$1)+1),ROW(10:10))),"")</f>
        <v/>
      </c>
      <c r="G11" s="165" t="str">
        <f t="shared" si="2"/>
        <v/>
      </c>
      <c r="H11" s="88" t="str" cm="1">
        <f t="array" ref="H11">IFERROR(INDEX('Guias Salariais'!$E$1:$E$1298,SMALL(IF(H$1='Guias Salariais'!$D$1:$D$1298,ROW('Guias Salariais'!$D$1:$D$1298)-ROW('Guias Salariais'!$D$1)+1),ROW(10:10))),"")</f>
        <v/>
      </c>
      <c r="I11" s="279" t="str">
        <f t="shared" si="3"/>
        <v/>
      </c>
      <c r="J11" s="122" t="str" cm="1">
        <f t="array" ref="J11">IFERROR(INDEX('Guias Salariais'!$E$1:$E$1298,SMALL(IF(J$1='Guias Salariais'!$D$1:$D$1298,ROW('Guias Salariais'!$D$1:$D$1298)-ROW('Guias Salariais'!$D$1)+1),ROW(10:10))),"")</f>
        <v/>
      </c>
      <c r="K11" s="279" t="str">
        <f t="shared" si="4"/>
        <v/>
      </c>
      <c r="L11" s="122" t="str" cm="1">
        <f t="array" ref="L11">IFERROR(INDEX('Guias Salariais'!$E$1:$E$1298,SMALL(IF(L$1='Guias Salariais'!$D$1:$D$1298,ROW('Guias Salariais'!$D$1:$D$1298)-ROW('Guias Salariais'!$D$1)+1),ROW(10:10))),"")</f>
        <v/>
      </c>
      <c r="M11" s="165" t="str">
        <f t="shared" si="5"/>
        <v/>
      </c>
      <c r="N11" s="119" t="str" cm="1">
        <f t="array" ref="N11">IFERROR(INDEX('Guias Salariais'!$E$1:$E$1298,SMALL(IF(N$1='Guias Salariais'!$D$1:$D$1298,ROW('Guias Salariais'!$D$1:$D$1298)-ROW('Guias Salariais'!$D$1)+1),ROW(10:10))),"")</f>
        <v/>
      </c>
      <c r="O11" s="165" t="str">
        <f t="shared" si="6"/>
        <v/>
      </c>
      <c r="P11" s="88" t="str" cm="1">
        <f t="array" ref="P11">IFERROR(INDEX('Guias Salariais'!$E$1:$E$1298,SMALL(IF(P$1='Guias Salariais'!$D$1:$D$1298,ROW('Guias Salariais'!$D$1:$D$1298)-ROW('Guias Salariais'!$D$1)+1),ROW(10:10))),"")</f>
        <v/>
      </c>
      <c r="Q11" s="279" t="str">
        <f t="shared" si="7"/>
        <v/>
      </c>
      <c r="R11" s="122" t="str" cm="1">
        <f t="array" ref="R11">IFERROR(INDEX('Guias Salariais'!$E$1:$E$1298,SMALL(IF(R$1='Guias Salariais'!$D$1:$D$1298,ROW('Guias Salariais'!$D$1:$D$1298)-ROW('Guias Salariais'!$D$1)+1),ROW(10:10))),"")</f>
        <v/>
      </c>
      <c r="S11" s="279" t="str">
        <f t="shared" si="8"/>
        <v/>
      </c>
      <c r="T11" s="122" t="str" cm="1">
        <f t="array" ref="T11">IFERROR(INDEX('Guias Salariais'!$E$1:$E$1298,SMALL(IF(T$1='Guias Salariais'!$D$1:$D$1298,ROW('Guias Salariais'!$D$1:$D$1298)-ROW('Guias Salariais'!$D$1)+1),ROW(10:10))),"")</f>
        <v/>
      </c>
      <c r="U11" s="165" t="str">
        <f t="shared" si="9"/>
        <v/>
      </c>
      <c r="V11" s="119" t="str" cm="1">
        <f t="array" ref="V11">IFERROR(INDEX('Guias Salariais'!$E$1:$E$1298,SMALL(IF(V$1='Guias Salariais'!$D$1:$D$1298,ROW('Guias Salariais'!$D$1:$D$1298)-ROW('Guias Salariais'!$D$1)+1),ROW(10:10))),"")</f>
        <v/>
      </c>
      <c r="W11" s="165" t="str">
        <f t="shared" si="10"/>
        <v/>
      </c>
      <c r="X11" s="88" t="str" cm="1">
        <f t="array" ref="X11">IFERROR(INDEX('Guias Salariais'!$E$1:$E$1298,SMALL(IF(X$1='Guias Salariais'!$D$1:$D$1298,ROW('Guias Salariais'!$D$1:$D$1298)-ROW('Guias Salariais'!$D$1)+1),ROW(10:10))),"")</f>
        <v/>
      </c>
      <c r="Y11" s="279" t="str">
        <f t="shared" si="11"/>
        <v/>
      </c>
      <c r="Z11" s="122" t="str" cm="1">
        <f t="array" ref="Z11">IFERROR(INDEX('Guias Salariais'!$E$1:$E$1298,SMALL(IF(Z$1='Guias Salariais'!$D$1:$D$1298,ROW('Guias Salariais'!$D$1:$D$1298)-ROW('Guias Salariais'!$D$1)+1),ROW(10:10))),"")</f>
        <v/>
      </c>
      <c r="AA11" s="279" t="str">
        <f t="shared" si="12"/>
        <v/>
      </c>
      <c r="AB11" s="122" t="str" cm="1">
        <f t="array" ref="AB11">IFERROR(INDEX('Guias Salariais'!$E$1:$E$1298,SMALL(IF(AB$1='Guias Salariais'!$D$1:$D$1298,ROW('Guias Salariais'!$D$1:$D$1298)-ROW('Guias Salariais'!$D$1)+1),ROW(10:10))),"")</f>
        <v/>
      </c>
      <c r="AC11" s="165" t="str">
        <f t="shared" si="13"/>
        <v/>
      </c>
      <c r="AD11" s="119" t="str" cm="1">
        <f t="array" ref="AD11">IFERROR(INDEX('Guias Salariais'!$E$1:$E$1298,SMALL(IF(AD$1='Guias Salariais'!$D$1:$D$1298,ROW('Guias Salariais'!$D$1:$D$1298)-ROW('Guias Salariais'!$D$1)+1),ROW(10:10))),"")</f>
        <v/>
      </c>
      <c r="AE11" s="279" t="str">
        <f t="shared" si="14"/>
        <v/>
      </c>
      <c r="AF11" s="121" t="str" cm="1">
        <f t="array" ref="AF11">IFERROR(INDEX('Guias Salariais'!$E$1:$E$1298,SMALL(IF(AF$1='Guias Salariais'!$D$1:$D$1298,ROW('Guias Salariais'!$D$1:$D$1298)-ROW('Guias Salariais'!$D$1)+1),ROW(10:10))),"")</f>
        <v/>
      </c>
      <c r="AG11" s="279" t="str">
        <f t="shared" si="15"/>
        <v/>
      </c>
      <c r="AH11" s="121" t="str" cm="1">
        <f t="array" ref="AH11">IFERROR(INDEX('Guias Salariais'!$E$1:$E$1298,SMALL(IF(AH$1='Guias Salariais'!$D$1:$D$1298,ROW('Guias Salariais'!$D$1:$D$1298)-ROW('Guias Salariais'!$D$1)+1),ROW(10:10))),"")</f>
        <v/>
      </c>
      <c r="AI11" s="165" t="str">
        <f t="shared" si="16"/>
        <v/>
      </c>
      <c r="AJ11" s="88" t="str" cm="1">
        <f t="array" ref="AJ11">IFERROR(INDEX('Guias Salariais'!$E$1:$E$1298,SMALL(IF(AJ$1='Guias Salariais'!$D$1:$D$1298,ROW('Guias Salariais'!$D$1:$D$1298)-ROW('Guias Salariais'!$D$1)+1),ROW(10:10))),"")</f>
        <v/>
      </c>
      <c r="AK11" s="279" t="str">
        <f t="shared" si="17"/>
        <v/>
      </c>
      <c r="AL11" s="122" t="str" cm="1">
        <f t="array" ref="AL11">IFERROR(INDEX('Guias Salariais'!$E$1:$E$1298,SMALL(IF(AL$1='Guias Salariais'!$D$1:$D$1298,ROW('Guias Salariais'!$D$1:$D$1298)-ROW('Guias Salariais'!$D$1)+1),ROW(10:10))),"")</f>
        <v/>
      </c>
      <c r="AM11" s="279" t="str">
        <f t="shared" si="18"/>
        <v/>
      </c>
      <c r="AN11" s="122" cm="1">
        <f t="array" ref="AN11">IFERROR(INDEX('Guias Salariais'!$E$1:$E$1298,SMALL(IF(AN$1='Guias Salariais'!$D$1:$D$1298,ROW('Guias Salariais'!$D$1:$D$1298)-ROW('Guias Salariais'!$D$1)+1),ROW(10:10))),"")</f>
        <v>16416</v>
      </c>
      <c r="AO11" s="165" t="b">
        <f t="shared" si="19"/>
        <v>0</v>
      </c>
      <c r="AP11" s="119" t="str" cm="1">
        <f t="array" ref="AP11">IFERROR(INDEX('Guias Salariais'!$E$1:$E$1298,SMALL(IF(AP$1='Guias Salariais'!$D$1:$D$1298,ROW('Guias Salariais'!$D$1:$D$1298)-ROW('Guias Salariais'!$D$1)+1),ROW(10:10))),"")</f>
        <v/>
      </c>
      <c r="AQ11" s="279" t="str">
        <f t="shared" si="20"/>
        <v/>
      </c>
      <c r="AR11" s="121" t="str" cm="1">
        <f t="array" ref="AR11">IFERROR(INDEX('Guias Salariais'!$E$1:$E$1298,SMALL(IF(AR$1='Guias Salariais'!$D$1:$D$1298,ROW('Guias Salariais'!$D$1:$D$1298)-ROW('Guias Salariais'!$D$1)+1),ROW(10:10))),"")</f>
        <v/>
      </c>
      <c r="AS11" s="279" t="str">
        <f t="shared" si="21"/>
        <v/>
      </c>
      <c r="AT11" s="121" t="str" cm="1">
        <f t="array" ref="AT11">IFERROR(INDEX('Guias Salariais'!$E$1:$E$1298,SMALL(IF(AT$1='Guias Salariais'!$D$1:$D$1298,ROW('Guias Salariais'!$D$1:$D$1298)-ROW('Guias Salariais'!$D$1)+1),ROW(10:10))),"")</f>
        <v/>
      </c>
      <c r="AU11" s="165" t="str">
        <f t="shared" si="22"/>
        <v/>
      </c>
      <c r="AV11" s="88" t="str" cm="1">
        <f t="array" ref="AV11">IFERROR(INDEX('Guias Salariais'!$E$1:$E$1298,SMALL(IF(AV$1='Guias Salariais'!$D$1:$D$1298,ROW('Guias Salariais'!$D$1:$D$1298)-ROW('Guias Salariais'!$D$1)+1),ROW(10:10))),"")</f>
        <v/>
      </c>
      <c r="AW11" s="279" t="str">
        <f t="shared" si="23"/>
        <v/>
      </c>
      <c r="AX11" s="122" cm="1">
        <f t="array" ref="AX11">IFERROR(INDEX('Guias Salariais'!$E$1:$E$1298,SMALL(IF(AX$1='Guias Salariais'!$D$1:$D$1298,ROW('Guias Salariais'!$D$1:$D$1298)-ROW('Guias Salariais'!$D$1)+1),ROW(10:10))),"")</f>
        <v>12000</v>
      </c>
      <c r="AY11" s="279" t="b">
        <f t="shared" si="24"/>
        <v>1</v>
      </c>
      <c r="AZ11" s="122" cm="1">
        <f t="array" ref="AZ11">IFERROR(INDEX('Guias Salariais'!$E$1:$E$1298,SMALL(IF(AZ$1='Guias Salariais'!$D$1:$D$1298,ROW('Guias Salariais'!$D$1:$D$1298)-ROW('Guias Salariais'!$D$1)+1),ROW(10:10))),"")</f>
        <v>23256</v>
      </c>
      <c r="BA11" s="279" t="b">
        <f t="shared" si="25"/>
        <v>0</v>
      </c>
      <c r="BB11" s="119" t="str" cm="1">
        <f t="array" ref="BB11">IFERROR(INDEX('Guias Salariais'!$E$1:$E$1298,SMALL(IF(BB$1='Guias Salariais'!$D$1:$D$1298,ROW('Guias Salariais'!$D$1:$D$1298)-ROW('Guias Salariais'!$D$1)+1),ROW(10:10))),"")</f>
        <v/>
      </c>
      <c r="BC11" s="279" t="str">
        <f t="shared" si="26"/>
        <v/>
      </c>
      <c r="BD11" s="121" t="str" cm="1">
        <f t="array" ref="BD11">IFERROR(INDEX('Guias Salariais'!$E$1:$E$1298,SMALL(IF(BD$1='Guias Salariais'!$D$1:$D$1298,ROW('Guias Salariais'!$D$1:$D$1298)-ROW('Guias Salariais'!$D$1)+1),ROW(10:10))),"")</f>
        <v/>
      </c>
      <c r="BE11" s="279" t="str">
        <f t="shared" si="27"/>
        <v/>
      </c>
      <c r="BF11" s="121" t="str" cm="1">
        <f t="array" ref="BF11">IFERROR(INDEX('Guias Salariais'!$E$1:$E$1298,SMALL(IF(BF$1='Guias Salariais'!$D$1:$D$1298,ROW('Guias Salariais'!$D$1:$D$1298)-ROW('Guias Salariais'!$D$1)+1),ROW(10:10))),"")</f>
        <v/>
      </c>
      <c r="BG11" s="279" t="str">
        <f t="shared" si="28"/>
        <v/>
      </c>
      <c r="BH11" s="88" t="str" cm="1">
        <f t="array" ref="BH11">IFERROR(INDEX('Guias Salariais'!$E$1:$E$1298,SMALL(IF(BH$1='Guias Salariais'!$D$1:$D$1298,ROW('Guias Salariais'!$D$1:$D$1298)-ROW('Guias Salariais'!$D$1)+1),ROW(10:10))),"")</f>
        <v/>
      </c>
      <c r="BI11" s="279" t="str">
        <f t="shared" si="29"/>
        <v/>
      </c>
      <c r="BJ11" s="122" cm="1">
        <f t="array" ref="BJ11">IFERROR(INDEX('Guias Salariais'!$E$1:$E$1298,SMALL(IF(BJ$1='Guias Salariais'!$D$1:$D$1298,ROW('Guias Salariais'!$D$1:$D$1298)-ROW('Guias Salariais'!$D$1)+1),ROW(10:10))),"")</f>
        <v>10944</v>
      </c>
      <c r="BK11" s="279" t="b">
        <f t="shared" si="30"/>
        <v>1</v>
      </c>
      <c r="BL11" s="122" cm="1">
        <f t="array" ref="BL11">IFERROR(INDEX('Guias Salariais'!$E$1:$E$1298,SMALL(IF(BL$1='Guias Salariais'!$D$1:$D$1298,ROW('Guias Salariais'!$D$1:$D$1298)-ROW('Guias Salariais'!$D$1)+1),ROW(10:10))),"")</f>
        <v>16416</v>
      </c>
      <c r="BM11" s="279" t="b">
        <f t="shared" si="31"/>
        <v>1</v>
      </c>
      <c r="BN11" s="119" t="str" cm="1">
        <f t="array" ref="BN11">IFERROR(INDEX('Guias Salariais'!$E$1:$E$1298,SMALL(IF(BN$1='Guias Salariais'!$D$1:$D$1298,ROW('Guias Salariais'!$D$1:$D$1298)-ROW('Guias Salariais'!$D$1)+1),ROW(10:10))),"")</f>
        <v/>
      </c>
      <c r="BO11" s="165" t="str">
        <f t="shared" si="32"/>
        <v/>
      </c>
      <c r="BP11" s="122" t="str" cm="1">
        <f t="array" ref="BP11">IFERROR(INDEX('Guias Salariais'!$E$1:$E$1298,SMALL(IF(BP$1='Guias Salariais'!$D$1:$D$1298,ROW('Guias Salariais'!$D$1:$D$1298)-ROW('Guias Salariais'!$D$1)+1),ROW(10:10))),"")</f>
        <v/>
      </c>
      <c r="BQ11" s="279" t="str">
        <f t="shared" si="33"/>
        <v/>
      </c>
      <c r="BR11" s="122" t="str" cm="1">
        <f t="array" ref="BR11">IFERROR(INDEX('Guias Salariais'!$E$1:$E$1298,SMALL(IF(BR$1='Guias Salariais'!$D$1:$D$1298,ROW('Guias Salariais'!$D$1:$D$1298)-ROW('Guias Salariais'!$D$1)+1),ROW(10:10))),"")</f>
        <v/>
      </c>
      <c r="BS11" s="165" t="str">
        <f t="shared" si="34"/>
        <v/>
      </c>
    </row>
    <row r="12" spans="1:71" x14ac:dyDescent="0.25">
      <c r="A12" s="667"/>
      <c r="B12" s="119" t="str" cm="1">
        <f t="array" ref="B12">IFERROR(INDEX('Guias Salariais'!$E$1:$E$1298,SMALL(IF(B$1='Guias Salariais'!$D$1:$D$1298,ROW('Guias Salariais'!$D$1:$D$1298)-ROW('Guias Salariais'!$D$1)+1),ROW(11:11))),"")</f>
        <v/>
      </c>
      <c r="C12" s="279" t="str">
        <f t="shared" si="0"/>
        <v/>
      </c>
      <c r="D12" s="121" t="str" cm="1">
        <f t="array" ref="D12">IFERROR(INDEX('Guias Salariais'!$E$1:$E$1298,SMALL(IF(D$1='Guias Salariais'!$D$1:$D$1298,ROW('Guias Salariais'!$D$1:$D$1298)-ROW('Guias Salariais'!$D$1)+1),ROW(11:11))),"")</f>
        <v/>
      </c>
      <c r="E12" s="279" t="str">
        <f t="shared" si="1"/>
        <v/>
      </c>
      <c r="F12" s="121" t="str" cm="1">
        <f t="array" ref="F12">IFERROR(INDEX('Guias Salariais'!$E$1:$E$1298,SMALL(IF(F$1='Guias Salariais'!$D$1:$D$1298,ROW('Guias Salariais'!$D$1:$D$1298)-ROW('Guias Salariais'!$D$1)+1),ROW(11:11))),"")</f>
        <v/>
      </c>
      <c r="G12" s="165" t="str">
        <f t="shared" si="2"/>
        <v/>
      </c>
      <c r="H12" s="88" t="str" cm="1">
        <f t="array" ref="H12">IFERROR(INDEX('Guias Salariais'!$E$1:$E$1298,SMALL(IF(H$1='Guias Salariais'!$D$1:$D$1298,ROW('Guias Salariais'!$D$1:$D$1298)-ROW('Guias Salariais'!$D$1)+1),ROW(11:11))),"")</f>
        <v/>
      </c>
      <c r="I12" s="279" t="str">
        <f t="shared" si="3"/>
        <v/>
      </c>
      <c r="J12" s="122" t="str" cm="1">
        <f t="array" ref="J12">IFERROR(INDEX('Guias Salariais'!$E$1:$E$1298,SMALL(IF(J$1='Guias Salariais'!$D$1:$D$1298,ROW('Guias Salariais'!$D$1:$D$1298)-ROW('Guias Salariais'!$D$1)+1),ROW(11:11))),"")</f>
        <v/>
      </c>
      <c r="K12" s="279" t="str">
        <f t="shared" si="4"/>
        <v/>
      </c>
      <c r="L12" s="122" t="str" cm="1">
        <f t="array" ref="L12">IFERROR(INDEX('Guias Salariais'!$E$1:$E$1298,SMALL(IF(L$1='Guias Salariais'!$D$1:$D$1298,ROW('Guias Salariais'!$D$1:$D$1298)-ROW('Guias Salariais'!$D$1)+1),ROW(11:11))),"")</f>
        <v/>
      </c>
      <c r="M12" s="165" t="str">
        <f t="shared" si="5"/>
        <v/>
      </c>
      <c r="N12" s="119" t="str" cm="1">
        <f t="array" ref="N12">IFERROR(INDEX('Guias Salariais'!$E$1:$E$1298,SMALL(IF(N$1='Guias Salariais'!$D$1:$D$1298,ROW('Guias Salariais'!$D$1:$D$1298)-ROW('Guias Salariais'!$D$1)+1),ROW(11:11))),"")</f>
        <v/>
      </c>
      <c r="O12" s="165" t="str">
        <f t="shared" si="6"/>
        <v/>
      </c>
      <c r="P12" s="88" t="str" cm="1">
        <f t="array" ref="P12">IFERROR(INDEX('Guias Salariais'!$E$1:$E$1298,SMALL(IF(P$1='Guias Salariais'!$D$1:$D$1298,ROW('Guias Salariais'!$D$1:$D$1298)-ROW('Guias Salariais'!$D$1)+1),ROW(11:11))),"")</f>
        <v/>
      </c>
      <c r="Q12" s="279" t="str">
        <f t="shared" si="7"/>
        <v/>
      </c>
      <c r="R12" s="122" t="str" cm="1">
        <f t="array" ref="R12">IFERROR(INDEX('Guias Salariais'!$E$1:$E$1298,SMALL(IF(R$1='Guias Salariais'!$D$1:$D$1298,ROW('Guias Salariais'!$D$1:$D$1298)-ROW('Guias Salariais'!$D$1)+1),ROW(11:11))),"")</f>
        <v/>
      </c>
      <c r="S12" s="279" t="str">
        <f t="shared" si="8"/>
        <v/>
      </c>
      <c r="T12" s="122" t="str" cm="1">
        <f t="array" ref="T12">IFERROR(INDEX('Guias Salariais'!$E$1:$E$1298,SMALL(IF(T$1='Guias Salariais'!$D$1:$D$1298,ROW('Guias Salariais'!$D$1:$D$1298)-ROW('Guias Salariais'!$D$1)+1),ROW(11:11))),"")</f>
        <v/>
      </c>
      <c r="U12" s="165" t="str">
        <f t="shared" si="9"/>
        <v/>
      </c>
      <c r="V12" s="119" t="str" cm="1">
        <f t="array" ref="V12">IFERROR(INDEX('Guias Salariais'!$E$1:$E$1298,SMALL(IF(V$1='Guias Salariais'!$D$1:$D$1298,ROW('Guias Salariais'!$D$1:$D$1298)-ROW('Guias Salariais'!$D$1)+1),ROW(11:11))),"")</f>
        <v/>
      </c>
      <c r="W12" s="165" t="str">
        <f t="shared" si="10"/>
        <v/>
      </c>
      <c r="X12" s="88" t="str" cm="1">
        <f t="array" ref="X12">IFERROR(INDEX('Guias Salariais'!$E$1:$E$1298,SMALL(IF(X$1='Guias Salariais'!$D$1:$D$1298,ROW('Guias Salariais'!$D$1:$D$1298)-ROW('Guias Salariais'!$D$1)+1),ROW(11:11))),"")</f>
        <v/>
      </c>
      <c r="Y12" s="279" t="str">
        <f t="shared" si="11"/>
        <v/>
      </c>
      <c r="Z12" s="122" t="str" cm="1">
        <f t="array" ref="Z12">IFERROR(INDEX('Guias Salariais'!$E$1:$E$1298,SMALL(IF(Z$1='Guias Salariais'!$D$1:$D$1298,ROW('Guias Salariais'!$D$1:$D$1298)-ROW('Guias Salariais'!$D$1)+1),ROW(11:11))),"")</f>
        <v/>
      </c>
      <c r="AA12" s="279" t="str">
        <f t="shared" si="12"/>
        <v/>
      </c>
      <c r="AB12" s="122" t="str" cm="1">
        <f t="array" ref="AB12">IFERROR(INDEX('Guias Salariais'!$E$1:$E$1298,SMALL(IF(AB$1='Guias Salariais'!$D$1:$D$1298,ROW('Guias Salariais'!$D$1:$D$1298)-ROW('Guias Salariais'!$D$1)+1),ROW(11:11))),"")</f>
        <v/>
      </c>
      <c r="AC12" s="165" t="str">
        <f t="shared" si="13"/>
        <v/>
      </c>
      <c r="AD12" s="119" t="str" cm="1">
        <f t="array" ref="AD12">IFERROR(INDEX('Guias Salariais'!$E$1:$E$1298,SMALL(IF(AD$1='Guias Salariais'!$D$1:$D$1298,ROW('Guias Salariais'!$D$1:$D$1298)-ROW('Guias Salariais'!$D$1)+1),ROW(11:11))),"")</f>
        <v/>
      </c>
      <c r="AE12" s="279" t="str">
        <f t="shared" si="14"/>
        <v/>
      </c>
      <c r="AF12" s="121" t="str" cm="1">
        <f t="array" ref="AF12">IFERROR(INDEX('Guias Salariais'!$E$1:$E$1298,SMALL(IF(AF$1='Guias Salariais'!$D$1:$D$1298,ROW('Guias Salariais'!$D$1:$D$1298)-ROW('Guias Salariais'!$D$1)+1),ROW(11:11))),"")</f>
        <v/>
      </c>
      <c r="AG12" s="279" t="str">
        <f t="shared" si="15"/>
        <v/>
      </c>
      <c r="AH12" s="121" t="str" cm="1">
        <f t="array" ref="AH12">IFERROR(INDEX('Guias Salariais'!$E$1:$E$1298,SMALL(IF(AH$1='Guias Salariais'!$D$1:$D$1298,ROW('Guias Salariais'!$D$1:$D$1298)-ROW('Guias Salariais'!$D$1)+1),ROW(11:11))),"")</f>
        <v/>
      </c>
      <c r="AI12" s="165" t="str">
        <f t="shared" si="16"/>
        <v/>
      </c>
      <c r="AJ12" s="88" t="str" cm="1">
        <f t="array" ref="AJ12">IFERROR(INDEX('Guias Salariais'!$E$1:$E$1298,SMALL(IF(AJ$1='Guias Salariais'!$D$1:$D$1298,ROW('Guias Salariais'!$D$1:$D$1298)-ROW('Guias Salariais'!$D$1)+1),ROW(11:11))),"")</f>
        <v/>
      </c>
      <c r="AK12" s="279" t="str">
        <f t="shared" si="17"/>
        <v/>
      </c>
      <c r="AL12" s="122" t="str" cm="1">
        <f t="array" ref="AL12">IFERROR(INDEX('Guias Salariais'!$E$1:$E$1298,SMALL(IF(AL$1='Guias Salariais'!$D$1:$D$1298,ROW('Guias Salariais'!$D$1:$D$1298)-ROW('Guias Salariais'!$D$1)+1),ROW(11:11))),"")</f>
        <v/>
      </c>
      <c r="AM12" s="279" t="str">
        <f t="shared" si="18"/>
        <v/>
      </c>
      <c r="AN12" s="122" cm="1">
        <f t="array" ref="AN12">IFERROR(INDEX('Guias Salariais'!$E$1:$E$1298,SMALL(IF(AN$1='Guias Salariais'!$D$1:$D$1298,ROW('Guias Salariais'!$D$1:$D$1298)-ROW('Guias Salariais'!$D$1)+1),ROW(11:11))),"")</f>
        <v>13680.000000000002</v>
      </c>
      <c r="AO12" s="165" t="b">
        <f t="shared" si="19"/>
        <v>1</v>
      </c>
      <c r="AP12" s="119" t="str" cm="1">
        <f t="array" ref="AP12">IFERROR(INDEX('Guias Salariais'!$E$1:$E$1298,SMALL(IF(AP$1='Guias Salariais'!$D$1:$D$1298,ROW('Guias Salariais'!$D$1:$D$1298)-ROW('Guias Salariais'!$D$1)+1),ROW(11:11))),"")</f>
        <v/>
      </c>
      <c r="AQ12" s="279" t="str">
        <f t="shared" si="20"/>
        <v/>
      </c>
      <c r="AR12" s="121" t="str" cm="1">
        <f t="array" ref="AR12">IFERROR(INDEX('Guias Salariais'!$E$1:$E$1298,SMALL(IF(AR$1='Guias Salariais'!$D$1:$D$1298,ROW('Guias Salariais'!$D$1:$D$1298)-ROW('Guias Salariais'!$D$1)+1),ROW(11:11))),"")</f>
        <v/>
      </c>
      <c r="AS12" s="279" t="str">
        <f t="shared" si="21"/>
        <v/>
      </c>
      <c r="AT12" s="121" t="str" cm="1">
        <f t="array" ref="AT12">IFERROR(INDEX('Guias Salariais'!$E$1:$E$1298,SMALL(IF(AT$1='Guias Salariais'!$D$1:$D$1298,ROW('Guias Salariais'!$D$1:$D$1298)-ROW('Guias Salariais'!$D$1)+1),ROW(11:11))),"")</f>
        <v/>
      </c>
      <c r="AU12" s="165" t="str">
        <f t="shared" si="22"/>
        <v/>
      </c>
      <c r="AV12" s="88" t="str" cm="1">
        <f t="array" ref="AV12">IFERROR(INDEX('Guias Salariais'!$E$1:$E$1298,SMALL(IF(AV$1='Guias Salariais'!$D$1:$D$1298,ROW('Guias Salariais'!$D$1:$D$1298)-ROW('Guias Salariais'!$D$1)+1),ROW(11:11))),"")</f>
        <v/>
      </c>
      <c r="AW12" s="279" t="str">
        <f t="shared" si="23"/>
        <v/>
      </c>
      <c r="AX12" s="638"/>
      <c r="AY12" s="279" t="str">
        <f t="shared" si="24"/>
        <v/>
      </c>
      <c r="AZ12" s="122" t="str" cm="1">
        <f t="array" ref="AZ12">IFERROR(INDEX('Guias Salariais'!$E$1:$E$1298,SMALL(IF(AZ$1='Guias Salariais'!$D$1:$D$1298,ROW('Guias Salariais'!$D$1:$D$1298)-ROW('Guias Salariais'!$D$1)+1),ROW(11:11))),"")</f>
        <v/>
      </c>
      <c r="BA12" s="279" t="str">
        <f t="shared" si="25"/>
        <v/>
      </c>
      <c r="BB12" s="119" t="str" cm="1">
        <f t="array" ref="BB12">IFERROR(INDEX('Guias Salariais'!$E$1:$E$1298,SMALL(IF(BB$1='Guias Salariais'!$D$1:$D$1298,ROW('Guias Salariais'!$D$1:$D$1298)-ROW('Guias Salariais'!$D$1)+1),ROW(11:11))),"")</f>
        <v/>
      </c>
      <c r="BC12" s="279" t="str">
        <f t="shared" si="26"/>
        <v/>
      </c>
      <c r="BD12" s="121" t="str" cm="1">
        <f t="array" ref="BD12">IFERROR(INDEX('Guias Salariais'!$E$1:$E$1298,SMALL(IF(BD$1='Guias Salariais'!$D$1:$D$1298,ROW('Guias Salariais'!$D$1:$D$1298)-ROW('Guias Salariais'!$D$1)+1),ROW(11:11))),"")</f>
        <v/>
      </c>
      <c r="BE12" s="279" t="str">
        <f t="shared" si="27"/>
        <v/>
      </c>
      <c r="BF12" s="121" t="str" cm="1">
        <f t="array" ref="BF12">IFERROR(INDEX('Guias Salariais'!$E$1:$E$1298,SMALL(IF(BF$1='Guias Salariais'!$D$1:$D$1298,ROW('Guias Salariais'!$D$1:$D$1298)-ROW('Guias Salariais'!$D$1)+1),ROW(11:11))),"")</f>
        <v/>
      </c>
      <c r="BG12" s="279" t="str">
        <f t="shared" si="28"/>
        <v/>
      </c>
      <c r="BH12" s="88" t="str" cm="1">
        <f t="array" ref="BH12">IFERROR(INDEX('Guias Salariais'!$E$1:$E$1298,SMALL(IF(BH$1='Guias Salariais'!$D$1:$D$1298,ROW('Guias Salariais'!$D$1:$D$1298)-ROW('Guias Salariais'!$D$1)+1),ROW(11:11))),"")</f>
        <v/>
      </c>
      <c r="BI12" s="279" t="str">
        <f t="shared" si="29"/>
        <v/>
      </c>
      <c r="BJ12" s="122" cm="1">
        <f t="array" ref="BJ12">IFERROR(INDEX('Guias Salariais'!$E$1:$E$1298,SMALL(IF(BJ$1='Guias Salariais'!$D$1:$D$1298,ROW('Guias Salariais'!$D$1:$D$1298)-ROW('Guias Salariais'!$D$1)+1),ROW(11:11))),"")</f>
        <v>12312.000000000002</v>
      </c>
      <c r="BK12" s="279" t="b">
        <f t="shared" si="30"/>
        <v>1</v>
      </c>
      <c r="BL12" s="122" cm="1">
        <f t="array" ref="BL12">IFERROR(INDEX('Guias Salariais'!$E$1:$E$1298,SMALL(IF(BL$1='Guias Salariais'!$D$1:$D$1298,ROW('Guias Salariais'!$D$1:$D$1298)-ROW('Guias Salariais'!$D$1)+1),ROW(11:11))),"")</f>
        <v>15048.000000000002</v>
      </c>
      <c r="BM12" s="279" t="b">
        <f t="shared" si="31"/>
        <v>1</v>
      </c>
      <c r="BN12" s="119" t="str" cm="1">
        <f t="array" ref="BN12">IFERROR(INDEX('Guias Salariais'!$E$1:$E$1298,SMALL(IF(BN$1='Guias Salariais'!$D$1:$D$1298,ROW('Guias Salariais'!$D$1:$D$1298)-ROW('Guias Salariais'!$D$1)+1),ROW(11:11))),"")</f>
        <v/>
      </c>
      <c r="BO12" s="165" t="str">
        <f t="shared" si="32"/>
        <v/>
      </c>
      <c r="BP12" s="122" t="str" cm="1">
        <f t="array" ref="BP12">IFERROR(INDEX('Guias Salariais'!$E$1:$E$1298,SMALL(IF(BP$1='Guias Salariais'!$D$1:$D$1298,ROW('Guias Salariais'!$D$1:$D$1298)-ROW('Guias Salariais'!$D$1)+1),ROW(11:11))),"")</f>
        <v/>
      </c>
      <c r="BQ12" s="279" t="str">
        <f t="shared" si="33"/>
        <v/>
      </c>
      <c r="BR12" s="122" t="str" cm="1">
        <f t="array" ref="BR12">IFERROR(INDEX('Guias Salariais'!$E$1:$E$1298,SMALL(IF(BR$1='Guias Salariais'!$D$1:$D$1298,ROW('Guias Salariais'!$D$1:$D$1298)-ROW('Guias Salariais'!$D$1)+1),ROW(11:11))),"")</f>
        <v/>
      </c>
      <c r="BS12" s="165" t="str">
        <f t="shared" si="34"/>
        <v/>
      </c>
    </row>
    <row r="13" spans="1:71" x14ac:dyDescent="0.25">
      <c r="A13" s="667"/>
      <c r="B13" s="119" t="str" cm="1">
        <f t="array" ref="B13">IFERROR(INDEX('Guias Salariais'!$E$1:$E$1298,SMALL(IF(B$1='Guias Salariais'!$D$1:$D$1298,ROW('Guias Salariais'!$D$1:$D$1298)-ROW('Guias Salariais'!$D$1)+1),ROW(12:12))),"")</f>
        <v/>
      </c>
      <c r="C13" s="279" t="str">
        <f t="shared" si="0"/>
        <v/>
      </c>
      <c r="D13" s="121" t="str" cm="1">
        <f t="array" ref="D13">IFERROR(INDEX('Guias Salariais'!$E$1:$E$1298,SMALL(IF(D$1='Guias Salariais'!$D$1:$D$1298,ROW('Guias Salariais'!$D$1:$D$1298)-ROW('Guias Salariais'!$D$1)+1),ROW(12:12))),"")</f>
        <v/>
      </c>
      <c r="E13" s="279" t="str">
        <f t="shared" si="1"/>
        <v/>
      </c>
      <c r="F13" s="121" t="str" cm="1">
        <f t="array" ref="F13">IFERROR(INDEX('Guias Salariais'!$E$1:$E$1298,SMALL(IF(F$1='Guias Salariais'!$D$1:$D$1298,ROW('Guias Salariais'!$D$1:$D$1298)-ROW('Guias Salariais'!$D$1)+1),ROW(12:12))),"")</f>
        <v/>
      </c>
      <c r="G13" s="165" t="str">
        <f t="shared" si="2"/>
        <v/>
      </c>
      <c r="H13" s="88" t="str" cm="1">
        <f t="array" ref="H13">IFERROR(INDEX('Guias Salariais'!$E$1:$E$1298,SMALL(IF(H$1='Guias Salariais'!$D$1:$D$1298,ROW('Guias Salariais'!$D$1:$D$1298)-ROW('Guias Salariais'!$D$1)+1),ROW(12:12))),"")</f>
        <v/>
      </c>
      <c r="I13" s="279" t="str">
        <f t="shared" si="3"/>
        <v/>
      </c>
      <c r="J13" s="122" t="str" cm="1">
        <f t="array" ref="J13">IFERROR(INDEX('Guias Salariais'!$E$1:$E$1298,SMALL(IF(J$1='Guias Salariais'!$D$1:$D$1298,ROW('Guias Salariais'!$D$1:$D$1298)-ROW('Guias Salariais'!$D$1)+1),ROW(12:12))),"")</f>
        <v/>
      </c>
      <c r="K13" s="279" t="str">
        <f t="shared" si="4"/>
        <v/>
      </c>
      <c r="L13" s="122" t="str" cm="1">
        <f t="array" ref="L13">IFERROR(INDEX('Guias Salariais'!$E$1:$E$1298,SMALL(IF(L$1='Guias Salariais'!$D$1:$D$1298,ROW('Guias Salariais'!$D$1:$D$1298)-ROW('Guias Salariais'!$D$1)+1),ROW(12:12))),"")</f>
        <v/>
      </c>
      <c r="M13" s="165" t="str">
        <f t="shared" si="5"/>
        <v/>
      </c>
      <c r="N13" s="119" t="str" cm="1">
        <f t="array" ref="N13">IFERROR(INDEX('Guias Salariais'!$E$1:$E$1298,SMALL(IF(N$1='Guias Salariais'!$D$1:$D$1298,ROW('Guias Salariais'!$D$1:$D$1298)-ROW('Guias Salariais'!$D$1)+1),ROW(12:12))),"")</f>
        <v/>
      </c>
      <c r="O13" s="165" t="str">
        <f t="shared" si="6"/>
        <v/>
      </c>
      <c r="P13" s="88" t="str" cm="1">
        <f t="array" ref="P13">IFERROR(INDEX('Guias Salariais'!$E$1:$E$1298,SMALL(IF(P$1='Guias Salariais'!$D$1:$D$1298,ROW('Guias Salariais'!$D$1:$D$1298)-ROW('Guias Salariais'!$D$1)+1),ROW(12:12))),"")</f>
        <v/>
      </c>
      <c r="Q13" s="279" t="str">
        <f t="shared" si="7"/>
        <v/>
      </c>
      <c r="R13" s="122" t="str" cm="1">
        <f t="array" ref="R13">IFERROR(INDEX('Guias Salariais'!$E$1:$E$1298,SMALL(IF(R$1='Guias Salariais'!$D$1:$D$1298,ROW('Guias Salariais'!$D$1:$D$1298)-ROW('Guias Salariais'!$D$1)+1),ROW(12:12))),"")</f>
        <v/>
      </c>
      <c r="S13" s="279" t="str">
        <f t="shared" si="8"/>
        <v/>
      </c>
      <c r="T13" s="122" t="str" cm="1">
        <f t="array" ref="T13">IFERROR(INDEX('Guias Salariais'!$E$1:$E$1298,SMALL(IF(T$1='Guias Salariais'!$D$1:$D$1298,ROW('Guias Salariais'!$D$1:$D$1298)-ROW('Guias Salariais'!$D$1)+1),ROW(12:12))),"")</f>
        <v/>
      </c>
      <c r="U13" s="165" t="str">
        <f t="shared" si="9"/>
        <v/>
      </c>
      <c r="V13" s="119" t="str" cm="1">
        <f t="array" ref="V13">IFERROR(INDEX('Guias Salariais'!$E$1:$E$1298,SMALL(IF(V$1='Guias Salariais'!$D$1:$D$1298,ROW('Guias Salariais'!$D$1:$D$1298)-ROW('Guias Salariais'!$D$1)+1),ROW(12:12))),"")</f>
        <v/>
      </c>
      <c r="W13" s="165" t="str">
        <f t="shared" si="10"/>
        <v/>
      </c>
      <c r="X13" s="88" t="str" cm="1">
        <f t="array" ref="X13">IFERROR(INDEX('Guias Salariais'!$E$1:$E$1298,SMALL(IF(X$1='Guias Salariais'!$D$1:$D$1298,ROW('Guias Salariais'!$D$1:$D$1298)-ROW('Guias Salariais'!$D$1)+1),ROW(12:12))),"")</f>
        <v/>
      </c>
      <c r="Y13" s="279" t="str">
        <f t="shared" si="11"/>
        <v/>
      </c>
      <c r="Z13" s="122" t="str" cm="1">
        <f t="array" ref="Z13">IFERROR(INDEX('Guias Salariais'!$E$1:$E$1298,SMALL(IF(Z$1='Guias Salariais'!$D$1:$D$1298,ROW('Guias Salariais'!$D$1:$D$1298)-ROW('Guias Salariais'!$D$1)+1),ROW(12:12))),"")</f>
        <v/>
      </c>
      <c r="AA13" s="279" t="str">
        <f t="shared" si="12"/>
        <v/>
      </c>
      <c r="AB13" s="122" t="str" cm="1">
        <f t="array" ref="AB13">IFERROR(INDEX('Guias Salariais'!$E$1:$E$1298,SMALL(IF(AB$1='Guias Salariais'!$D$1:$D$1298,ROW('Guias Salariais'!$D$1:$D$1298)-ROW('Guias Salariais'!$D$1)+1),ROW(12:12))),"")</f>
        <v/>
      </c>
      <c r="AC13" s="165" t="str">
        <f t="shared" si="13"/>
        <v/>
      </c>
      <c r="AD13" s="119" t="str" cm="1">
        <f t="array" ref="AD13">IFERROR(INDEX('Guias Salariais'!$E$1:$E$1298,SMALL(IF(AD$1='Guias Salariais'!$D$1:$D$1298,ROW('Guias Salariais'!$D$1:$D$1298)-ROW('Guias Salariais'!$D$1)+1),ROW(12:12))),"")</f>
        <v/>
      </c>
      <c r="AE13" s="279" t="str">
        <f t="shared" si="14"/>
        <v/>
      </c>
      <c r="AF13" s="121" t="str" cm="1">
        <f t="array" ref="AF13">IFERROR(INDEX('Guias Salariais'!$E$1:$E$1298,SMALL(IF(AF$1='Guias Salariais'!$D$1:$D$1298,ROW('Guias Salariais'!$D$1:$D$1298)-ROW('Guias Salariais'!$D$1)+1),ROW(12:12))),"")</f>
        <v/>
      </c>
      <c r="AG13" s="279" t="str">
        <f t="shared" si="15"/>
        <v/>
      </c>
      <c r="AH13" s="121" t="str" cm="1">
        <f t="array" ref="AH13">IFERROR(INDEX('Guias Salariais'!$E$1:$E$1298,SMALL(IF(AH$1='Guias Salariais'!$D$1:$D$1298,ROW('Guias Salariais'!$D$1:$D$1298)-ROW('Guias Salariais'!$D$1)+1),ROW(12:12))),"")</f>
        <v/>
      </c>
      <c r="AI13" s="165" t="str">
        <f t="shared" si="16"/>
        <v/>
      </c>
      <c r="AJ13" s="88" t="str" cm="1">
        <f t="array" ref="AJ13">IFERROR(INDEX('Guias Salariais'!$E$1:$E$1298,SMALL(IF(AJ$1='Guias Salariais'!$D$1:$D$1298,ROW('Guias Salariais'!$D$1:$D$1298)-ROW('Guias Salariais'!$D$1)+1),ROW(12:12))),"")</f>
        <v/>
      </c>
      <c r="AK13" s="279" t="str">
        <f t="shared" si="17"/>
        <v/>
      </c>
      <c r="AL13" s="122" t="str" cm="1">
        <f t="array" ref="AL13">IFERROR(INDEX('Guias Salariais'!$E$1:$E$1298,SMALL(IF(AL$1='Guias Salariais'!$D$1:$D$1298,ROW('Guias Salariais'!$D$1:$D$1298)-ROW('Guias Salariais'!$D$1)+1),ROW(12:12))),"")</f>
        <v/>
      </c>
      <c r="AM13" s="279" t="str">
        <f t="shared" si="18"/>
        <v/>
      </c>
      <c r="AN13" s="122" t="str" cm="1">
        <f t="array" ref="AN13">IFERROR(INDEX('Guias Salariais'!$E$1:$E$1298,SMALL(IF(AN$1='Guias Salariais'!$D$1:$D$1298,ROW('Guias Salariais'!$D$1:$D$1298)-ROW('Guias Salariais'!$D$1)+1),ROW(12:12))),"")</f>
        <v/>
      </c>
      <c r="AO13" s="165" t="str">
        <f t="shared" si="19"/>
        <v/>
      </c>
      <c r="AP13" s="119" t="str" cm="1">
        <f t="array" ref="AP13">IFERROR(INDEX('Guias Salariais'!$E$1:$E$1298,SMALL(IF(AP$1='Guias Salariais'!$D$1:$D$1298,ROW('Guias Salariais'!$D$1:$D$1298)-ROW('Guias Salariais'!$D$1)+1),ROW(12:12))),"")</f>
        <v/>
      </c>
      <c r="AQ13" s="279" t="str">
        <f t="shared" si="20"/>
        <v/>
      </c>
      <c r="AR13" s="121" t="str" cm="1">
        <f t="array" ref="AR13">IFERROR(INDEX('Guias Salariais'!$E$1:$E$1298,SMALL(IF(AR$1='Guias Salariais'!$D$1:$D$1298,ROW('Guias Salariais'!$D$1:$D$1298)-ROW('Guias Salariais'!$D$1)+1),ROW(12:12))),"")</f>
        <v/>
      </c>
      <c r="AS13" s="279" t="str">
        <f t="shared" si="21"/>
        <v/>
      </c>
      <c r="AT13" s="121" t="str" cm="1">
        <f t="array" ref="AT13">IFERROR(INDEX('Guias Salariais'!$E$1:$E$1298,SMALL(IF(AT$1='Guias Salariais'!$D$1:$D$1298,ROW('Guias Salariais'!$D$1:$D$1298)-ROW('Guias Salariais'!$D$1)+1),ROW(12:12))),"")</f>
        <v/>
      </c>
      <c r="AU13" s="165" t="str">
        <f t="shared" si="22"/>
        <v/>
      </c>
      <c r="AV13" s="88" t="str" cm="1">
        <f t="array" ref="AV13">IFERROR(INDEX('Guias Salariais'!$E$1:$E$1298,SMALL(IF(AV$1='Guias Salariais'!$D$1:$D$1298,ROW('Guias Salariais'!$D$1:$D$1298)-ROW('Guias Salariais'!$D$1)+1),ROW(12:12))),"")</f>
        <v/>
      </c>
      <c r="AW13" s="279" t="str">
        <f t="shared" si="23"/>
        <v/>
      </c>
      <c r="AX13" s="122" t="str" cm="1">
        <f t="array" ref="AX13">IFERROR(INDEX('Guias Salariais'!$E$1:$E$1298,SMALL(IF(AX$1='Guias Salariais'!$D$1:$D$1298,ROW('Guias Salariais'!$D$1:$D$1298)-ROW('Guias Salariais'!$D$1)+1),ROW(12:12))),"")</f>
        <v/>
      </c>
      <c r="AY13" s="279" t="str">
        <f t="shared" si="24"/>
        <v/>
      </c>
      <c r="AZ13" s="122" t="str" cm="1">
        <f t="array" ref="AZ13">IFERROR(INDEX('Guias Salariais'!$E$1:$E$1298,SMALL(IF(AZ$1='Guias Salariais'!$D$1:$D$1298,ROW('Guias Salariais'!$D$1:$D$1298)-ROW('Guias Salariais'!$D$1)+1),ROW(12:12))),"")</f>
        <v/>
      </c>
      <c r="BA13" s="279" t="str">
        <f t="shared" si="25"/>
        <v/>
      </c>
      <c r="BB13" s="119" t="str" cm="1">
        <f t="array" ref="BB13">IFERROR(INDEX('Guias Salariais'!$E$1:$E$1298,SMALL(IF(BB$1='Guias Salariais'!$D$1:$D$1298,ROW('Guias Salariais'!$D$1:$D$1298)-ROW('Guias Salariais'!$D$1)+1),ROW(12:12))),"")</f>
        <v/>
      </c>
      <c r="BC13" s="279" t="str">
        <f t="shared" si="26"/>
        <v/>
      </c>
      <c r="BD13" s="121" t="str" cm="1">
        <f t="array" ref="BD13">IFERROR(INDEX('Guias Salariais'!$E$1:$E$1298,SMALL(IF(BD$1='Guias Salariais'!$D$1:$D$1298,ROW('Guias Salariais'!$D$1:$D$1298)-ROW('Guias Salariais'!$D$1)+1),ROW(12:12))),"")</f>
        <v/>
      </c>
      <c r="BE13" s="279" t="str">
        <f t="shared" si="27"/>
        <v/>
      </c>
      <c r="BF13" s="121" t="str" cm="1">
        <f t="array" ref="BF13">IFERROR(INDEX('Guias Salariais'!$E$1:$E$1298,SMALL(IF(BF$1='Guias Salariais'!$D$1:$D$1298,ROW('Guias Salariais'!$D$1:$D$1298)-ROW('Guias Salariais'!$D$1)+1),ROW(12:12))),"")</f>
        <v/>
      </c>
      <c r="BG13" s="279" t="str">
        <f t="shared" si="28"/>
        <v/>
      </c>
      <c r="BH13" s="88" t="str" cm="1">
        <f t="array" ref="BH13">IFERROR(INDEX('Guias Salariais'!$E$1:$E$1298,SMALL(IF(BH$1='Guias Salariais'!$D$1:$D$1298,ROW('Guias Salariais'!$D$1:$D$1298)-ROW('Guias Salariais'!$D$1)+1),ROW(12:12))),"")</f>
        <v/>
      </c>
      <c r="BI13" s="279" t="str">
        <f t="shared" si="29"/>
        <v/>
      </c>
      <c r="BJ13" s="122" t="str" cm="1">
        <f t="array" ref="BJ13">IFERROR(INDEX('Guias Salariais'!$E$1:$E$1298,SMALL(IF(BJ$1='Guias Salariais'!$D$1:$D$1298,ROW('Guias Salariais'!$D$1:$D$1298)-ROW('Guias Salariais'!$D$1)+1),ROW(12:12))),"")</f>
        <v/>
      </c>
      <c r="BK13" s="279" t="str">
        <f t="shared" si="30"/>
        <v/>
      </c>
      <c r="BL13" s="122" t="str" cm="1">
        <f t="array" ref="BL13">IFERROR(INDEX('Guias Salariais'!$E$1:$E$1298,SMALL(IF(BL$1='Guias Salariais'!$D$1:$D$1298,ROW('Guias Salariais'!$D$1:$D$1298)-ROW('Guias Salariais'!$D$1)+1),ROW(12:12))),"")</f>
        <v/>
      </c>
      <c r="BM13" s="279" t="str">
        <f t="shared" si="31"/>
        <v/>
      </c>
      <c r="BN13" s="119" t="str" cm="1">
        <f t="array" ref="BN13">IFERROR(INDEX('Guias Salariais'!$E$1:$E$1298,SMALL(IF(BN$1='Guias Salariais'!$D$1:$D$1298,ROW('Guias Salariais'!$D$1:$D$1298)-ROW('Guias Salariais'!$D$1)+1),ROW(12:12))),"")</f>
        <v/>
      </c>
      <c r="BO13" s="165" t="str">
        <f t="shared" si="32"/>
        <v/>
      </c>
      <c r="BP13" s="122" t="str" cm="1">
        <f t="array" ref="BP13">IFERROR(INDEX('Guias Salariais'!$E$1:$E$1298,SMALL(IF(BP$1='Guias Salariais'!$D$1:$D$1298,ROW('Guias Salariais'!$D$1:$D$1298)-ROW('Guias Salariais'!$D$1)+1),ROW(12:12))),"")</f>
        <v/>
      </c>
      <c r="BQ13" s="279" t="str">
        <f t="shared" si="33"/>
        <v/>
      </c>
      <c r="BR13" s="122" t="str" cm="1">
        <f t="array" ref="BR13">IFERROR(INDEX('Guias Salariais'!$E$1:$E$1298,SMALL(IF(BR$1='Guias Salariais'!$D$1:$D$1298,ROW('Guias Salariais'!$D$1:$D$1298)-ROW('Guias Salariais'!$D$1)+1),ROW(12:12))),"")</f>
        <v/>
      </c>
      <c r="BS13" s="165" t="str">
        <f t="shared" si="34"/>
        <v/>
      </c>
    </row>
    <row r="14" spans="1:71" x14ac:dyDescent="0.25">
      <c r="A14" s="667"/>
      <c r="B14" s="119" t="str" cm="1">
        <f t="array" ref="B14">IFERROR(INDEX('Guias Salariais'!$E$1:$E$1298,SMALL(IF(B$1='Guias Salariais'!$D$1:$D$1298,ROW('Guias Salariais'!$D$1:$D$1298)-ROW('Guias Salariais'!$D$1)+1),ROW(13:13))),"")</f>
        <v/>
      </c>
      <c r="C14" s="279" t="str">
        <f t="shared" si="0"/>
        <v/>
      </c>
      <c r="D14" s="121" t="str" cm="1">
        <f t="array" ref="D14">IFERROR(INDEX('Guias Salariais'!$E$1:$E$1298,SMALL(IF(D$1='Guias Salariais'!$D$1:$D$1298,ROW('Guias Salariais'!$D$1:$D$1298)-ROW('Guias Salariais'!$D$1)+1),ROW(13:13))),"")</f>
        <v/>
      </c>
      <c r="E14" s="279" t="str">
        <f t="shared" si="1"/>
        <v/>
      </c>
      <c r="F14" s="121" t="str" cm="1">
        <f t="array" ref="F14">IFERROR(INDEX('Guias Salariais'!$E$1:$E$1298,SMALL(IF(F$1='Guias Salariais'!$D$1:$D$1298,ROW('Guias Salariais'!$D$1:$D$1298)-ROW('Guias Salariais'!$D$1)+1),ROW(13:13))),"")</f>
        <v/>
      </c>
      <c r="G14" s="165" t="str">
        <f t="shared" si="2"/>
        <v/>
      </c>
      <c r="H14" s="88" t="str" cm="1">
        <f t="array" ref="H14">IFERROR(INDEX('Guias Salariais'!$E$1:$E$1298,SMALL(IF(H$1='Guias Salariais'!$D$1:$D$1298,ROW('Guias Salariais'!$D$1:$D$1298)-ROW('Guias Salariais'!$D$1)+1),ROW(13:13))),"")</f>
        <v/>
      </c>
      <c r="I14" s="279" t="str">
        <f t="shared" si="3"/>
        <v/>
      </c>
      <c r="J14" s="122" t="str" cm="1">
        <f t="array" ref="J14">IFERROR(INDEX('Guias Salariais'!$E$1:$E$1298,SMALL(IF(J$1='Guias Salariais'!$D$1:$D$1298,ROW('Guias Salariais'!$D$1:$D$1298)-ROW('Guias Salariais'!$D$1)+1),ROW(13:13))),"")</f>
        <v/>
      </c>
      <c r="K14" s="279" t="str">
        <f t="shared" si="4"/>
        <v/>
      </c>
      <c r="L14" s="122" t="str" cm="1">
        <f t="array" ref="L14">IFERROR(INDEX('Guias Salariais'!$E$1:$E$1298,SMALL(IF(L$1='Guias Salariais'!$D$1:$D$1298,ROW('Guias Salariais'!$D$1:$D$1298)-ROW('Guias Salariais'!$D$1)+1),ROW(13:13))),"")</f>
        <v/>
      </c>
      <c r="M14" s="165" t="str">
        <f t="shared" si="5"/>
        <v/>
      </c>
      <c r="N14" s="119" t="str" cm="1">
        <f t="array" ref="N14">IFERROR(INDEX('Guias Salariais'!$E$1:$E$1298,SMALL(IF(N$1='Guias Salariais'!$D$1:$D$1298,ROW('Guias Salariais'!$D$1:$D$1298)-ROW('Guias Salariais'!$D$1)+1),ROW(13:13))),"")</f>
        <v/>
      </c>
      <c r="O14" s="165" t="str">
        <f t="shared" si="6"/>
        <v/>
      </c>
      <c r="P14" s="88" t="str" cm="1">
        <f t="array" ref="P14">IFERROR(INDEX('Guias Salariais'!$E$1:$E$1298,SMALL(IF(P$1='Guias Salariais'!$D$1:$D$1298,ROW('Guias Salariais'!$D$1:$D$1298)-ROW('Guias Salariais'!$D$1)+1),ROW(13:13))),"")</f>
        <v/>
      </c>
      <c r="Q14" s="279" t="str">
        <f t="shared" si="7"/>
        <v/>
      </c>
      <c r="R14" s="122" t="str" cm="1">
        <f t="array" ref="R14">IFERROR(INDEX('Guias Salariais'!$E$1:$E$1298,SMALL(IF(R$1='Guias Salariais'!$D$1:$D$1298,ROW('Guias Salariais'!$D$1:$D$1298)-ROW('Guias Salariais'!$D$1)+1),ROW(13:13))),"")</f>
        <v/>
      </c>
      <c r="S14" s="279" t="str">
        <f t="shared" si="8"/>
        <v/>
      </c>
      <c r="T14" s="122" t="str" cm="1">
        <f t="array" ref="T14">IFERROR(INDEX('Guias Salariais'!$E$1:$E$1298,SMALL(IF(T$1='Guias Salariais'!$D$1:$D$1298,ROW('Guias Salariais'!$D$1:$D$1298)-ROW('Guias Salariais'!$D$1)+1),ROW(13:13))),"")</f>
        <v/>
      </c>
      <c r="U14" s="165" t="str">
        <f t="shared" si="9"/>
        <v/>
      </c>
      <c r="V14" s="119" t="str" cm="1">
        <f t="array" ref="V14">IFERROR(INDEX('Guias Salariais'!$E$1:$E$1298,SMALL(IF(V$1='Guias Salariais'!$D$1:$D$1298,ROW('Guias Salariais'!$D$1:$D$1298)-ROW('Guias Salariais'!$D$1)+1),ROW(13:13))),"")</f>
        <v/>
      </c>
      <c r="W14" s="165" t="str">
        <f t="shared" si="10"/>
        <v/>
      </c>
      <c r="X14" s="88" t="str" cm="1">
        <f t="array" ref="X14">IFERROR(INDEX('Guias Salariais'!$E$1:$E$1298,SMALL(IF(X$1='Guias Salariais'!$D$1:$D$1298,ROW('Guias Salariais'!$D$1:$D$1298)-ROW('Guias Salariais'!$D$1)+1),ROW(13:13))),"")</f>
        <v/>
      </c>
      <c r="Y14" s="279" t="str">
        <f t="shared" si="11"/>
        <v/>
      </c>
      <c r="Z14" s="122" t="str" cm="1">
        <f t="array" ref="Z14">IFERROR(INDEX('Guias Salariais'!$E$1:$E$1298,SMALL(IF(Z$1='Guias Salariais'!$D$1:$D$1298,ROW('Guias Salariais'!$D$1:$D$1298)-ROW('Guias Salariais'!$D$1)+1),ROW(13:13))),"")</f>
        <v/>
      </c>
      <c r="AA14" s="279" t="str">
        <f t="shared" si="12"/>
        <v/>
      </c>
      <c r="AB14" s="122" t="str" cm="1">
        <f t="array" ref="AB14">IFERROR(INDEX('Guias Salariais'!$E$1:$E$1298,SMALL(IF(AB$1='Guias Salariais'!$D$1:$D$1298,ROW('Guias Salariais'!$D$1:$D$1298)-ROW('Guias Salariais'!$D$1)+1),ROW(13:13))),"")</f>
        <v/>
      </c>
      <c r="AC14" s="165" t="str">
        <f t="shared" si="13"/>
        <v/>
      </c>
      <c r="AD14" s="119" t="str" cm="1">
        <f t="array" ref="AD14">IFERROR(INDEX('Guias Salariais'!$E$1:$E$1298,SMALL(IF(AD$1='Guias Salariais'!$D$1:$D$1298,ROW('Guias Salariais'!$D$1:$D$1298)-ROW('Guias Salariais'!$D$1)+1),ROW(13:13))),"")</f>
        <v/>
      </c>
      <c r="AE14" s="279" t="str">
        <f t="shared" si="14"/>
        <v/>
      </c>
      <c r="AF14" s="121" t="str" cm="1">
        <f t="array" ref="AF14">IFERROR(INDEX('Guias Salariais'!$E$1:$E$1298,SMALL(IF(AF$1='Guias Salariais'!$D$1:$D$1298,ROW('Guias Salariais'!$D$1:$D$1298)-ROW('Guias Salariais'!$D$1)+1),ROW(13:13))),"")</f>
        <v/>
      </c>
      <c r="AG14" s="279" t="str">
        <f t="shared" si="15"/>
        <v/>
      </c>
      <c r="AH14" s="121" t="str" cm="1">
        <f t="array" ref="AH14">IFERROR(INDEX('Guias Salariais'!$E$1:$E$1298,SMALL(IF(AH$1='Guias Salariais'!$D$1:$D$1298,ROW('Guias Salariais'!$D$1:$D$1298)-ROW('Guias Salariais'!$D$1)+1),ROW(13:13))),"")</f>
        <v/>
      </c>
      <c r="AI14" s="165" t="str">
        <f t="shared" si="16"/>
        <v/>
      </c>
      <c r="AJ14" s="88" t="str" cm="1">
        <f t="array" ref="AJ14">IFERROR(INDEX('Guias Salariais'!$E$1:$E$1298,SMALL(IF(AJ$1='Guias Salariais'!$D$1:$D$1298,ROW('Guias Salariais'!$D$1:$D$1298)-ROW('Guias Salariais'!$D$1)+1),ROW(13:13))),"")</f>
        <v/>
      </c>
      <c r="AK14" s="279" t="str">
        <f t="shared" si="17"/>
        <v/>
      </c>
      <c r="AL14" s="122" t="str" cm="1">
        <f t="array" ref="AL14">IFERROR(INDEX('Guias Salariais'!$E$1:$E$1298,SMALL(IF(AL$1='Guias Salariais'!$D$1:$D$1298,ROW('Guias Salariais'!$D$1:$D$1298)-ROW('Guias Salariais'!$D$1)+1),ROW(13:13))),"")</f>
        <v/>
      </c>
      <c r="AM14" s="279" t="str">
        <f t="shared" si="18"/>
        <v/>
      </c>
      <c r="AN14" s="122" t="str" cm="1">
        <f t="array" ref="AN14">IFERROR(INDEX('Guias Salariais'!$E$1:$E$1298,SMALL(IF(AN$1='Guias Salariais'!$D$1:$D$1298,ROW('Guias Salariais'!$D$1:$D$1298)-ROW('Guias Salariais'!$D$1)+1),ROW(13:13))),"")</f>
        <v/>
      </c>
      <c r="AO14" s="165" t="str">
        <f t="shared" si="19"/>
        <v/>
      </c>
      <c r="AP14" s="119" t="str" cm="1">
        <f t="array" ref="AP14">IFERROR(INDEX('Guias Salariais'!$E$1:$E$1298,SMALL(IF(AP$1='Guias Salariais'!$D$1:$D$1298,ROW('Guias Salariais'!$D$1:$D$1298)-ROW('Guias Salariais'!$D$1)+1),ROW(13:13))),"")</f>
        <v/>
      </c>
      <c r="AQ14" s="279" t="str">
        <f t="shared" si="20"/>
        <v/>
      </c>
      <c r="AR14" s="121" t="str" cm="1">
        <f t="array" ref="AR14">IFERROR(INDEX('Guias Salariais'!$E$1:$E$1298,SMALL(IF(AR$1='Guias Salariais'!$D$1:$D$1298,ROW('Guias Salariais'!$D$1:$D$1298)-ROW('Guias Salariais'!$D$1)+1),ROW(13:13))),"")</f>
        <v/>
      </c>
      <c r="AS14" s="279" t="str">
        <f t="shared" si="21"/>
        <v/>
      </c>
      <c r="AT14" s="121" t="str" cm="1">
        <f t="array" ref="AT14">IFERROR(INDEX('Guias Salariais'!$E$1:$E$1298,SMALL(IF(AT$1='Guias Salariais'!$D$1:$D$1298,ROW('Guias Salariais'!$D$1:$D$1298)-ROW('Guias Salariais'!$D$1)+1),ROW(13:13))),"")</f>
        <v/>
      </c>
      <c r="AU14" s="165" t="str">
        <f t="shared" si="22"/>
        <v/>
      </c>
      <c r="AV14" s="88" t="str" cm="1">
        <f t="array" ref="AV14">IFERROR(INDEX('Guias Salariais'!$E$1:$E$1298,SMALL(IF(AV$1='Guias Salariais'!$D$1:$D$1298,ROW('Guias Salariais'!$D$1:$D$1298)-ROW('Guias Salariais'!$D$1)+1),ROW(13:13))),"")</f>
        <v/>
      </c>
      <c r="AW14" s="279" t="str">
        <f t="shared" si="23"/>
        <v/>
      </c>
      <c r="AX14" s="122" t="str" cm="1">
        <f t="array" ref="AX14">IFERROR(INDEX('Guias Salariais'!$E$1:$E$1298,SMALL(IF(AX$1='Guias Salariais'!$D$1:$D$1298,ROW('Guias Salariais'!$D$1:$D$1298)-ROW('Guias Salariais'!$D$1)+1),ROW(13:13))),"")</f>
        <v/>
      </c>
      <c r="AY14" s="279" t="str">
        <f t="shared" si="24"/>
        <v/>
      </c>
      <c r="AZ14" s="122" t="str" cm="1">
        <f t="array" ref="AZ14">IFERROR(INDEX('Guias Salariais'!$E$1:$E$1298,SMALL(IF(AZ$1='Guias Salariais'!$D$1:$D$1298,ROW('Guias Salariais'!$D$1:$D$1298)-ROW('Guias Salariais'!$D$1)+1),ROW(13:13))),"")</f>
        <v/>
      </c>
      <c r="BA14" s="279" t="str">
        <f t="shared" si="25"/>
        <v/>
      </c>
      <c r="BB14" s="119" t="str" cm="1">
        <f t="array" ref="BB14">IFERROR(INDEX('Guias Salariais'!$E$1:$E$1298,SMALL(IF(BB$1='Guias Salariais'!$D$1:$D$1298,ROW('Guias Salariais'!$D$1:$D$1298)-ROW('Guias Salariais'!$D$1)+1),ROW(13:13))),"")</f>
        <v/>
      </c>
      <c r="BC14" s="279" t="str">
        <f t="shared" si="26"/>
        <v/>
      </c>
      <c r="BD14" s="121" t="str" cm="1">
        <f t="array" ref="BD14">IFERROR(INDEX('Guias Salariais'!$E$1:$E$1298,SMALL(IF(BD$1='Guias Salariais'!$D$1:$D$1298,ROW('Guias Salariais'!$D$1:$D$1298)-ROW('Guias Salariais'!$D$1)+1),ROW(13:13))),"")</f>
        <v/>
      </c>
      <c r="BE14" s="279" t="str">
        <f t="shared" si="27"/>
        <v/>
      </c>
      <c r="BF14" s="121" t="str" cm="1">
        <f t="array" ref="BF14">IFERROR(INDEX('Guias Salariais'!$E$1:$E$1298,SMALL(IF(BF$1='Guias Salariais'!$D$1:$D$1298,ROW('Guias Salariais'!$D$1:$D$1298)-ROW('Guias Salariais'!$D$1)+1),ROW(13:13))),"")</f>
        <v/>
      </c>
      <c r="BG14" s="279" t="str">
        <f t="shared" si="28"/>
        <v/>
      </c>
      <c r="BH14" s="88" t="str" cm="1">
        <f t="array" ref="BH14">IFERROR(INDEX('Guias Salariais'!$E$1:$E$1298,SMALL(IF(BH$1='Guias Salariais'!$D$1:$D$1298,ROW('Guias Salariais'!$D$1:$D$1298)-ROW('Guias Salariais'!$D$1)+1),ROW(13:13))),"")</f>
        <v/>
      </c>
      <c r="BI14" s="279" t="str">
        <f t="shared" si="29"/>
        <v/>
      </c>
      <c r="BJ14" s="122" t="str" cm="1">
        <f t="array" ref="BJ14">IFERROR(INDEX('Guias Salariais'!$E$1:$E$1298,SMALL(IF(BJ$1='Guias Salariais'!$D$1:$D$1298,ROW('Guias Salariais'!$D$1:$D$1298)-ROW('Guias Salariais'!$D$1)+1),ROW(13:13))),"")</f>
        <v/>
      </c>
      <c r="BK14" s="279" t="str">
        <f t="shared" si="30"/>
        <v/>
      </c>
      <c r="BL14" s="122" t="str" cm="1">
        <f t="array" ref="BL14">IFERROR(INDEX('Guias Salariais'!$E$1:$E$1298,SMALL(IF(BL$1='Guias Salariais'!$D$1:$D$1298,ROW('Guias Salariais'!$D$1:$D$1298)-ROW('Guias Salariais'!$D$1)+1),ROW(13:13))),"")</f>
        <v/>
      </c>
      <c r="BM14" s="279" t="str">
        <f t="shared" si="31"/>
        <v/>
      </c>
      <c r="BN14" s="119" t="str" cm="1">
        <f t="array" ref="BN14">IFERROR(INDEX('Guias Salariais'!$E$1:$E$1298,SMALL(IF(BN$1='Guias Salariais'!$D$1:$D$1298,ROW('Guias Salariais'!$D$1:$D$1298)-ROW('Guias Salariais'!$D$1)+1),ROW(13:13))),"")</f>
        <v/>
      </c>
      <c r="BO14" s="165" t="str">
        <f t="shared" si="32"/>
        <v/>
      </c>
      <c r="BP14" s="122" t="str" cm="1">
        <f t="array" ref="BP14">IFERROR(INDEX('Guias Salariais'!$E$1:$E$1298,SMALL(IF(BP$1='Guias Salariais'!$D$1:$D$1298,ROW('Guias Salariais'!$D$1:$D$1298)-ROW('Guias Salariais'!$D$1)+1),ROW(13:13))),"")</f>
        <v/>
      </c>
      <c r="BQ14" s="279" t="str">
        <f t="shared" si="33"/>
        <v/>
      </c>
      <c r="BR14" s="122" t="str" cm="1">
        <f t="array" ref="BR14">IFERROR(INDEX('Guias Salariais'!$E$1:$E$1298,SMALL(IF(BR$1='Guias Salariais'!$D$1:$D$1298,ROW('Guias Salariais'!$D$1:$D$1298)-ROW('Guias Salariais'!$D$1)+1),ROW(13:13))),"")</f>
        <v/>
      </c>
      <c r="BS14" s="165" t="str">
        <f t="shared" si="34"/>
        <v/>
      </c>
    </row>
    <row r="15" spans="1:71" x14ac:dyDescent="0.25">
      <c r="A15" s="667"/>
      <c r="B15" s="119" t="str" cm="1">
        <f t="array" ref="B15">IFERROR(INDEX('Guias Salariais'!$E$1:$E$1298,SMALL(IF(B$1='Guias Salariais'!$D$1:$D$1298,ROW('Guias Salariais'!$D$1:$D$1298)-ROW('Guias Salariais'!$D$1)+1),ROW(14:14))),"")</f>
        <v/>
      </c>
      <c r="C15" s="279" t="str">
        <f t="shared" si="0"/>
        <v/>
      </c>
      <c r="D15" s="121" t="str" cm="1">
        <f t="array" ref="D15">IFERROR(INDEX('Guias Salariais'!$E$1:$E$1298,SMALL(IF(D$1='Guias Salariais'!$D$1:$D$1298,ROW('Guias Salariais'!$D$1:$D$1298)-ROW('Guias Salariais'!$D$1)+1),ROW(14:14))),"")</f>
        <v/>
      </c>
      <c r="E15" s="279" t="str">
        <f t="shared" si="1"/>
        <v/>
      </c>
      <c r="F15" s="121" t="str" cm="1">
        <f t="array" ref="F15">IFERROR(INDEX('Guias Salariais'!$E$1:$E$1298,SMALL(IF(F$1='Guias Salariais'!$D$1:$D$1298,ROW('Guias Salariais'!$D$1:$D$1298)-ROW('Guias Salariais'!$D$1)+1),ROW(14:14))),"")</f>
        <v/>
      </c>
      <c r="G15" s="165" t="str">
        <f t="shared" si="2"/>
        <v/>
      </c>
      <c r="H15" s="88" t="str" cm="1">
        <f t="array" ref="H15">IFERROR(INDEX('Guias Salariais'!$E$1:$E$1298,SMALL(IF(H$1='Guias Salariais'!$D$1:$D$1298,ROW('Guias Salariais'!$D$1:$D$1298)-ROW('Guias Salariais'!$D$1)+1),ROW(14:14))),"")</f>
        <v/>
      </c>
      <c r="I15" s="279" t="str">
        <f t="shared" si="3"/>
        <v/>
      </c>
      <c r="J15" s="122" t="str" cm="1">
        <f t="array" ref="J15">IFERROR(INDEX('Guias Salariais'!$E$1:$E$1298,SMALL(IF(J$1='Guias Salariais'!$D$1:$D$1298,ROW('Guias Salariais'!$D$1:$D$1298)-ROW('Guias Salariais'!$D$1)+1),ROW(14:14))),"")</f>
        <v/>
      </c>
      <c r="K15" s="279" t="str">
        <f t="shared" si="4"/>
        <v/>
      </c>
      <c r="L15" s="122" t="str" cm="1">
        <f t="array" ref="L15">IFERROR(INDEX('Guias Salariais'!$E$1:$E$1298,SMALL(IF(L$1='Guias Salariais'!$D$1:$D$1298,ROW('Guias Salariais'!$D$1:$D$1298)-ROW('Guias Salariais'!$D$1)+1),ROW(14:14))),"")</f>
        <v/>
      </c>
      <c r="M15" s="165" t="str">
        <f t="shared" si="5"/>
        <v/>
      </c>
      <c r="N15" s="119" t="str" cm="1">
        <f t="array" ref="N15">IFERROR(INDEX('Guias Salariais'!$E$1:$E$1298,SMALL(IF(N$1='Guias Salariais'!$D$1:$D$1298,ROW('Guias Salariais'!$D$1:$D$1298)-ROW('Guias Salariais'!$D$1)+1),ROW(14:14))),"")</f>
        <v/>
      </c>
      <c r="O15" s="165" t="str">
        <f t="shared" si="6"/>
        <v/>
      </c>
      <c r="P15" s="88" t="str" cm="1">
        <f t="array" ref="P15">IFERROR(INDEX('Guias Salariais'!$E$1:$E$1298,SMALL(IF(P$1='Guias Salariais'!$D$1:$D$1298,ROW('Guias Salariais'!$D$1:$D$1298)-ROW('Guias Salariais'!$D$1)+1),ROW(14:14))),"")</f>
        <v/>
      </c>
      <c r="Q15" s="279" t="str">
        <f t="shared" si="7"/>
        <v/>
      </c>
      <c r="R15" s="122" t="str" cm="1">
        <f t="array" ref="R15">IFERROR(INDEX('Guias Salariais'!$E$1:$E$1298,SMALL(IF(R$1='Guias Salariais'!$D$1:$D$1298,ROW('Guias Salariais'!$D$1:$D$1298)-ROW('Guias Salariais'!$D$1)+1),ROW(14:14))),"")</f>
        <v/>
      </c>
      <c r="S15" s="279" t="str">
        <f t="shared" si="8"/>
        <v/>
      </c>
      <c r="T15" s="122" t="str" cm="1">
        <f t="array" ref="T15">IFERROR(INDEX('Guias Salariais'!$E$1:$E$1298,SMALL(IF(T$1='Guias Salariais'!$D$1:$D$1298,ROW('Guias Salariais'!$D$1:$D$1298)-ROW('Guias Salariais'!$D$1)+1),ROW(14:14))),"")</f>
        <v/>
      </c>
      <c r="U15" s="165" t="str">
        <f t="shared" si="9"/>
        <v/>
      </c>
      <c r="V15" s="119" t="str" cm="1">
        <f t="array" ref="V15">IFERROR(INDEX('Guias Salariais'!$E$1:$E$1298,SMALL(IF(V$1='Guias Salariais'!$D$1:$D$1298,ROW('Guias Salariais'!$D$1:$D$1298)-ROW('Guias Salariais'!$D$1)+1),ROW(14:14))),"")</f>
        <v/>
      </c>
      <c r="W15" s="165" t="str">
        <f t="shared" si="10"/>
        <v/>
      </c>
      <c r="X15" s="88" t="str" cm="1">
        <f t="array" ref="X15">IFERROR(INDEX('Guias Salariais'!$E$1:$E$1298,SMALL(IF(X$1='Guias Salariais'!$D$1:$D$1298,ROW('Guias Salariais'!$D$1:$D$1298)-ROW('Guias Salariais'!$D$1)+1),ROW(14:14))),"")</f>
        <v/>
      </c>
      <c r="Y15" s="279" t="str">
        <f t="shared" si="11"/>
        <v/>
      </c>
      <c r="Z15" s="122" t="str" cm="1">
        <f t="array" ref="Z15">IFERROR(INDEX('Guias Salariais'!$E$1:$E$1298,SMALL(IF(Z$1='Guias Salariais'!$D$1:$D$1298,ROW('Guias Salariais'!$D$1:$D$1298)-ROW('Guias Salariais'!$D$1)+1),ROW(14:14))),"")</f>
        <v/>
      </c>
      <c r="AA15" s="279" t="str">
        <f t="shared" si="12"/>
        <v/>
      </c>
      <c r="AB15" s="122" t="str" cm="1">
        <f t="array" ref="AB15">IFERROR(INDEX('Guias Salariais'!$E$1:$E$1298,SMALL(IF(AB$1='Guias Salariais'!$D$1:$D$1298,ROW('Guias Salariais'!$D$1:$D$1298)-ROW('Guias Salariais'!$D$1)+1),ROW(14:14))),"")</f>
        <v/>
      </c>
      <c r="AC15" s="165" t="str">
        <f t="shared" si="13"/>
        <v/>
      </c>
      <c r="AD15" s="119" t="str" cm="1">
        <f t="array" ref="AD15">IFERROR(INDEX('Guias Salariais'!$E$1:$E$1298,SMALL(IF(AD$1='Guias Salariais'!$D$1:$D$1298,ROW('Guias Salariais'!$D$1:$D$1298)-ROW('Guias Salariais'!$D$1)+1),ROW(14:14))),"")</f>
        <v/>
      </c>
      <c r="AE15" s="279" t="str">
        <f t="shared" si="14"/>
        <v/>
      </c>
      <c r="AF15" s="121" t="str" cm="1">
        <f t="array" ref="AF15">IFERROR(INDEX('Guias Salariais'!$E$1:$E$1298,SMALL(IF(AF$1='Guias Salariais'!$D$1:$D$1298,ROW('Guias Salariais'!$D$1:$D$1298)-ROW('Guias Salariais'!$D$1)+1),ROW(14:14))),"")</f>
        <v/>
      </c>
      <c r="AG15" s="279" t="str">
        <f t="shared" si="15"/>
        <v/>
      </c>
      <c r="AH15" s="121" t="str" cm="1">
        <f t="array" ref="AH15">IFERROR(INDEX('Guias Salariais'!$E$1:$E$1298,SMALL(IF(AH$1='Guias Salariais'!$D$1:$D$1298,ROW('Guias Salariais'!$D$1:$D$1298)-ROW('Guias Salariais'!$D$1)+1),ROW(14:14))),"")</f>
        <v/>
      </c>
      <c r="AI15" s="165" t="str">
        <f t="shared" si="16"/>
        <v/>
      </c>
      <c r="AJ15" s="88" t="str" cm="1">
        <f t="array" ref="AJ15">IFERROR(INDEX('Guias Salariais'!$E$1:$E$1298,SMALL(IF(AJ$1='Guias Salariais'!$D$1:$D$1298,ROW('Guias Salariais'!$D$1:$D$1298)-ROW('Guias Salariais'!$D$1)+1),ROW(14:14))),"")</f>
        <v/>
      </c>
      <c r="AK15" s="279" t="str">
        <f t="shared" si="17"/>
        <v/>
      </c>
      <c r="AL15" s="122" t="str" cm="1">
        <f t="array" ref="AL15">IFERROR(INDEX('Guias Salariais'!$E$1:$E$1298,SMALL(IF(AL$1='Guias Salariais'!$D$1:$D$1298,ROW('Guias Salariais'!$D$1:$D$1298)-ROW('Guias Salariais'!$D$1)+1),ROW(14:14))),"")</f>
        <v/>
      </c>
      <c r="AM15" s="279" t="str">
        <f t="shared" si="18"/>
        <v/>
      </c>
      <c r="AN15" s="122" t="str" cm="1">
        <f t="array" ref="AN15">IFERROR(INDEX('Guias Salariais'!$E$1:$E$1298,SMALL(IF(AN$1='Guias Salariais'!$D$1:$D$1298,ROW('Guias Salariais'!$D$1:$D$1298)-ROW('Guias Salariais'!$D$1)+1),ROW(14:14))),"")</f>
        <v/>
      </c>
      <c r="AO15" s="165" t="str">
        <f t="shared" si="19"/>
        <v/>
      </c>
      <c r="AP15" s="119" t="str" cm="1">
        <f t="array" ref="AP15">IFERROR(INDEX('Guias Salariais'!$E$1:$E$1298,SMALL(IF(AP$1='Guias Salariais'!$D$1:$D$1298,ROW('Guias Salariais'!$D$1:$D$1298)-ROW('Guias Salariais'!$D$1)+1),ROW(14:14))),"")</f>
        <v/>
      </c>
      <c r="AQ15" s="279" t="str">
        <f t="shared" si="20"/>
        <v/>
      </c>
      <c r="AR15" s="121" t="str" cm="1">
        <f t="array" ref="AR15">IFERROR(INDEX('Guias Salariais'!$E$1:$E$1298,SMALL(IF(AR$1='Guias Salariais'!$D$1:$D$1298,ROW('Guias Salariais'!$D$1:$D$1298)-ROW('Guias Salariais'!$D$1)+1),ROW(14:14))),"")</f>
        <v/>
      </c>
      <c r="AS15" s="279" t="str">
        <f t="shared" si="21"/>
        <v/>
      </c>
      <c r="AT15" s="121" t="str" cm="1">
        <f t="array" ref="AT15">IFERROR(INDEX('Guias Salariais'!$E$1:$E$1298,SMALL(IF(AT$1='Guias Salariais'!$D$1:$D$1298,ROW('Guias Salariais'!$D$1:$D$1298)-ROW('Guias Salariais'!$D$1)+1),ROW(14:14))),"")</f>
        <v/>
      </c>
      <c r="AU15" s="165" t="str">
        <f t="shared" si="22"/>
        <v/>
      </c>
      <c r="AV15" s="88" t="str" cm="1">
        <f t="array" ref="AV15">IFERROR(INDEX('Guias Salariais'!$E$1:$E$1298,SMALL(IF(AV$1='Guias Salariais'!$D$1:$D$1298,ROW('Guias Salariais'!$D$1:$D$1298)-ROW('Guias Salariais'!$D$1)+1),ROW(14:14))),"")</f>
        <v/>
      </c>
      <c r="AW15" s="279" t="str">
        <f t="shared" si="23"/>
        <v/>
      </c>
      <c r="AX15" s="122" t="str" cm="1">
        <f t="array" ref="AX15">IFERROR(INDEX('Guias Salariais'!$E$1:$E$1298,SMALL(IF(AX$1='Guias Salariais'!$D$1:$D$1298,ROW('Guias Salariais'!$D$1:$D$1298)-ROW('Guias Salariais'!$D$1)+1),ROW(14:14))),"")</f>
        <v/>
      </c>
      <c r="AY15" s="279" t="str">
        <f t="shared" si="24"/>
        <v/>
      </c>
      <c r="AZ15" s="122" t="str" cm="1">
        <f t="array" ref="AZ15">IFERROR(INDEX('Guias Salariais'!$E$1:$E$1298,SMALL(IF(AZ$1='Guias Salariais'!$D$1:$D$1298,ROW('Guias Salariais'!$D$1:$D$1298)-ROW('Guias Salariais'!$D$1)+1),ROW(14:14))),"")</f>
        <v/>
      </c>
      <c r="BA15" s="279" t="str">
        <f t="shared" si="25"/>
        <v/>
      </c>
      <c r="BB15" s="119" t="str" cm="1">
        <f t="array" ref="BB15">IFERROR(INDEX('Guias Salariais'!$E$1:$E$1298,SMALL(IF(BB$1='Guias Salariais'!$D$1:$D$1298,ROW('Guias Salariais'!$D$1:$D$1298)-ROW('Guias Salariais'!$D$1)+1),ROW(14:14))),"")</f>
        <v/>
      </c>
      <c r="BC15" s="279" t="str">
        <f t="shared" si="26"/>
        <v/>
      </c>
      <c r="BD15" s="121" t="str" cm="1">
        <f t="array" ref="BD15">IFERROR(INDEX('Guias Salariais'!$E$1:$E$1298,SMALL(IF(BD$1='Guias Salariais'!$D$1:$D$1298,ROW('Guias Salariais'!$D$1:$D$1298)-ROW('Guias Salariais'!$D$1)+1),ROW(14:14))),"")</f>
        <v/>
      </c>
      <c r="BE15" s="279" t="str">
        <f t="shared" si="27"/>
        <v/>
      </c>
      <c r="BF15" s="121" t="str" cm="1">
        <f t="array" ref="BF15">IFERROR(INDEX('Guias Salariais'!$E$1:$E$1298,SMALL(IF(BF$1='Guias Salariais'!$D$1:$D$1298,ROW('Guias Salariais'!$D$1:$D$1298)-ROW('Guias Salariais'!$D$1)+1),ROW(14:14))),"")</f>
        <v/>
      </c>
      <c r="BG15" s="279" t="str">
        <f t="shared" si="28"/>
        <v/>
      </c>
      <c r="BH15" s="88" t="str" cm="1">
        <f t="array" ref="BH15">IFERROR(INDEX('Guias Salariais'!$E$1:$E$1298,SMALL(IF(BH$1='Guias Salariais'!$D$1:$D$1298,ROW('Guias Salariais'!$D$1:$D$1298)-ROW('Guias Salariais'!$D$1)+1),ROW(14:14))),"")</f>
        <v/>
      </c>
      <c r="BI15" s="279" t="str">
        <f t="shared" si="29"/>
        <v/>
      </c>
      <c r="BJ15" s="122" t="str" cm="1">
        <f t="array" ref="BJ15">IFERROR(INDEX('Guias Salariais'!$E$1:$E$1298,SMALL(IF(BJ$1='Guias Salariais'!$D$1:$D$1298,ROW('Guias Salariais'!$D$1:$D$1298)-ROW('Guias Salariais'!$D$1)+1),ROW(14:14))),"")</f>
        <v/>
      </c>
      <c r="BK15" s="279" t="str">
        <f t="shared" si="30"/>
        <v/>
      </c>
      <c r="BL15" s="122" t="str" cm="1">
        <f t="array" ref="BL15">IFERROR(INDEX('Guias Salariais'!$E$1:$E$1298,SMALL(IF(BL$1='Guias Salariais'!$D$1:$D$1298,ROW('Guias Salariais'!$D$1:$D$1298)-ROW('Guias Salariais'!$D$1)+1),ROW(14:14))),"")</f>
        <v/>
      </c>
      <c r="BM15" s="279" t="str">
        <f t="shared" si="31"/>
        <v/>
      </c>
      <c r="BN15" s="119" t="str" cm="1">
        <f t="array" ref="BN15">IFERROR(INDEX('Guias Salariais'!$E$1:$E$1298,SMALL(IF(BN$1='Guias Salariais'!$D$1:$D$1298,ROW('Guias Salariais'!$D$1:$D$1298)-ROW('Guias Salariais'!$D$1)+1),ROW(14:14))),"")</f>
        <v/>
      </c>
      <c r="BO15" s="165" t="str">
        <f t="shared" si="32"/>
        <v/>
      </c>
      <c r="BP15" s="122" t="str" cm="1">
        <f t="array" ref="BP15">IFERROR(INDEX('Guias Salariais'!$E$1:$E$1298,SMALL(IF(BP$1='Guias Salariais'!$D$1:$D$1298,ROW('Guias Salariais'!$D$1:$D$1298)-ROW('Guias Salariais'!$D$1)+1),ROW(14:14))),"")</f>
        <v/>
      </c>
      <c r="BQ15" s="279" t="str">
        <f t="shared" si="33"/>
        <v/>
      </c>
      <c r="BR15" s="122" t="str" cm="1">
        <f t="array" ref="BR15">IFERROR(INDEX('Guias Salariais'!$E$1:$E$1298,SMALL(IF(BR$1='Guias Salariais'!$D$1:$D$1298,ROW('Guias Salariais'!$D$1:$D$1298)-ROW('Guias Salariais'!$D$1)+1),ROW(14:14))),"")</f>
        <v/>
      </c>
      <c r="BS15" s="165" t="str">
        <f t="shared" si="34"/>
        <v/>
      </c>
    </row>
    <row r="16" spans="1:71" x14ac:dyDescent="0.25">
      <c r="A16" s="667"/>
      <c r="B16" s="119" t="str" cm="1">
        <f t="array" ref="B16">IFERROR(INDEX('Guias Salariais'!$E$1:$E$1298,SMALL(IF(B$1='Guias Salariais'!$D$1:$D$1298,ROW('Guias Salariais'!$D$1:$D$1298)-ROW('Guias Salariais'!$D$1)+1),ROW(15:15))),"")</f>
        <v/>
      </c>
      <c r="C16" s="279" t="str">
        <f t="shared" si="0"/>
        <v/>
      </c>
      <c r="D16" s="121" t="str" cm="1">
        <f t="array" ref="D16">IFERROR(INDEX('Guias Salariais'!$E$1:$E$1298,SMALL(IF(D$1='Guias Salariais'!$D$1:$D$1298,ROW('Guias Salariais'!$D$1:$D$1298)-ROW('Guias Salariais'!$D$1)+1),ROW(15:15))),"")</f>
        <v/>
      </c>
      <c r="E16" s="279" t="str">
        <f t="shared" si="1"/>
        <v/>
      </c>
      <c r="F16" s="121" t="str" cm="1">
        <f t="array" ref="F16">IFERROR(INDEX('Guias Salariais'!$E$1:$E$1298,SMALL(IF(F$1='Guias Salariais'!$D$1:$D$1298,ROW('Guias Salariais'!$D$1:$D$1298)-ROW('Guias Salariais'!$D$1)+1),ROW(15:15))),"")</f>
        <v/>
      </c>
      <c r="G16" s="165" t="str">
        <f t="shared" si="2"/>
        <v/>
      </c>
      <c r="H16" s="88" t="str" cm="1">
        <f t="array" ref="H16">IFERROR(INDEX('Guias Salariais'!$E$1:$E$1298,SMALL(IF(H$1='Guias Salariais'!$D$1:$D$1298,ROW('Guias Salariais'!$D$1:$D$1298)-ROW('Guias Salariais'!$D$1)+1),ROW(15:15))),"")</f>
        <v/>
      </c>
      <c r="I16" s="279" t="str">
        <f t="shared" si="3"/>
        <v/>
      </c>
      <c r="J16" s="122" t="str" cm="1">
        <f t="array" ref="J16">IFERROR(INDEX('Guias Salariais'!$E$1:$E$1298,SMALL(IF(J$1='Guias Salariais'!$D$1:$D$1298,ROW('Guias Salariais'!$D$1:$D$1298)-ROW('Guias Salariais'!$D$1)+1),ROW(15:15))),"")</f>
        <v/>
      </c>
      <c r="K16" s="279" t="str">
        <f t="shared" si="4"/>
        <v/>
      </c>
      <c r="L16" s="122" t="str" cm="1">
        <f t="array" ref="L16">IFERROR(INDEX('Guias Salariais'!$E$1:$E$1298,SMALL(IF(L$1='Guias Salariais'!$D$1:$D$1298,ROW('Guias Salariais'!$D$1:$D$1298)-ROW('Guias Salariais'!$D$1)+1),ROW(15:15))),"")</f>
        <v/>
      </c>
      <c r="M16" s="165" t="str">
        <f t="shared" si="5"/>
        <v/>
      </c>
      <c r="N16" s="119" t="str" cm="1">
        <f t="array" ref="N16">IFERROR(INDEX('Guias Salariais'!$E$1:$E$1298,SMALL(IF(N$1='Guias Salariais'!$D$1:$D$1298,ROW('Guias Salariais'!$D$1:$D$1298)-ROW('Guias Salariais'!$D$1)+1),ROW(15:15))),"")</f>
        <v/>
      </c>
      <c r="O16" s="165" t="str">
        <f t="shared" si="6"/>
        <v/>
      </c>
      <c r="P16" s="88" t="str" cm="1">
        <f t="array" ref="P16">IFERROR(INDEX('Guias Salariais'!$E$1:$E$1298,SMALL(IF(P$1='Guias Salariais'!$D$1:$D$1298,ROW('Guias Salariais'!$D$1:$D$1298)-ROW('Guias Salariais'!$D$1)+1),ROW(15:15))),"")</f>
        <v/>
      </c>
      <c r="Q16" s="279" t="str">
        <f t="shared" si="7"/>
        <v/>
      </c>
      <c r="R16" s="122" t="str" cm="1">
        <f t="array" ref="R16">IFERROR(INDEX('Guias Salariais'!$E$1:$E$1298,SMALL(IF(R$1='Guias Salariais'!$D$1:$D$1298,ROW('Guias Salariais'!$D$1:$D$1298)-ROW('Guias Salariais'!$D$1)+1),ROW(15:15))),"")</f>
        <v/>
      </c>
      <c r="S16" s="279" t="str">
        <f t="shared" si="8"/>
        <v/>
      </c>
      <c r="T16" s="122" t="str" cm="1">
        <f t="array" ref="T16">IFERROR(INDEX('Guias Salariais'!$E$1:$E$1298,SMALL(IF(T$1='Guias Salariais'!$D$1:$D$1298,ROW('Guias Salariais'!$D$1:$D$1298)-ROW('Guias Salariais'!$D$1)+1),ROW(15:15))),"")</f>
        <v/>
      </c>
      <c r="U16" s="165" t="str">
        <f t="shared" si="9"/>
        <v/>
      </c>
      <c r="V16" s="119" t="str" cm="1">
        <f t="array" ref="V16">IFERROR(INDEX('Guias Salariais'!$E$1:$E$1298,SMALL(IF(V$1='Guias Salariais'!$D$1:$D$1298,ROW('Guias Salariais'!$D$1:$D$1298)-ROW('Guias Salariais'!$D$1)+1),ROW(15:15))),"")</f>
        <v/>
      </c>
      <c r="W16" s="165" t="str">
        <f t="shared" si="10"/>
        <v/>
      </c>
      <c r="X16" s="88" t="str" cm="1">
        <f t="array" ref="X16">IFERROR(INDEX('Guias Salariais'!$E$1:$E$1298,SMALL(IF(X$1='Guias Salariais'!$D$1:$D$1298,ROW('Guias Salariais'!$D$1:$D$1298)-ROW('Guias Salariais'!$D$1)+1),ROW(15:15))),"")</f>
        <v/>
      </c>
      <c r="Y16" s="279" t="str">
        <f t="shared" si="11"/>
        <v/>
      </c>
      <c r="Z16" s="122" t="str" cm="1">
        <f t="array" ref="Z16">IFERROR(INDEX('Guias Salariais'!$E$1:$E$1298,SMALL(IF(Z$1='Guias Salariais'!$D$1:$D$1298,ROW('Guias Salariais'!$D$1:$D$1298)-ROW('Guias Salariais'!$D$1)+1),ROW(15:15))),"")</f>
        <v/>
      </c>
      <c r="AA16" s="279" t="str">
        <f t="shared" si="12"/>
        <v/>
      </c>
      <c r="AB16" s="122" t="str" cm="1">
        <f t="array" ref="AB16">IFERROR(INDEX('Guias Salariais'!$E$1:$E$1298,SMALL(IF(AB$1='Guias Salariais'!$D$1:$D$1298,ROW('Guias Salariais'!$D$1:$D$1298)-ROW('Guias Salariais'!$D$1)+1),ROW(15:15))),"")</f>
        <v/>
      </c>
      <c r="AC16" s="165" t="str">
        <f t="shared" si="13"/>
        <v/>
      </c>
      <c r="AD16" s="119" t="str" cm="1">
        <f t="array" ref="AD16">IFERROR(INDEX('Guias Salariais'!$E$1:$E$1298,SMALL(IF(AD$1='Guias Salariais'!$D$1:$D$1298,ROW('Guias Salariais'!$D$1:$D$1298)-ROW('Guias Salariais'!$D$1)+1),ROW(15:15))),"")</f>
        <v/>
      </c>
      <c r="AE16" s="279" t="str">
        <f t="shared" si="14"/>
        <v/>
      </c>
      <c r="AF16" s="121" t="str" cm="1">
        <f t="array" ref="AF16">IFERROR(INDEX('Guias Salariais'!$E$1:$E$1298,SMALL(IF(AF$1='Guias Salariais'!$D$1:$D$1298,ROW('Guias Salariais'!$D$1:$D$1298)-ROW('Guias Salariais'!$D$1)+1),ROW(15:15))),"")</f>
        <v/>
      </c>
      <c r="AG16" s="279" t="str">
        <f t="shared" si="15"/>
        <v/>
      </c>
      <c r="AH16" s="121" t="str" cm="1">
        <f t="array" ref="AH16">IFERROR(INDEX('Guias Salariais'!$E$1:$E$1298,SMALL(IF(AH$1='Guias Salariais'!$D$1:$D$1298,ROW('Guias Salariais'!$D$1:$D$1298)-ROW('Guias Salariais'!$D$1)+1),ROW(15:15))),"")</f>
        <v/>
      </c>
      <c r="AI16" s="165" t="str">
        <f t="shared" si="16"/>
        <v/>
      </c>
      <c r="AJ16" s="88" t="str" cm="1">
        <f t="array" ref="AJ16">IFERROR(INDEX('Guias Salariais'!$E$1:$E$1298,SMALL(IF(AJ$1='Guias Salariais'!$D$1:$D$1298,ROW('Guias Salariais'!$D$1:$D$1298)-ROW('Guias Salariais'!$D$1)+1),ROW(15:15))),"")</f>
        <v/>
      </c>
      <c r="AK16" s="279" t="str">
        <f t="shared" si="17"/>
        <v/>
      </c>
      <c r="AL16" s="122" t="str" cm="1">
        <f t="array" ref="AL16">IFERROR(INDEX('Guias Salariais'!$E$1:$E$1298,SMALL(IF(AL$1='Guias Salariais'!$D$1:$D$1298,ROW('Guias Salariais'!$D$1:$D$1298)-ROW('Guias Salariais'!$D$1)+1),ROW(15:15))),"")</f>
        <v/>
      </c>
      <c r="AM16" s="279" t="str">
        <f t="shared" si="18"/>
        <v/>
      </c>
      <c r="AN16" s="122" t="str" cm="1">
        <f t="array" ref="AN16">IFERROR(INDEX('Guias Salariais'!$E$1:$E$1298,SMALL(IF(AN$1='Guias Salariais'!$D$1:$D$1298,ROW('Guias Salariais'!$D$1:$D$1298)-ROW('Guias Salariais'!$D$1)+1),ROW(15:15))),"")</f>
        <v/>
      </c>
      <c r="AO16" s="165" t="str">
        <f t="shared" si="19"/>
        <v/>
      </c>
      <c r="AP16" s="119" t="str" cm="1">
        <f t="array" ref="AP16">IFERROR(INDEX('Guias Salariais'!$E$1:$E$1298,SMALL(IF(AP$1='Guias Salariais'!$D$1:$D$1298,ROW('Guias Salariais'!$D$1:$D$1298)-ROW('Guias Salariais'!$D$1)+1),ROW(15:15))),"")</f>
        <v/>
      </c>
      <c r="AQ16" s="279" t="str">
        <f t="shared" si="20"/>
        <v/>
      </c>
      <c r="AR16" s="121" t="str" cm="1">
        <f t="array" ref="AR16">IFERROR(INDEX('Guias Salariais'!$E$1:$E$1298,SMALL(IF(AR$1='Guias Salariais'!$D$1:$D$1298,ROW('Guias Salariais'!$D$1:$D$1298)-ROW('Guias Salariais'!$D$1)+1),ROW(15:15))),"")</f>
        <v/>
      </c>
      <c r="AS16" s="279" t="str">
        <f t="shared" si="21"/>
        <v/>
      </c>
      <c r="AT16" s="121" t="str" cm="1">
        <f t="array" ref="AT16">IFERROR(INDEX('Guias Salariais'!$E$1:$E$1298,SMALL(IF(AT$1='Guias Salariais'!$D$1:$D$1298,ROW('Guias Salariais'!$D$1:$D$1298)-ROW('Guias Salariais'!$D$1)+1),ROW(15:15))),"")</f>
        <v/>
      </c>
      <c r="AU16" s="165" t="str">
        <f t="shared" si="22"/>
        <v/>
      </c>
      <c r="AV16" s="88" t="str" cm="1">
        <f t="array" ref="AV16">IFERROR(INDEX('Guias Salariais'!$E$1:$E$1298,SMALL(IF(AV$1='Guias Salariais'!$D$1:$D$1298,ROW('Guias Salariais'!$D$1:$D$1298)-ROW('Guias Salariais'!$D$1)+1),ROW(15:15))),"")</f>
        <v/>
      </c>
      <c r="AW16" s="279" t="str">
        <f t="shared" si="23"/>
        <v/>
      </c>
      <c r="AX16" s="122" t="str" cm="1">
        <f t="array" ref="AX16">IFERROR(INDEX('Guias Salariais'!$E$1:$E$1298,SMALL(IF(AX$1='Guias Salariais'!$D$1:$D$1298,ROW('Guias Salariais'!$D$1:$D$1298)-ROW('Guias Salariais'!$D$1)+1),ROW(15:15))),"")</f>
        <v/>
      </c>
      <c r="AY16" s="279" t="str">
        <f t="shared" si="24"/>
        <v/>
      </c>
      <c r="AZ16" s="122" t="str" cm="1">
        <f t="array" ref="AZ16">IFERROR(INDEX('Guias Salariais'!$E$1:$E$1298,SMALL(IF(AZ$1='Guias Salariais'!$D$1:$D$1298,ROW('Guias Salariais'!$D$1:$D$1298)-ROW('Guias Salariais'!$D$1)+1),ROW(15:15))),"")</f>
        <v/>
      </c>
      <c r="BA16" s="279" t="str">
        <f t="shared" si="25"/>
        <v/>
      </c>
      <c r="BB16" s="119" t="str" cm="1">
        <f t="array" ref="BB16">IFERROR(INDEX('Guias Salariais'!$E$1:$E$1298,SMALL(IF(BB$1='Guias Salariais'!$D$1:$D$1298,ROW('Guias Salariais'!$D$1:$D$1298)-ROW('Guias Salariais'!$D$1)+1),ROW(15:15))),"")</f>
        <v/>
      </c>
      <c r="BC16" s="279" t="str">
        <f t="shared" si="26"/>
        <v/>
      </c>
      <c r="BD16" s="121" t="str" cm="1">
        <f t="array" ref="BD16">IFERROR(INDEX('Guias Salariais'!$E$1:$E$1298,SMALL(IF(BD$1='Guias Salariais'!$D$1:$D$1298,ROW('Guias Salariais'!$D$1:$D$1298)-ROW('Guias Salariais'!$D$1)+1),ROW(15:15))),"")</f>
        <v/>
      </c>
      <c r="BE16" s="279" t="str">
        <f t="shared" si="27"/>
        <v/>
      </c>
      <c r="BF16" s="121" t="str" cm="1">
        <f t="array" ref="BF16">IFERROR(INDEX('Guias Salariais'!$E$1:$E$1298,SMALL(IF(BF$1='Guias Salariais'!$D$1:$D$1298,ROW('Guias Salariais'!$D$1:$D$1298)-ROW('Guias Salariais'!$D$1)+1),ROW(15:15))),"")</f>
        <v/>
      </c>
      <c r="BG16" s="279" t="str">
        <f t="shared" si="28"/>
        <v/>
      </c>
      <c r="BH16" s="88" t="str" cm="1">
        <f t="array" ref="BH16">IFERROR(INDEX('Guias Salariais'!$E$1:$E$1298,SMALL(IF(BH$1='Guias Salariais'!$D$1:$D$1298,ROW('Guias Salariais'!$D$1:$D$1298)-ROW('Guias Salariais'!$D$1)+1),ROW(15:15))),"")</f>
        <v/>
      </c>
      <c r="BI16" s="279" t="str">
        <f t="shared" si="29"/>
        <v/>
      </c>
      <c r="BJ16" s="122" t="str" cm="1">
        <f t="array" ref="BJ16">IFERROR(INDEX('Guias Salariais'!$E$1:$E$1298,SMALL(IF(BJ$1='Guias Salariais'!$D$1:$D$1298,ROW('Guias Salariais'!$D$1:$D$1298)-ROW('Guias Salariais'!$D$1)+1),ROW(15:15))),"")</f>
        <v/>
      </c>
      <c r="BK16" s="279" t="str">
        <f t="shared" si="30"/>
        <v/>
      </c>
      <c r="BL16" s="122" t="str" cm="1">
        <f t="array" ref="BL16">IFERROR(INDEX('Guias Salariais'!$E$1:$E$1298,SMALL(IF(BL$1='Guias Salariais'!$D$1:$D$1298,ROW('Guias Salariais'!$D$1:$D$1298)-ROW('Guias Salariais'!$D$1)+1),ROW(15:15))),"")</f>
        <v/>
      </c>
      <c r="BM16" s="279" t="str">
        <f t="shared" si="31"/>
        <v/>
      </c>
      <c r="BN16" s="119" t="str" cm="1">
        <f t="array" ref="BN16">IFERROR(INDEX('Guias Salariais'!$E$1:$E$1298,SMALL(IF(BN$1='Guias Salariais'!$D$1:$D$1298,ROW('Guias Salariais'!$D$1:$D$1298)-ROW('Guias Salariais'!$D$1)+1),ROW(15:15))),"")</f>
        <v/>
      </c>
      <c r="BO16" s="165" t="str">
        <f t="shared" si="32"/>
        <v/>
      </c>
      <c r="BP16" s="122" t="str" cm="1">
        <f t="array" ref="BP16">IFERROR(INDEX('Guias Salariais'!$E$1:$E$1298,SMALL(IF(BP$1='Guias Salariais'!$D$1:$D$1298,ROW('Guias Salariais'!$D$1:$D$1298)-ROW('Guias Salariais'!$D$1)+1),ROW(15:15))),"")</f>
        <v/>
      </c>
      <c r="BQ16" s="279" t="str">
        <f t="shared" si="33"/>
        <v/>
      </c>
      <c r="BR16" s="122" t="str" cm="1">
        <f t="array" ref="BR16">IFERROR(INDEX('Guias Salariais'!$E$1:$E$1298,SMALL(IF(BR$1='Guias Salariais'!$D$1:$D$1298,ROW('Guias Salariais'!$D$1:$D$1298)-ROW('Guias Salariais'!$D$1)+1),ROW(15:15))),"")</f>
        <v/>
      </c>
      <c r="BS16" s="165" t="str">
        <f t="shared" si="34"/>
        <v/>
      </c>
    </row>
    <row r="17" spans="1:71" x14ac:dyDescent="0.25">
      <c r="A17" s="667"/>
      <c r="B17" s="119" t="str" cm="1">
        <f t="array" ref="B17">IFERROR(INDEX('Guias Salariais'!$E$1:$E$1298,SMALL(IF(B$1='Guias Salariais'!$D$1:$D$1298,ROW('Guias Salariais'!$D$1:$D$1298)-ROW('Guias Salariais'!$D$1)+1),ROW(16:16))),"")</f>
        <v/>
      </c>
      <c r="C17" s="279" t="str">
        <f t="shared" si="0"/>
        <v/>
      </c>
      <c r="D17" s="121" t="str" cm="1">
        <f t="array" ref="D17">IFERROR(INDEX('Guias Salariais'!$E$1:$E$1298,SMALL(IF(D$1='Guias Salariais'!$D$1:$D$1298,ROW('Guias Salariais'!$D$1:$D$1298)-ROW('Guias Salariais'!$D$1)+1),ROW(16:16))),"")</f>
        <v/>
      </c>
      <c r="E17" s="279" t="str">
        <f t="shared" si="1"/>
        <v/>
      </c>
      <c r="F17" s="121" t="str" cm="1">
        <f t="array" ref="F17">IFERROR(INDEX('Guias Salariais'!$E$1:$E$1298,SMALL(IF(F$1='Guias Salariais'!$D$1:$D$1298,ROW('Guias Salariais'!$D$1:$D$1298)-ROW('Guias Salariais'!$D$1)+1),ROW(16:16))),"")</f>
        <v/>
      </c>
      <c r="G17" s="165" t="str">
        <f t="shared" si="2"/>
        <v/>
      </c>
      <c r="H17" s="88" t="str" cm="1">
        <f t="array" ref="H17">IFERROR(INDEX('Guias Salariais'!$E$1:$E$1298,SMALL(IF(H$1='Guias Salariais'!$D$1:$D$1298,ROW('Guias Salariais'!$D$1:$D$1298)-ROW('Guias Salariais'!$D$1)+1),ROW(16:16))),"")</f>
        <v/>
      </c>
      <c r="I17" s="279" t="str">
        <f t="shared" si="3"/>
        <v/>
      </c>
      <c r="J17" s="122" t="str" cm="1">
        <f t="array" ref="J17">IFERROR(INDEX('Guias Salariais'!$E$1:$E$1298,SMALL(IF(J$1='Guias Salariais'!$D$1:$D$1298,ROW('Guias Salariais'!$D$1:$D$1298)-ROW('Guias Salariais'!$D$1)+1),ROW(16:16))),"")</f>
        <v/>
      </c>
      <c r="K17" s="279" t="str">
        <f t="shared" si="4"/>
        <v/>
      </c>
      <c r="L17" s="122" t="str" cm="1">
        <f t="array" ref="L17">IFERROR(INDEX('Guias Salariais'!$E$1:$E$1298,SMALL(IF(L$1='Guias Salariais'!$D$1:$D$1298,ROW('Guias Salariais'!$D$1:$D$1298)-ROW('Guias Salariais'!$D$1)+1),ROW(16:16))),"")</f>
        <v/>
      </c>
      <c r="M17" s="165" t="str">
        <f t="shared" si="5"/>
        <v/>
      </c>
      <c r="N17" s="119" t="str" cm="1">
        <f t="array" ref="N17">IFERROR(INDEX('Guias Salariais'!$E$1:$E$1298,SMALL(IF(N$1='Guias Salariais'!$D$1:$D$1298,ROW('Guias Salariais'!$D$1:$D$1298)-ROW('Guias Salariais'!$D$1)+1),ROW(16:16))),"")</f>
        <v/>
      </c>
      <c r="O17" s="165" t="str">
        <f t="shared" si="6"/>
        <v/>
      </c>
      <c r="P17" s="88" t="str" cm="1">
        <f t="array" ref="P17">IFERROR(INDEX('Guias Salariais'!$E$1:$E$1298,SMALL(IF(P$1='Guias Salariais'!$D$1:$D$1298,ROW('Guias Salariais'!$D$1:$D$1298)-ROW('Guias Salariais'!$D$1)+1),ROW(16:16))),"")</f>
        <v/>
      </c>
      <c r="Q17" s="279" t="str">
        <f t="shared" si="7"/>
        <v/>
      </c>
      <c r="R17" s="122" t="str" cm="1">
        <f t="array" ref="R17">IFERROR(INDEX('Guias Salariais'!$E$1:$E$1298,SMALL(IF(R$1='Guias Salariais'!$D$1:$D$1298,ROW('Guias Salariais'!$D$1:$D$1298)-ROW('Guias Salariais'!$D$1)+1),ROW(16:16))),"")</f>
        <v/>
      </c>
      <c r="S17" s="279" t="str">
        <f t="shared" si="8"/>
        <v/>
      </c>
      <c r="T17" s="122" t="str" cm="1">
        <f t="array" ref="T17">IFERROR(INDEX('Guias Salariais'!$E$1:$E$1298,SMALL(IF(T$1='Guias Salariais'!$D$1:$D$1298,ROW('Guias Salariais'!$D$1:$D$1298)-ROW('Guias Salariais'!$D$1)+1),ROW(16:16))),"")</f>
        <v/>
      </c>
      <c r="U17" s="165" t="str">
        <f t="shared" si="9"/>
        <v/>
      </c>
      <c r="V17" s="119" t="str" cm="1">
        <f t="array" ref="V17">IFERROR(INDEX('Guias Salariais'!$E$1:$E$1298,SMALL(IF(V$1='Guias Salariais'!$D$1:$D$1298,ROW('Guias Salariais'!$D$1:$D$1298)-ROW('Guias Salariais'!$D$1)+1),ROW(16:16))),"")</f>
        <v/>
      </c>
      <c r="W17" s="165" t="str">
        <f t="shared" si="10"/>
        <v/>
      </c>
      <c r="X17" s="88" t="str" cm="1">
        <f t="array" ref="X17">IFERROR(INDEX('Guias Salariais'!$E$1:$E$1298,SMALL(IF(X$1='Guias Salariais'!$D$1:$D$1298,ROW('Guias Salariais'!$D$1:$D$1298)-ROW('Guias Salariais'!$D$1)+1),ROW(16:16))),"")</f>
        <v/>
      </c>
      <c r="Y17" s="279" t="str">
        <f t="shared" si="11"/>
        <v/>
      </c>
      <c r="Z17" s="122" t="str" cm="1">
        <f t="array" ref="Z17">IFERROR(INDEX('Guias Salariais'!$E$1:$E$1298,SMALL(IF(Z$1='Guias Salariais'!$D$1:$D$1298,ROW('Guias Salariais'!$D$1:$D$1298)-ROW('Guias Salariais'!$D$1)+1),ROW(16:16))),"")</f>
        <v/>
      </c>
      <c r="AA17" s="279" t="str">
        <f t="shared" si="12"/>
        <v/>
      </c>
      <c r="AB17" s="122" t="str" cm="1">
        <f t="array" ref="AB17">IFERROR(INDEX('Guias Salariais'!$E$1:$E$1298,SMALL(IF(AB$1='Guias Salariais'!$D$1:$D$1298,ROW('Guias Salariais'!$D$1:$D$1298)-ROW('Guias Salariais'!$D$1)+1),ROW(16:16))),"")</f>
        <v/>
      </c>
      <c r="AC17" s="165" t="str">
        <f t="shared" si="13"/>
        <v/>
      </c>
      <c r="AD17" s="119" t="str" cm="1">
        <f t="array" ref="AD17">IFERROR(INDEX('Guias Salariais'!$E$1:$E$1298,SMALL(IF(AD$1='Guias Salariais'!$D$1:$D$1298,ROW('Guias Salariais'!$D$1:$D$1298)-ROW('Guias Salariais'!$D$1)+1),ROW(16:16))),"")</f>
        <v/>
      </c>
      <c r="AE17" s="279" t="str">
        <f t="shared" si="14"/>
        <v/>
      </c>
      <c r="AF17" s="121" t="str" cm="1">
        <f t="array" ref="AF17">IFERROR(INDEX('Guias Salariais'!$E$1:$E$1298,SMALL(IF(AF$1='Guias Salariais'!$D$1:$D$1298,ROW('Guias Salariais'!$D$1:$D$1298)-ROW('Guias Salariais'!$D$1)+1),ROW(16:16))),"")</f>
        <v/>
      </c>
      <c r="AG17" s="279" t="str">
        <f t="shared" si="15"/>
        <v/>
      </c>
      <c r="AH17" s="121" t="str" cm="1">
        <f t="array" ref="AH17">IFERROR(INDEX('Guias Salariais'!$E$1:$E$1298,SMALL(IF(AH$1='Guias Salariais'!$D$1:$D$1298,ROW('Guias Salariais'!$D$1:$D$1298)-ROW('Guias Salariais'!$D$1)+1),ROW(16:16))),"")</f>
        <v/>
      </c>
      <c r="AI17" s="165" t="str">
        <f t="shared" si="16"/>
        <v/>
      </c>
      <c r="AJ17" s="88" t="str" cm="1">
        <f t="array" ref="AJ17">IFERROR(INDEX('Guias Salariais'!$E$1:$E$1298,SMALL(IF(AJ$1='Guias Salariais'!$D$1:$D$1298,ROW('Guias Salariais'!$D$1:$D$1298)-ROW('Guias Salariais'!$D$1)+1),ROW(16:16))),"")</f>
        <v/>
      </c>
      <c r="AK17" s="279" t="str">
        <f t="shared" si="17"/>
        <v/>
      </c>
      <c r="AL17" s="122" t="str" cm="1">
        <f t="array" ref="AL17">IFERROR(INDEX('Guias Salariais'!$E$1:$E$1298,SMALL(IF(AL$1='Guias Salariais'!$D$1:$D$1298,ROW('Guias Salariais'!$D$1:$D$1298)-ROW('Guias Salariais'!$D$1)+1),ROW(16:16))),"")</f>
        <v/>
      </c>
      <c r="AM17" s="279" t="str">
        <f t="shared" si="18"/>
        <v/>
      </c>
      <c r="AN17" s="122" t="str" cm="1">
        <f t="array" ref="AN17">IFERROR(INDEX('Guias Salariais'!$E$1:$E$1298,SMALL(IF(AN$1='Guias Salariais'!$D$1:$D$1298,ROW('Guias Salariais'!$D$1:$D$1298)-ROW('Guias Salariais'!$D$1)+1),ROW(16:16))),"")</f>
        <v/>
      </c>
      <c r="AO17" s="165" t="str">
        <f t="shared" si="19"/>
        <v/>
      </c>
      <c r="AP17" s="119" t="str" cm="1">
        <f t="array" ref="AP17">IFERROR(INDEX('Guias Salariais'!$E$1:$E$1298,SMALL(IF(AP$1='Guias Salariais'!$D$1:$D$1298,ROW('Guias Salariais'!$D$1:$D$1298)-ROW('Guias Salariais'!$D$1)+1),ROW(16:16))),"")</f>
        <v/>
      </c>
      <c r="AQ17" s="279" t="str">
        <f t="shared" si="20"/>
        <v/>
      </c>
      <c r="AR17" s="121" t="str" cm="1">
        <f t="array" ref="AR17">IFERROR(INDEX('Guias Salariais'!$E$1:$E$1298,SMALL(IF(AR$1='Guias Salariais'!$D$1:$D$1298,ROW('Guias Salariais'!$D$1:$D$1298)-ROW('Guias Salariais'!$D$1)+1),ROW(16:16))),"")</f>
        <v/>
      </c>
      <c r="AS17" s="279" t="str">
        <f t="shared" si="21"/>
        <v/>
      </c>
      <c r="AT17" s="121" t="str" cm="1">
        <f t="array" ref="AT17">IFERROR(INDEX('Guias Salariais'!$E$1:$E$1298,SMALL(IF(AT$1='Guias Salariais'!$D$1:$D$1298,ROW('Guias Salariais'!$D$1:$D$1298)-ROW('Guias Salariais'!$D$1)+1),ROW(16:16))),"")</f>
        <v/>
      </c>
      <c r="AU17" s="165" t="str">
        <f t="shared" si="22"/>
        <v/>
      </c>
      <c r="AV17" s="88" t="str" cm="1">
        <f t="array" ref="AV17">IFERROR(INDEX('Guias Salariais'!$E$1:$E$1298,SMALL(IF(AV$1='Guias Salariais'!$D$1:$D$1298,ROW('Guias Salariais'!$D$1:$D$1298)-ROW('Guias Salariais'!$D$1)+1),ROW(16:16))),"")</f>
        <v/>
      </c>
      <c r="AW17" s="279" t="str">
        <f t="shared" si="23"/>
        <v/>
      </c>
      <c r="AX17" s="122" t="str" cm="1">
        <f t="array" ref="AX17">IFERROR(INDEX('Guias Salariais'!$E$1:$E$1298,SMALL(IF(AX$1='Guias Salariais'!$D$1:$D$1298,ROW('Guias Salariais'!$D$1:$D$1298)-ROW('Guias Salariais'!$D$1)+1),ROW(16:16))),"")</f>
        <v/>
      </c>
      <c r="AY17" s="279" t="str">
        <f t="shared" si="24"/>
        <v/>
      </c>
      <c r="AZ17" s="122" t="str" cm="1">
        <f t="array" ref="AZ17">IFERROR(INDEX('Guias Salariais'!$E$1:$E$1298,SMALL(IF(AZ$1='Guias Salariais'!$D$1:$D$1298,ROW('Guias Salariais'!$D$1:$D$1298)-ROW('Guias Salariais'!$D$1)+1),ROW(16:16))),"")</f>
        <v/>
      </c>
      <c r="BA17" s="279" t="str">
        <f t="shared" si="25"/>
        <v/>
      </c>
      <c r="BB17" s="119" t="str" cm="1">
        <f t="array" ref="BB17">IFERROR(INDEX('Guias Salariais'!$E$1:$E$1298,SMALL(IF(BB$1='Guias Salariais'!$D$1:$D$1298,ROW('Guias Salariais'!$D$1:$D$1298)-ROW('Guias Salariais'!$D$1)+1),ROW(16:16))),"")</f>
        <v/>
      </c>
      <c r="BC17" s="279" t="str">
        <f t="shared" si="26"/>
        <v/>
      </c>
      <c r="BD17" s="121" t="str" cm="1">
        <f t="array" ref="BD17">IFERROR(INDEX('Guias Salariais'!$E$1:$E$1298,SMALL(IF(BD$1='Guias Salariais'!$D$1:$D$1298,ROW('Guias Salariais'!$D$1:$D$1298)-ROW('Guias Salariais'!$D$1)+1),ROW(16:16))),"")</f>
        <v/>
      </c>
      <c r="BE17" s="279" t="str">
        <f t="shared" si="27"/>
        <v/>
      </c>
      <c r="BF17" s="121" t="str" cm="1">
        <f t="array" ref="BF17">IFERROR(INDEX('Guias Salariais'!$E$1:$E$1298,SMALL(IF(BF$1='Guias Salariais'!$D$1:$D$1298,ROW('Guias Salariais'!$D$1:$D$1298)-ROW('Guias Salariais'!$D$1)+1),ROW(16:16))),"")</f>
        <v/>
      </c>
      <c r="BG17" s="279" t="str">
        <f t="shared" si="28"/>
        <v/>
      </c>
      <c r="BH17" s="88" t="str" cm="1">
        <f t="array" ref="BH17">IFERROR(INDEX('Guias Salariais'!$E$1:$E$1298,SMALL(IF(BH$1='Guias Salariais'!$D$1:$D$1298,ROW('Guias Salariais'!$D$1:$D$1298)-ROW('Guias Salariais'!$D$1)+1),ROW(16:16))),"")</f>
        <v/>
      </c>
      <c r="BI17" s="279" t="str">
        <f t="shared" si="29"/>
        <v/>
      </c>
      <c r="BJ17" s="122" t="str" cm="1">
        <f t="array" ref="BJ17">IFERROR(INDEX('Guias Salariais'!$E$1:$E$1298,SMALL(IF(BJ$1='Guias Salariais'!$D$1:$D$1298,ROW('Guias Salariais'!$D$1:$D$1298)-ROW('Guias Salariais'!$D$1)+1),ROW(16:16))),"")</f>
        <v/>
      </c>
      <c r="BK17" s="279" t="str">
        <f t="shared" si="30"/>
        <v/>
      </c>
      <c r="BL17" s="122" t="str" cm="1">
        <f t="array" ref="BL17">IFERROR(INDEX('Guias Salariais'!$E$1:$E$1298,SMALL(IF(BL$1='Guias Salariais'!$D$1:$D$1298,ROW('Guias Salariais'!$D$1:$D$1298)-ROW('Guias Salariais'!$D$1)+1),ROW(16:16))),"")</f>
        <v/>
      </c>
      <c r="BM17" s="279" t="str">
        <f t="shared" si="31"/>
        <v/>
      </c>
      <c r="BN17" s="119" t="str" cm="1">
        <f t="array" ref="BN17">IFERROR(INDEX('Guias Salariais'!$E$1:$E$1298,SMALL(IF(BN$1='Guias Salariais'!$D$1:$D$1298,ROW('Guias Salariais'!$D$1:$D$1298)-ROW('Guias Salariais'!$D$1)+1),ROW(16:16))),"")</f>
        <v/>
      </c>
      <c r="BO17" s="165" t="str">
        <f t="shared" si="32"/>
        <v/>
      </c>
      <c r="BP17" s="122" t="str" cm="1">
        <f t="array" ref="BP17">IFERROR(INDEX('Guias Salariais'!$E$1:$E$1298,SMALL(IF(BP$1='Guias Salariais'!$D$1:$D$1298,ROW('Guias Salariais'!$D$1:$D$1298)-ROW('Guias Salariais'!$D$1)+1),ROW(16:16))),"")</f>
        <v/>
      </c>
      <c r="BQ17" s="279" t="str">
        <f t="shared" si="33"/>
        <v/>
      </c>
      <c r="BR17" s="122" t="str" cm="1">
        <f t="array" ref="BR17">IFERROR(INDEX('Guias Salariais'!$E$1:$E$1298,SMALL(IF(BR$1='Guias Salariais'!$D$1:$D$1298,ROW('Guias Salariais'!$D$1:$D$1298)-ROW('Guias Salariais'!$D$1)+1),ROW(16:16))),"")</f>
        <v/>
      </c>
      <c r="BS17" s="165" t="str">
        <f t="shared" si="34"/>
        <v/>
      </c>
    </row>
    <row r="18" spans="1:71" x14ac:dyDescent="0.25">
      <c r="A18" s="667"/>
      <c r="B18" s="119" t="str" cm="1">
        <f t="array" ref="B18">IFERROR(INDEX('Guias Salariais'!$E$1:$E$1298,SMALL(IF(B$1='Guias Salariais'!$D$1:$D$1298,ROW('Guias Salariais'!$D$1:$D$1298)-ROW('Guias Salariais'!$D$1)+1),ROW(17:17))),"")</f>
        <v/>
      </c>
      <c r="C18" s="279" t="str">
        <f t="shared" si="0"/>
        <v/>
      </c>
      <c r="D18" s="121" t="str" cm="1">
        <f t="array" ref="D18">IFERROR(INDEX('Guias Salariais'!$E$1:$E$1298,SMALL(IF(D$1='Guias Salariais'!$D$1:$D$1298,ROW('Guias Salariais'!$D$1:$D$1298)-ROW('Guias Salariais'!$D$1)+1),ROW(17:17))),"")</f>
        <v/>
      </c>
      <c r="E18" s="279" t="str">
        <f t="shared" si="1"/>
        <v/>
      </c>
      <c r="F18" s="121" t="str" cm="1">
        <f t="array" ref="F18">IFERROR(INDEX('Guias Salariais'!$E$1:$E$1298,SMALL(IF(F$1='Guias Salariais'!$D$1:$D$1298,ROW('Guias Salariais'!$D$1:$D$1298)-ROW('Guias Salariais'!$D$1)+1),ROW(17:17))),"")</f>
        <v/>
      </c>
      <c r="G18" s="165" t="str">
        <f t="shared" si="2"/>
        <v/>
      </c>
      <c r="H18" s="88" t="str" cm="1">
        <f t="array" ref="H18">IFERROR(INDEX('Guias Salariais'!$E$1:$E$1298,SMALL(IF(H$1='Guias Salariais'!$D$1:$D$1298,ROW('Guias Salariais'!$D$1:$D$1298)-ROW('Guias Salariais'!$D$1)+1),ROW(17:17))),"")</f>
        <v/>
      </c>
      <c r="I18" s="279" t="str">
        <f t="shared" si="3"/>
        <v/>
      </c>
      <c r="J18" s="122" t="str" cm="1">
        <f t="array" ref="J18">IFERROR(INDEX('Guias Salariais'!$E$1:$E$1298,SMALL(IF(J$1='Guias Salariais'!$D$1:$D$1298,ROW('Guias Salariais'!$D$1:$D$1298)-ROW('Guias Salariais'!$D$1)+1),ROW(17:17))),"")</f>
        <v/>
      </c>
      <c r="K18" s="279" t="str">
        <f t="shared" si="4"/>
        <v/>
      </c>
      <c r="L18" s="122" t="str" cm="1">
        <f t="array" ref="L18">IFERROR(INDEX('Guias Salariais'!$E$1:$E$1298,SMALL(IF(L$1='Guias Salariais'!$D$1:$D$1298,ROW('Guias Salariais'!$D$1:$D$1298)-ROW('Guias Salariais'!$D$1)+1),ROW(17:17))),"")</f>
        <v/>
      </c>
      <c r="M18" s="165" t="str">
        <f t="shared" si="5"/>
        <v/>
      </c>
      <c r="N18" s="119" t="str" cm="1">
        <f t="array" ref="N18">IFERROR(INDEX('Guias Salariais'!$E$1:$E$1298,SMALL(IF(N$1='Guias Salariais'!$D$1:$D$1298,ROW('Guias Salariais'!$D$1:$D$1298)-ROW('Guias Salariais'!$D$1)+1),ROW(17:17))),"")</f>
        <v/>
      </c>
      <c r="O18" s="165" t="str">
        <f t="shared" si="6"/>
        <v/>
      </c>
      <c r="P18" s="88" t="str" cm="1">
        <f t="array" ref="P18">IFERROR(INDEX('Guias Salariais'!$E$1:$E$1298,SMALL(IF(P$1='Guias Salariais'!$D$1:$D$1298,ROW('Guias Salariais'!$D$1:$D$1298)-ROW('Guias Salariais'!$D$1)+1),ROW(17:17))),"")</f>
        <v/>
      </c>
      <c r="Q18" s="279" t="str">
        <f t="shared" si="7"/>
        <v/>
      </c>
      <c r="R18" s="122" t="str" cm="1">
        <f t="array" ref="R18">IFERROR(INDEX('Guias Salariais'!$E$1:$E$1298,SMALL(IF(R$1='Guias Salariais'!$D$1:$D$1298,ROW('Guias Salariais'!$D$1:$D$1298)-ROW('Guias Salariais'!$D$1)+1),ROW(17:17))),"")</f>
        <v/>
      </c>
      <c r="S18" s="279" t="str">
        <f t="shared" si="8"/>
        <v/>
      </c>
      <c r="T18" s="122" t="str" cm="1">
        <f t="array" ref="T18">IFERROR(INDEX('Guias Salariais'!$E$1:$E$1298,SMALL(IF(T$1='Guias Salariais'!$D$1:$D$1298,ROW('Guias Salariais'!$D$1:$D$1298)-ROW('Guias Salariais'!$D$1)+1),ROW(17:17))),"")</f>
        <v/>
      </c>
      <c r="U18" s="165" t="str">
        <f t="shared" si="9"/>
        <v/>
      </c>
      <c r="V18" s="119" t="str" cm="1">
        <f t="array" ref="V18">IFERROR(INDEX('Guias Salariais'!$E$1:$E$1298,SMALL(IF(V$1='Guias Salariais'!$D$1:$D$1298,ROW('Guias Salariais'!$D$1:$D$1298)-ROW('Guias Salariais'!$D$1)+1),ROW(17:17))),"")</f>
        <v/>
      </c>
      <c r="W18" s="165" t="str">
        <f t="shared" si="10"/>
        <v/>
      </c>
      <c r="X18" s="88" t="str" cm="1">
        <f t="array" ref="X18">IFERROR(INDEX('Guias Salariais'!$E$1:$E$1298,SMALL(IF(X$1='Guias Salariais'!$D$1:$D$1298,ROW('Guias Salariais'!$D$1:$D$1298)-ROW('Guias Salariais'!$D$1)+1),ROW(17:17))),"")</f>
        <v/>
      </c>
      <c r="Y18" s="279" t="str">
        <f t="shared" si="11"/>
        <v/>
      </c>
      <c r="Z18" s="122" t="str" cm="1">
        <f t="array" ref="Z18">IFERROR(INDEX('Guias Salariais'!$E$1:$E$1298,SMALL(IF(Z$1='Guias Salariais'!$D$1:$D$1298,ROW('Guias Salariais'!$D$1:$D$1298)-ROW('Guias Salariais'!$D$1)+1),ROW(17:17))),"")</f>
        <v/>
      </c>
      <c r="AA18" s="279" t="str">
        <f t="shared" si="12"/>
        <v/>
      </c>
      <c r="AB18" s="122" t="str" cm="1">
        <f t="array" ref="AB18">IFERROR(INDEX('Guias Salariais'!$E$1:$E$1298,SMALL(IF(AB$1='Guias Salariais'!$D$1:$D$1298,ROW('Guias Salariais'!$D$1:$D$1298)-ROW('Guias Salariais'!$D$1)+1),ROW(17:17))),"")</f>
        <v/>
      </c>
      <c r="AC18" s="165" t="str">
        <f t="shared" si="13"/>
        <v/>
      </c>
      <c r="AD18" s="119" t="str" cm="1">
        <f t="array" ref="AD18">IFERROR(INDEX('Guias Salariais'!$E$1:$E$1298,SMALL(IF(AD$1='Guias Salariais'!$D$1:$D$1298,ROW('Guias Salariais'!$D$1:$D$1298)-ROW('Guias Salariais'!$D$1)+1),ROW(17:17))),"")</f>
        <v/>
      </c>
      <c r="AE18" s="279" t="str">
        <f t="shared" si="14"/>
        <v/>
      </c>
      <c r="AF18" s="121" t="str" cm="1">
        <f t="array" ref="AF18">IFERROR(INDEX('Guias Salariais'!$E$1:$E$1298,SMALL(IF(AF$1='Guias Salariais'!$D$1:$D$1298,ROW('Guias Salariais'!$D$1:$D$1298)-ROW('Guias Salariais'!$D$1)+1),ROW(17:17))),"")</f>
        <v/>
      </c>
      <c r="AG18" s="279" t="str">
        <f t="shared" si="15"/>
        <v/>
      </c>
      <c r="AH18" s="121" t="str" cm="1">
        <f t="array" ref="AH18">IFERROR(INDEX('Guias Salariais'!$E$1:$E$1298,SMALL(IF(AH$1='Guias Salariais'!$D$1:$D$1298,ROW('Guias Salariais'!$D$1:$D$1298)-ROW('Guias Salariais'!$D$1)+1),ROW(17:17))),"")</f>
        <v/>
      </c>
      <c r="AI18" s="165" t="str">
        <f t="shared" si="16"/>
        <v/>
      </c>
      <c r="AJ18" s="88" t="str" cm="1">
        <f t="array" ref="AJ18">IFERROR(INDEX('Guias Salariais'!$E$1:$E$1298,SMALL(IF(AJ$1='Guias Salariais'!$D$1:$D$1298,ROW('Guias Salariais'!$D$1:$D$1298)-ROW('Guias Salariais'!$D$1)+1),ROW(17:17))),"")</f>
        <v/>
      </c>
      <c r="AK18" s="279" t="str">
        <f t="shared" si="17"/>
        <v/>
      </c>
      <c r="AL18" s="122" t="str" cm="1">
        <f t="array" ref="AL18">IFERROR(INDEX('Guias Salariais'!$E$1:$E$1298,SMALL(IF(AL$1='Guias Salariais'!$D$1:$D$1298,ROW('Guias Salariais'!$D$1:$D$1298)-ROW('Guias Salariais'!$D$1)+1),ROW(17:17))),"")</f>
        <v/>
      </c>
      <c r="AM18" s="279" t="str">
        <f t="shared" si="18"/>
        <v/>
      </c>
      <c r="AN18" s="122" t="str" cm="1">
        <f t="array" ref="AN18">IFERROR(INDEX('Guias Salariais'!$E$1:$E$1298,SMALL(IF(AN$1='Guias Salariais'!$D$1:$D$1298,ROW('Guias Salariais'!$D$1:$D$1298)-ROW('Guias Salariais'!$D$1)+1),ROW(17:17))),"")</f>
        <v/>
      </c>
      <c r="AO18" s="165" t="str">
        <f t="shared" si="19"/>
        <v/>
      </c>
      <c r="AP18" s="119" t="str" cm="1">
        <f t="array" ref="AP18">IFERROR(INDEX('Guias Salariais'!$E$1:$E$1298,SMALL(IF(AP$1='Guias Salariais'!$D$1:$D$1298,ROW('Guias Salariais'!$D$1:$D$1298)-ROW('Guias Salariais'!$D$1)+1),ROW(17:17))),"")</f>
        <v/>
      </c>
      <c r="AQ18" s="279" t="str">
        <f t="shared" si="20"/>
        <v/>
      </c>
      <c r="AR18" s="121" t="str" cm="1">
        <f t="array" ref="AR18">IFERROR(INDEX('Guias Salariais'!$E$1:$E$1298,SMALL(IF(AR$1='Guias Salariais'!$D$1:$D$1298,ROW('Guias Salariais'!$D$1:$D$1298)-ROW('Guias Salariais'!$D$1)+1),ROW(17:17))),"")</f>
        <v/>
      </c>
      <c r="AS18" s="279" t="str">
        <f t="shared" si="21"/>
        <v/>
      </c>
      <c r="AT18" s="121" t="str" cm="1">
        <f t="array" ref="AT18">IFERROR(INDEX('Guias Salariais'!$E$1:$E$1298,SMALL(IF(AT$1='Guias Salariais'!$D$1:$D$1298,ROW('Guias Salariais'!$D$1:$D$1298)-ROW('Guias Salariais'!$D$1)+1),ROW(17:17))),"")</f>
        <v/>
      </c>
      <c r="AU18" s="165" t="str">
        <f t="shared" si="22"/>
        <v/>
      </c>
      <c r="AV18" s="88" t="str" cm="1">
        <f t="array" ref="AV18">IFERROR(INDEX('Guias Salariais'!$E$1:$E$1298,SMALL(IF(AV$1='Guias Salariais'!$D$1:$D$1298,ROW('Guias Salariais'!$D$1:$D$1298)-ROW('Guias Salariais'!$D$1)+1),ROW(17:17))),"")</f>
        <v/>
      </c>
      <c r="AW18" s="279" t="str">
        <f t="shared" si="23"/>
        <v/>
      </c>
      <c r="AX18" s="122" t="str" cm="1">
        <f t="array" ref="AX18">IFERROR(INDEX('Guias Salariais'!$E$1:$E$1298,SMALL(IF(AX$1='Guias Salariais'!$D$1:$D$1298,ROW('Guias Salariais'!$D$1:$D$1298)-ROW('Guias Salariais'!$D$1)+1),ROW(17:17))),"")</f>
        <v/>
      </c>
      <c r="AY18" s="279" t="str">
        <f t="shared" si="24"/>
        <v/>
      </c>
      <c r="AZ18" s="122" t="str" cm="1">
        <f t="array" ref="AZ18">IFERROR(INDEX('Guias Salariais'!$E$1:$E$1298,SMALL(IF(AZ$1='Guias Salariais'!$D$1:$D$1298,ROW('Guias Salariais'!$D$1:$D$1298)-ROW('Guias Salariais'!$D$1)+1),ROW(17:17))),"")</f>
        <v/>
      </c>
      <c r="BA18" s="279" t="str">
        <f t="shared" si="25"/>
        <v/>
      </c>
      <c r="BB18" s="119" t="str" cm="1">
        <f t="array" ref="BB18">IFERROR(INDEX('Guias Salariais'!$E$1:$E$1298,SMALL(IF(BB$1='Guias Salariais'!$D$1:$D$1298,ROW('Guias Salariais'!$D$1:$D$1298)-ROW('Guias Salariais'!$D$1)+1),ROW(17:17))),"")</f>
        <v/>
      </c>
      <c r="BC18" s="279" t="str">
        <f t="shared" si="26"/>
        <v/>
      </c>
      <c r="BD18" s="121" t="str" cm="1">
        <f t="array" ref="BD18">IFERROR(INDEX('Guias Salariais'!$E$1:$E$1298,SMALL(IF(BD$1='Guias Salariais'!$D$1:$D$1298,ROW('Guias Salariais'!$D$1:$D$1298)-ROW('Guias Salariais'!$D$1)+1),ROW(17:17))),"")</f>
        <v/>
      </c>
      <c r="BE18" s="279" t="str">
        <f t="shared" si="27"/>
        <v/>
      </c>
      <c r="BF18" s="121" t="str" cm="1">
        <f t="array" ref="BF18">IFERROR(INDEX('Guias Salariais'!$E$1:$E$1298,SMALL(IF(BF$1='Guias Salariais'!$D$1:$D$1298,ROW('Guias Salariais'!$D$1:$D$1298)-ROW('Guias Salariais'!$D$1)+1),ROW(17:17))),"")</f>
        <v/>
      </c>
      <c r="BG18" s="279" t="str">
        <f t="shared" si="28"/>
        <v/>
      </c>
      <c r="BH18" s="88" t="str" cm="1">
        <f t="array" ref="BH18">IFERROR(INDEX('Guias Salariais'!$E$1:$E$1298,SMALL(IF(BH$1='Guias Salariais'!$D$1:$D$1298,ROW('Guias Salariais'!$D$1:$D$1298)-ROW('Guias Salariais'!$D$1)+1),ROW(17:17))),"")</f>
        <v/>
      </c>
      <c r="BI18" s="279" t="str">
        <f t="shared" si="29"/>
        <v/>
      </c>
      <c r="BJ18" s="122" t="str" cm="1">
        <f t="array" ref="BJ18">IFERROR(INDEX('Guias Salariais'!$E$1:$E$1298,SMALL(IF(BJ$1='Guias Salariais'!$D$1:$D$1298,ROW('Guias Salariais'!$D$1:$D$1298)-ROW('Guias Salariais'!$D$1)+1),ROW(17:17))),"")</f>
        <v/>
      </c>
      <c r="BK18" s="279" t="str">
        <f t="shared" si="30"/>
        <v/>
      </c>
      <c r="BL18" s="122" t="str" cm="1">
        <f t="array" ref="BL18">IFERROR(INDEX('Guias Salariais'!$E$1:$E$1298,SMALL(IF(BL$1='Guias Salariais'!$D$1:$D$1298,ROW('Guias Salariais'!$D$1:$D$1298)-ROW('Guias Salariais'!$D$1)+1),ROW(17:17))),"")</f>
        <v/>
      </c>
      <c r="BM18" s="279" t="str">
        <f t="shared" si="31"/>
        <v/>
      </c>
      <c r="BN18" s="119" t="str" cm="1">
        <f t="array" ref="BN18">IFERROR(INDEX('Guias Salariais'!$E$1:$E$1298,SMALL(IF(BN$1='Guias Salariais'!$D$1:$D$1298,ROW('Guias Salariais'!$D$1:$D$1298)-ROW('Guias Salariais'!$D$1)+1),ROW(17:17))),"")</f>
        <v/>
      </c>
      <c r="BO18" s="165" t="str">
        <f t="shared" si="32"/>
        <v/>
      </c>
      <c r="BP18" s="122" t="str" cm="1">
        <f t="array" ref="BP18">IFERROR(INDEX('Guias Salariais'!$E$1:$E$1298,SMALL(IF(BP$1='Guias Salariais'!$D$1:$D$1298,ROW('Guias Salariais'!$D$1:$D$1298)-ROW('Guias Salariais'!$D$1)+1),ROW(17:17))),"")</f>
        <v/>
      </c>
      <c r="BQ18" s="279" t="str">
        <f t="shared" si="33"/>
        <v/>
      </c>
      <c r="BR18" s="122" t="str" cm="1">
        <f t="array" ref="BR18">IFERROR(INDEX('Guias Salariais'!$E$1:$E$1298,SMALL(IF(BR$1='Guias Salariais'!$D$1:$D$1298,ROW('Guias Salariais'!$D$1:$D$1298)-ROW('Guias Salariais'!$D$1)+1),ROW(17:17))),"")</f>
        <v/>
      </c>
      <c r="BS18" s="165" t="str">
        <f t="shared" si="34"/>
        <v/>
      </c>
    </row>
    <row r="19" spans="1:71" x14ac:dyDescent="0.25">
      <c r="A19" s="667"/>
      <c r="B19" s="119" t="str" cm="1">
        <f t="array" ref="B19">IFERROR(INDEX('Guias Salariais'!$E$1:$E$1298,SMALL(IF(B$1='Guias Salariais'!$D$1:$D$1298,ROW('Guias Salariais'!$D$1:$D$1298)-ROW('Guias Salariais'!$D$1)+1),ROW(18:18))),"")</f>
        <v/>
      </c>
      <c r="C19" s="279" t="str">
        <f t="shared" si="0"/>
        <v/>
      </c>
      <c r="D19" s="121" t="str" cm="1">
        <f t="array" ref="D19">IFERROR(INDEX('Guias Salariais'!$E$1:$E$1298,SMALL(IF(D$1='Guias Salariais'!$D$1:$D$1298,ROW('Guias Salariais'!$D$1:$D$1298)-ROW('Guias Salariais'!$D$1)+1),ROW(18:18))),"")</f>
        <v/>
      </c>
      <c r="E19" s="279" t="str">
        <f t="shared" si="1"/>
        <v/>
      </c>
      <c r="F19" s="121" t="str" cm="1">
        <f t="array" ref="F19">IFERROR(INDEX('Guias Salariais'!$E$1:$E$1298,SMALL(IF(F$1='Guias Salariais'!$D$1:$D$1298,ROW('Guias Salariais'!$D$1:$D$1298)-ROW('Guias Salariais'!$D$1)+1),ROW(18:18))),"")</f>
        <v/>
      </c>
      <c r="G19" s="165" t="str">
        <f t="shared" si="2"/>
        <v/>
      </c>
      <c r="H19" s="88" t="str" cm="1">
        <f t="array" ref="H19">IFERROR(INDEX('Guias Salariais'!$E$1:$E$1298,SMALL(IF(H$1='Guias Salariais'!$D$1:$D$1298,ROW('Guias Salariais'!$D$1:$D$1298)-ROW('Guias Salariais'!$D$1)+1),ROW(18:18))),"")</f>
        <v/>
      </c>
      <c r="I19" s="279" t="str">
        <f t="shared" si="3"/>
        <v/>
      </c>
      <c r="J19" s="122" t="str" cm="1">
        <f t="array" ref="J19">IFERROR(INDEX('Guias Salariais'!$E$1:$E$1298,SMALL(IF(J$1='Guias Salariais'!$D$1:$D$1298,ROW('Guias Salariais'!$D$1:$D$1298)-ROW('Guias Salariais'!$D$1)+1),ROW(18:18))),"")</f>
        <v/>
      </c>
      <c r="K19" s="279" t="str">
        <f t="shared" si="4"/>
        <v/>
      </c>
      <c r="L19" s="122" t="str" cm="1">
        <f t="array" ref="L19">IFERROR(INDEX('Guias Salariais'!$E$1:$E$1298,SMALL(IF(L$1='Guias Salariais'!$D$1:$D$1298,ROW('Guias Salariais'!$D$1:$D$1298)-ROW('Guias Salariais'!$D$1)+1),ROW(18:18))),"")</f>
        <v/>
      </c>
      <c r="M19" s="165" t="str">
        <f t="shared" si="5"/>
        <v/>
      </c>
      <c r="N19" s="119" t="str" cm="1">
        <f t="array" ref="N19">IFERROR(INDEX('Guias Salariais'!$E$1:$E$1298,SMALL(IF(N$1='Guias Salariais'!$D$1:$D$1298,ROW('Guias Salariais'!$D$1:$D$1298)-ROW('Guias Salariais'!$D$1)+1),ROW(18:18))),"")</f>
        <v/>
      </c>
      <c r="O19" s="165" t="str">
        <f t="shared" si="6"/>
        <v/>
      </c>
      <c r="P19" s="88" t="str" cm="1">
        <f t="array" ref="P19">IFERROR(INDEX('Guias Salariais'!$E$1:$E$1298,SMALL(IF(P$1='Guias Salariais'!$D$1:$D$1298,ROW('Guias Salariais'!$D$1:$D$1298)-ROW('Guias Salariais'!$D$1)+1),ROW(18:18))),"")</f>
        <v/>
      </c>
      <c r="Q19" s="279" t="str">
        <f t="shared" si="7"/>
        <v/>
      </c>
      <c r="R19" s="122" t="str" cm="1">
        <f t="array" ref="R19">IFERROR(INDEX('Guias Salariais'!$E$1:$E$1298,SMALL(IF(R$1='Guias Salariais'!$D$1:$D$1298,ROW('Guias Salariais'!$D$1:$D$1298)-ROW('Guias Salariais'!$D$1)+1),ROW(18:18))),"")</f>
        <v/>
      </c>
      <c r="S19" s="279" t="str">
        <f t="shared" si="8"/>
        <v/>
      </c>
      <c r="T19" s="122" t="str" cm="1">
        <f t="array" ref="T19">IFERROR(INDEX('Guias Salariais'!$E$1:$E$1298,SMALL(IF(T$1='Guias Salariais'!$D$1:$D$1298,ROW('Guias Salariais'!$D$1:$D$1298)-ROW('Guias Salariais'!$D$1)+1),ROW(18:18))),"")</f>
        <v/>
      </c>
      <c r="U19" s="165" t="str">
        <f t="shared" si="9"/>
        <v/>
      </c>
      <c r="V19" s="119" t="str" cm="1">
        <f t="array" ref="V19">IFERROR(INDEX('Guias Salariais'!$E$1:$E$1298,SMALL(IF(V$1='Guias Salariais'!$D$1:$D$1298,ROW('Guias Salariais'!$D$1:$D$1298)-ROW('Guias Salariais'!$D$1)+1),ROW(18:18))),"")</f>
        <v/>
      </c>
      <c r="W19" s="165" t="str">
        <f t="shared" si="10"/>
        <v/>
      </c>
      <c r="X19" s="88" t="str" cm="1">
        <f t="array" ref="X19">IFERROR(INDEX('Guias Salariais'!$E$1:$E$1298,SMALL(IF(X$1='Guias Salariais'!$D$1:$D$1298,ROW('Guias Salariais'!$D$1:$D$1298)-ROW('Guias Salariais'!$D$1)+1),ROW(18:18))),"")</f>
        <v/>
      </c>
      <c r="Y19" s="279" t="str">
        <f t="shared" si="11"/>
        <v/>
      </c>
      <c r="Z19" s="122" t="str" cm="1">
        <f t="array" ref="Z19">IFERROR(INDEX('Guias Salariais'!$E$1:$E$1298,SMALL(IF(Z$1='Guias Salariais'!$D$1:$D$1298,ROW('Guias Salariais'!$D$1:$D$1298)-ROW('Guias Salariais'!$D$1)+1),ROW(18:18))),"")</f>
        <v/>
      </c>
      <c r="AA19" s="279" t="str">
        <f t="shared" si="12"/>
        <v/>
      </c>
      <c r="AB19" s="122" t="str" cm="1">
        <f t="array" ref="AB19">IFERROR(INDEX('Guias Salariais'!$E$1:$E$1298,SMALL(IF(AB$1='Guias Salariais'!$D$1:$D$1298,ROW('Guias Salariais'!$D$1:$D$1298)-ROW('Guias Salariais'!$D$1)+1),ROW(18:18))),"")</f>
        <v/>
      </c>
      <c r="AC19" s="165" t="str">
        <f t="shared" si="13"/>
        <v/>
      </c>
      <c r="AD19" s="119" t="str" cm="1">
        <f t="array" ref="AD19">IFERROR(INDEX('Guias Salariais'!$E$1:$E$1298,SMALL(IF(AD$1='Guias Salariais'!$D$1:$D$1298,ROW('Guias Salariais'!$D$1:$D$1298)-ROW('Guias Salariais'!$D$1)+1),ROW(18:18))),"")</f>
        <v/>
      </c>
      <c r="AE19" s="279" t="str">
        <f t="shared" si="14"/>
        <v/>
      </c>
      <c r="AF19" s="121" t="str" cm="1">
        <f t="array" ref="AF19">IFERROR(INDEX('Guias Salariais'!$E$1:$E$1298,SMALL(IF(AF$1='Guias Salariais'!$D$1:$D$1298,ROW('Guias Salariais'!$D$1:$D$1298)-ROW('Guias Salariais'!$D$1)+1),ROW(18:18))),"")</f>
        <v/>
      </c>
      <c r="AG19" s="279" t="str">
        <f t="shared" si="15"/>
        <v/>
      </c>
      <c r="AH19" s="121" t="str" cm="1">
        <f t="array" ref="AH19">IFERROR(INDEX('Guias Salariais'!$E$1:$E$1298,SMALL(IF(AH$1='Guias Salariais'!$D$1:$D$1298,ROW('Guias Salariais'!$D$1:$D$1298)-ROW('Guias Salariais'!$D$1)+1),ROW(18:18))),"")</f>
        <v/>
      </c>
      <c r="AI19" s="165" t="str">
        <f t="shared" si="16"/>
        <v/>
      </c>
      <c r="AJ19" s="88" t="str" cm="1">
        <f t="array" ref="AJ19">IFERROR(INDEX('Guias Salariais'!$E$1:$E$1298,SMALL(IF(AJ$1='Guias Salariais'!$D$1:$D$1298,ROW('Guias Salariais'!$D$1:$D$1298)-ROW('Guias Salariais'!$D$1)+1),ROW(18:18))),"")</f>
        <v/>
      </c>
      <c r="AK19" s="279" t="str">
        <f t="shared" si="17"/>
        <v/>
      </c>
      <c r="AL19" s="122" t="str" cm="1">
        <f t="array" ref="AL19">IFERROR(INDEX('Guias Salariais'!$E$1:$E$1298,SMALL(IF(AL$1='Guias Salariais'!$D$1:$D$1298,ROW('Guias Salariais'!$D$1:$D$1298)-ROW('Guias Salariais'!$D$1)+1),ROW(18:18))),"")</f>
        <v/>
      </c>
      <c r="AM19" s="279" t="str">
        <f t="shared" si="18"/>
        <v/>
      </c>
      <c r="AN19" s="122" t="str" cm="1">
        <f t="array" ref="AN19">IFERROR(INDEX('Guias Salariais'!$E$1:$E$1298,SMALL(IF(AN$1='Guias Salariais'!$D$1:$D$1298,ROW('Guias Salariais'!$D$1:$D$1298)-ROW('Guias Salariais'!$D$1)+1),ROW(18:18))),"")</f>
        <v/>
      </c>
      <c r="AO19" s="165" t="str">
        <f t="shared" si="19"/>
        <v/>
      </c>
      <c r="AP19" s="119" t="str" cm="1">
        <f t="array" ref="AP19">IFERROR(INDEX('Guias Salariais'!$E$1:$E$1298,SMALL(IF(AP$1='Guias Salariais'!$D$1:$D$1298,ROW('Guias Salariais'!$D$1:$D$1298)-ROW('Guias Salariais'!$D$1)+1),ROW(18:18))),"")</f>
        <v/>
      </c>
      <c r="AQ19" s="279" t="str">
        <f t="shared" si="20"/>
        <v/>
      </c>
      <c r="AR19" s="121" t="str" cm="1">
        <f t="array" ref="AR19">IFERROR(INDEX('Guias Salariais'!$E$1:$E$1298,SMALL(IF(AR$1='Guias Salariais'!$D$1:$D$1298,ROW('Guias Salariais'!$D$1:$D$1298)-ROW('Guias Salariais'!$D$1)+1),ROW(18:18))),"")</f>
        <v/>
      </c>
      <c r="AS19" s="279" t="str">
        <f t="shared" si="21"/>
        <v/>
      </c>
      <c r="AT19" s="121" t="str" cm="1">
        <f t="array" ref="AT19">IFERROR(INDEX('Guias Salariais'!$E$1:$E$1298,SMALL(IF(AT$1='Guias Salariais'!$D$1:$D$1298,ROW('Guias Salariais'!$D$1:$D$1298)-ROW('Guias Salariais'!$D$1)+1),ROW(18:18))),"")</f>
        <v/>
      </c>
      <c r="AU19" s="165" t="str">
        <f t="shared" si="22"/>
        <v/>
      </c>
      <c r="AV19" s="88" t="str" cm="1">
        <f t="array" ref="AV19">IFERROR(INDEX('Guias Salariais'!$E$1:$E$1298,SMALL(IF(AV$1='Guias Salariais'!$D$1:$D$1298,ROW('Guias Salariais'!$D$1:$D$1298)-ROW('Guias Salariais'!$D$1)+1),ROW(18:18))),"")</f>
        <v/>
      </c>
      <c r="AW19" s="279" t="str">
        <f t="shared" si="23"/>
        <v/>
      </c>
      <c r="AX19" s="122" t="str" cm="1">
        <f t="array" ref="AX19">IFERROR(INDEX('Guias Salariais'!$E$1:$E$1298,SMALL(IF(AX$1='Guias Salariais'!$D$1:$D$1298,ROW('Guias Salariais'!$D$1:$D$1298)-ROW('Guias Salariais'!$D$1)+1),ROW(18:18))),"")</f>
        <v/>
      </c>
      <c r="AY19" s="279" t="str">
        <f t="shared" si="24"/>
        <v/>
      </c>
      <c r="AZ19" s="122" t="str" cm="1">
        <f t="array" ref="AZ19">IFERROR(INDEX('Guias Salariais'!$E$1:$E$1298,SMALL(IF(AZ$1='Guias Salariais'!$D$1:$D$1298,ROW('Guias Salariais'!$D$1:$D$1298)-ROW('Guias Salariais'!$D$1)+1),ROW(18:18))),"")</f>
        <v/>
      </c>
      <c r="BA19" s="279" t="str">
        <f t="shared" si="25"/>
        <v/>
      </c>
      <c r="BB19" s="119" t="str" cm="1">
        <f t="array" ref="BB19">IFERROR(INDEX('Guias Salariais'!$E$1:$E$1298,SMALL(IF(BB$1='Guias Salariais'!$D$1:$D$1298,ROW('Guias Salariais'!$D$1:$D$1298)-ROW('Guias Salariais'!$D$1)+1),ROW(18:18))),"")</f>
        <v/>
      </c>
      <c r="BC19" s="279" t="str">
        <f t="shared" si="26"/>
        <v/>
      </c>
      <c r="BD19" s="121" t="str" cm="1">
        <f t="array" ref="BD19">IFERROR(INDEX('Guias Salariais'!$E$1:$E$1298,SMALL(IF(BD$1='Guias Salariais'!$D$1:$D$1298,ROW('Guias Salariais'!$D$1:$D$1298)-ROW('Guias Salariais'!$D$1)+1),ROW(18:18))),"")</f>
        <v/>
      </c>
      <c r="BE19" s="279" t="str">
        <f t="shared" si="27"/>
        <v/>
      </c>
      <c r="BF19" s="121" t="str" cm="1">
        <f t="array" ref="BF19">IFERROR(INDEX('Guias Salariais'!$E$1:$E$1298,SMALL(IF(BF$1='Guias Salariais'!$D$1:$D$1298,ROW('Guias Salariais'!$D$1:$D$1298)-ROW('Guias Salariais'!$D$1)+1),ROW(18:18))),"")</f>
        <v/>
      </c>
      <c r="BG19" s="279" t="str">
        <f t="shared" si="28"/>
        <v/>
      </c>
      <c r="BH19" s="88" t="str" cm="1">
        <f t="array" ref="BH19">IFERROR(INDEX('Guias Salariais'!$E$1:$E$1298,SMALL(IF(BH$1='Guias Salariais'!$D$1:$D$1298,ROW('Guias Salariais'!$D$1:$D$1298)-ROW('Guias Salariais'!$D$1)+1),ROW(18:18))),"")</f>
        <v/>
      </c>
      <c r="BI19" s="279" t="str">
        <f t="shared" si="29"/>
        <v/>
      </c>
      <c r="BJ19" s="122" t="str" cm="1">
        <f t="array" ref="BJ19">IFERROR(INDEX('Guias Salariais'!$E$1:$E$1298,SMALL(IF(BJ$1='Guias Salariais'!$D$1:$D$1298,ROW('Guias Salariais'!$D$1:$D$1298)-ROW('Guias Salariais'!$D$1)+1),ROW(18:18))),"")</f>
        <v/>
      </c>
      <c r="BK19" s="279" t="str">
        <f t="shared" si="30"/>
        <v/>
      </c>
      <c r="BL19" s="122" t="str" cm="1">
        <f t="array" ref="BL19">IFERROR(INDEX('Guias Salariais'!$E$1:$E$1298,SMALL(IF(BL$1='Guias Salariais'!$D$1:$D$1298,ROW('Guias Salariais'!$D$1:$D$1298)-ROW('Guias Salariais'!$D$1)+1),ROW(18:18))),"")</f>
        <v/>
      </c>
      <c r="BM19" s="279" t="str">
        <f t="shared" si="31"/>
        <v/>
      </c>
      <c r="BN19" s="119" t="str" cm="1">
        <f t="array" ref="BN19">IFERROR(INDEX('Guias Salariais'!$E$1:$E$1298,SMALL(IF(BN$1='Guias Salariais'!$D$1:$D$1298,ROW('Guias Salariais'!$D$1:$D$1298)-ROW('Guias Salariais'!$D$1)+1),ROW(18:18))),"")</f>
        <v/>
      </c>
      <c r="BO19" s="165" t="str">
        <f t="shared" si="32"/>
        <v/>
      </c>
      <c r="BP19" s="122" t="str" cm="1">
        <f t="array" ref="BP19">IFERROR(INDEX('Guias Salariais'!$E$1:$E$1298,SMALL(IF(BP$1='Guias Salariais'!$D$1:$D$1298,ROW('Guias Salariais'!$D$1:$D$1298)-ROW('Guias Salariais'!$D$1)+1),ROW(18:18))),"")</f>
        <v/>
      </c>
      <c r="BQ19" s="279" t="str">
        <f t="shared" si="33"/>
        <v/>
      </c>
      <c r="BR19" s="122" t="str" cm="1">
        <f t="array" ref="BR19">IFERROR(INDEX('Guias Salariais'!$E$1:$E$1298,SMALL(IF(BR$1='Guias Salariais'!$D$1:$D$1298,ROW('Guias Salariais'!$D$1:$D$1298)-ROW('Guias Salariais'!$D$1)+1),ROW(18:18))),"")</f>
        <v/>
      </c>
      <c r="BS19" s="165" t="str">
        <f t="shared" si="34"/>
        <v/>
      </c>
    </row>
    <row r="20" spans="1:71" x14ac:dyDescent="0.25">
      <c r="A20" s="667"/>
      <c r="B20" s="119" t="str" cm="1">
        <f t="array" ref="B20">IFERROR(INDEX('Guias Salariais'!$E$1:$E$1298,SMALL(IF(B$1='Guias Salariais'!$D$1:$D$1298,ROW('Guias Salariais'!$D$1:$D$1298)-ROW('Guias Salariais'!$D$1)+1),ROW(19:19))),"")</f>
        <v/>
      </c>
      <c r="C20" s="279" t="str">
        <f t="shared" si="0"/>
        <v/>
      </c>
      <c r="D20" s="121" t="str" cm="1">
        <f t="array" ref="D20">IFERROR(INDEX('Guias Salariais'!$E$1:$E$1298,SMALL(IF(D$1='Guias Salariais'!$D$1:$D$1298,ROW('Guias Salariais'!$D$1:$D$1298)-ROW('Guias Salariais'!$D$1)+1),ROW(19:19))),"")</f>
        <v/>
      </c>
      <c r="E20" s="279" t="str">
        <f t="shared" si="1"/>
        <v/>
      </c>
      <c r="F20" s="121" t="str" cm="1">
        <f t="array" ref="F20">IFERROR(INDEX('Guias Salariais'!$E$1:$E$1298,SMALL(IF(F$1='Guias Salariais'!$D$1:$D$1298,ROW('Guias Salariais'!$D$1:$D$1298)-ROW('Guias Salariais'!$D$1)+1),ROW(19:19))),"")</f>
        <v/>
      </c>
      <c r="G20" s="165" t="str">
        <f t="shared" si="2"/>
        <v/>
      </c>
      <c r="H20" s="88" t="str" cm="1">
        <f t="array" ref="H20">IFERROR(INDEX('Guias Salariais'!$E$1:$E$1298,SMALL(IF(H$1='Guias Salariais'!$D$1:$D$1298,ROW('Guias Salariais'!$D$1:$D$1298)-ROW('Guias Salariais'!$D$1)+1),ROW(19:19))),"")</f>
        <v/>
      </c>
      <c r="I20" s="279" t="str">
        <f t="shared" si="3"/>
        <v/>
      </c>
      <c r="J20" s="122" t="str" cm="1">
        <f t="array" ref="J20">IFERROR(INDEX('Guias Salariais'!$E$1:$E$1298,SMALL(IF(J$1='Guias Salariais'!$D$1:$D$1298,ROW('Guias Salariais'!$D$1:$D$1298)-ROW('Guias Salariais'!$D$1)+1),ROW(19:19))),"")</f>
        <v/>
      </c>
      <c r="K20" s="279" t="str">
        <f t="shared" si="4"/>
        <v/>
      </c>
      <c r="L20" s="122" t="str" cm="1">
        <f t="array" ref="L20">IFERROR(INDEX('Guias Salariais'!$E$1:$E$1298,SMALL(IF(L$1='Guias Salariais'!$D$1:$D$1298,ROW('Guias Salariais'!$D$1:$D$1298)-ROW('Guias Salariais'!$D$1)+1),ROW(19:19))),"")</f>
        <v/>
      </c>
      <c r="M20" s="165" t="str">
        <f t="shared" si="5"/>
        <v/>
      </c>
      <c r="N20" s="119" t="str" cm="1">
        <f t="array" ref="N20">IFERROR(INDEX('Guias Salariais'!$E$1:$E$1298,SMALL(IF(N$1='Guias Salariais'!$D$1:$D$1298,ROW('Guias Salariais'!$D$1:$D$1298)-ROW('Guias Salariais'!$D$1)+1),ROW(19:19))),"")</f>
        <v/>
      </c>
      <c r="O20" s="165" t="str">
        <f t="shared" si="6"/>
        <v/>
      </c>
      <c r="P20" s="88" t="str" cm="1">
        <f t="array" ref="P20">IFERROR(INDEX('Guias Salariais'!$E$1:$E$1298,SMALL(IF(P$1='Guias Salariais'!$D$1:$D$1298,ROW('Guias Salariais'!$D$1:$D$1298)-ROW('Guias Salariais'!$D$1)+1),ROW(19:19))),"")</f>
        <v/>
      </c>
      <c r="Q20" s="279" t="str">
        <f t="shared" si="7"/>
        <v/>
      </c>
      <c r="R20" s="122" t="str" cm="1">
        <f t="array" ref="R20">IFERROR(INDEX('Guias Salariais'!$E$1:$E$1298,SMALL(IF(R$1='Guias Salariais'!$D$1:$D$1298,ROW('Guias Salariais'!$D$1:$D$1298)-ROW('Guias Salariais'!$D$1)+1),ROW(19:19))),"")</f>
        <v/>
      </c>
      <c r="S20" s="279" t="str">
        <f t="shared" si="8"/>
        <v/>
      </c>
      <c r="T20" s="122" t="str" cm="1">
        <f t="array" ref="T20">IFERROR(INDEX('Guias Salariais'!$E$1:$E$1298,SMALL(IF(T$1='Guias Salariais'!$D$1:$D$1298,ROW('Guias Salariais'!$D$1:$D$1298)-ROW('Guias Salariais'!$D$1)+1),ROW(19:19))),"")</f>
        <v/>
      </c>
      <c r="U20" s="165" t="str">
        <f t="shared" si="9"/>
        <v/>
      </c>
      <c r="V20" s="119" t="str" cm="1">
        <f t="array" ref="V20">IFERROR(INDEX('Guias Salariais'!$E$1:$E$1298,SMALL(IF(V$1='Guias Salariais'!$D$1:$D$1298,ROW('Guias Salariais'!$D$1:$D$1298)-ROW('Guias Salariais'!$D$1)+1),ROW(19:19))),"")</f>
        <v/>
      </c>
      <c r="W20" s="165" t="str">
        <f t="shared" si="10"/>
        <v/>
      </c>
      <c r="X20" s="88" t="str" cm="1">
        <f t="array" ref="X20">IFERROR(INDEX('Guias Salariais'!$E$1:$E$1298,SMALL(IF(X$1='Guias Salariais'!$D$1:$D$1298,ROW('Guias Salariais'!$D$1:$D$1298)-ROW('Guias Salariais'!$D$1)+1),ROW(19:19))),"")</f>
        <v/>
      </c>
      <c r="Y20" s="279" t="str">
        <f t="shared" si="11"/>
        <v/>
      </c>
      <c r="Z20" s="122" t="str" cm="1">
        <f t="array" ref="Z20">IFERROR(INDEX('Guias Salariais'!$E$1:$E$1298,SMALL(IF(Z$1='Guias Salariais'!$D$1:$D$1298,ROW('Guias Salariais'!$D$1:$D$1298)-ROW('Guias Salariais'!$D$1)+1),ROW(19:19))),"")</f>
        <v/>
      </c>
      <c r="AA20" s="279" t="str">
        <f t="shared" si="12"/>
        <v/>
      </c>
      <c r="AB20" s="122" t="str" cm="1">
        <f t="array" ref="AB20">IFERROR(INDEX('Guias Salariais'!$E$1:$E$1298,SMALL(IF(AB$1='Guias Salariais'!$D$1:$D$1298,ROW('Guias Salariais'!$D$1:$D$1298)-ROW('Guias Salariais'!$D$1)+1),ROW(19:19))),"")</f>
        <v/>
      </c>
      <c r="AC20" s="165" t="str">
        <f t="shared" si="13"/>
        <v/>
      </c>
      <c r="AD20" s="119" t="str" cm="1">
        <f t="array" ref="AD20">IFERROR(INDEX('Guias Salariais'!$E$1:$E$1298,SMALL(IF(AD$1='Guias Salariais'!$D$1:$D$1298,ROW('Guias Salariais'!$D$1:$D$1298)-ROW('Guias Salariais'!$D$1)+1),ROW(19:19))),"")</f>
        <v/>
      </c>
      <c r="AE20" s="279" t="str">
        <f t="shared" si="14"/>
        <v/>
      </c>
      <c r="AF20" s="121" t="str" cm="1">
        <f t="array" ref="AF20">IFERROR(INDEX('Guias Salariais'!$E$1:$E$1298,SMALL(IF(AF$1='Guias Salariais'!$D$1:$D$1298,ROW('Guias Salariais'!$D$1:$D$1298)-ROW('Guias Salariais'!$D$1)+1),ROW(19:19))),"")</f>
        <v/>
      </c>
      <c r="AG20" s="279" t="str">
        <f t="shared" si="15"/>
        <v/>
      </c>
      <c r="AH20" s="121" t="str" cm="1">
        <f t="array" ref="AH20">IFERROR(INDEX('Guias Salariais'!$E$1:$E$1298,SMALL(IF(AH$1='Guias Salariais'!$D$1:$D$1298,ROW('Guias Salariais'!$D$1:$D$1298)-ROW('Guias Salariais'!$D$1)+1),ROW(19:19))),"")</f>
        <v/>
      </c>
      <c r="AI20" s="165" t="str">
        <f t="shared" si="16"/>
        <v/>
      </c>
      <c r="AJ20" s="88" t="str" cm="1">
        <f t="array" ref="AJ20">IFERROR(INDEX('Guias Salariais'!$E$1:$E$1298,SMALL(IF(AJ$1='Guias Salariais'!$D$1:$D$1298,ROW('Guias Salariais'!$D$1:$D$1298)-ROW('Guias Salariais'!$D$1)+1),ROW(19:19))),"")</f>
        <v/>
      </c>
      <c r="AK20" s="279" t="str">
        <f t="shared" si="17"/>
        <v/>
      </c>
      <c r="AL20" s="122" t="str" cm="1">
        <f t="array" ref="AL20">IFERROR(INDEX('Guias Salariais'!$E$1:$E$1298,SMALL(IF(AL$1='Guias Salariais'!$D$1:$D$1298,ROW('Guias Salariais'!$D$1:$D$1298)-ROW('Guias Salariais'!$D$1)+1),ROW(19:19))),"")</f>
        <v/>
      </c>
      <c r="AM20" s="279" t="str">
        <f t="shared" si="18"/>
        <v/>
      </c>
      <c r="AN20" s="122" t="str" cm="1">
        <f t="array" ref="AN20">IFERROR(INDEX('Guias Salariais'!$E$1:$E$1298,SMALL(IF(AN$1='Guias Salariais'!$D$1:$D$1298,ROW('Guias Salariais'!$D$1:$D$1298)-ROW('Guias Salariais'!$D$1)+1),ROW(19:19))),"")</f>
        <v/>
      </c>
      <c r="AO20" s="165" t="str">
        <f t="shared" si="19"/>
        <v/>
      </c>
      <c r="AP20" s="119" t="str" cm="1">
        <f t="array" ref="AP20">IFERROR(INDEX('Guias Salariais'!$E$1:$E$1298,SMALL(IF(AP$1='Guias Salariais'!$D$1:$D$1298,ROW('Guias Salariais'!$D$1:$D$1298)-ROW('Guias Salariais'!$D$1)+1),ROW(19:19))),"")</f>
        <v/>
      </c>
      <c r="AQ20" s="279" t="str">
        <f t="shared" si="20"/>
        <v/>
      </c>
      <c r="AR20" s="121" t="str" cm="1">
        <f t="array" ref="AR20">IFERROR(INDEX('Guias Salariais'!$E$1:$E$1298,SMALL(IF(AR$1='Guias Salariais'!$D$1:$D$1298,ROW('Guias Salariais'!$D$1:$D$1298)-ROW('Guias Salariais'!$D$1)+1),ROW(19:19))),"")</f>
        <v/>
      </c>
      <c r="AS20" s="279" t="str">
        <f t="shared" si="21"/>
        <v/>
      </c>
      <c r="AT20" s="121" t="str" cm="1">
        <f t="array" ref="AT20">IFERROR(INDEX('Guias Salariais'!$E$1:$E$1298,SMALL(IF(AT$1='Guias Salariais'!$D$1:$D$1298,ROW('Guias Salariais'!$D$1:$D$1298)-ROW('Guias Salariais'!$D$1)+1),ROW(19:19))),"")</f>
        <v/>
      </c>
      <c r="AU20" s="165" t="str">
        <f t="shared" si="22"/>
        <v/>
      </c>
      <c r="AV20" s="88" t="str" cm="1">
        <f t="array" ref="AV20">IFERROR(INDEX('Guias Salariais'!$E$1:$E$1298,SMALL(IF(AV$1='Guias Salariais'!$D$1:$D$1298,ROW('Guias Salariais'!$D$1:$D$1298)-ROW('Guias Salariais'!$D$1)+1),ROW(19:19))),"")</f>
        <v/>
      </c>
      <c r="AW20" s="279" t="str">
        <f t="shared" si="23"/>
        <v/>
      </c>
      <c r="AX20" s="122" t="str" cm="1">
        <f t="array" ref="AX20">IFERROR(INDEX('Guias Salariais'!$E$1:$E$1298,SMALL(IF(AX$1='Guias Salariais'!$D$1:$D$1298,ROW('Guias Salariais'!$D$1:$D$1298)-ROW('Guias Salariais'!$D$1)+1),ROW(19:19))),"")</f>
        <v/>
      </c>
      <c r="AY20" s="279" t="str">
        <f t="shared" si="24"/>
        <v/>
      </c>
      <c r="AZ20" s="122" t="str" cm="1">
        <f t="array" ref="AZ20">IFERROR(INDEX('Guias Salariais'!$E$1:$E$1298,SMALL(IF(AZ$1='Guias Salariais'!$D$1:$D$1298,ROW('Guias Salariais'!$D$1:$D$1298)-ROW('Guias Salariais'!$D$1)+1),ROW(19:19))),"")</f>
        <v/>
      </c>
      <c r="BA20" s="279" t="str">
        <f t="shared" si="25"/>
        <v/>
      </c>
      <c r="BB20" s="119" t="str" cm="1">
        <f t="array" ref="BB20">IFERROR(INDEX('Guias Salariais'!$E$1:$E$1298,SMALL(IF(BB$1='Guias Salariais'!$D$1:$D$1298,ROW('Guias Salariais'!$D$1:$D$1298)-ROW('Guias Salariais'!$D$1)+1),ROW(19:19))),"")</f>
        <v/>
      </c>
      <c r="BC20" s="279" t="str">
        <f t="shared" si="26"/>
        <v/>
      </c>
      <c r="BD20" s="121" t="str" cm="1">
        <f t="array" ref="BD20">IFERROR(INDEX('Guias Salariais'!$E$1:$E$1298,SMALL(IF(BD$1='Guias Salariais'!$D$1:$D$1298,ROW('Guias Salariais'!$D$1:$D$1298)-ROW('Guias Salariais'!$D$1)+1),ROW(19:19))),"")</f>
        <v/>
      </c>
      <c r="BE20" s="279" t="str">
        <f t="shared" si="27"/>
        <v/>
      </c>
      <c r="BF20" s="121" t="str" cm="1">
        <f t="array" ref="BF20">IFERROR(INDEX('Guias Salariais'!$E$1:$E$1298,SMALL(IF(BF$1='Guias Salariais'!$D$1:$D$1298,ROW('Guias Salariais'!$D$1:$D$1298)-ROW('Guias Salariais'!$D$1)+1),ROW(19:19))),"")</f>
        <v/>
      </c>
      <c r="BG20" s="279" t="str">
        <f t="shared" si="28"/>
        <v/>
      </c>
      <c r="BH20" s="88" t="str" cm="1">
        <f t="array" ref="BH20">IFERROR(INDEX('Guias Salariais'!$E$1:$E$1298,SMALL(IF(BH$1='Guias Salariais'!$D$1:$D$1298,ROW('Guias Salariais'!$D$1:$D$1298)-ROW('Guias Salariais'!$D$1)+1),ROW(19:19))),"")</f>
        <v/>
      </c>
      <c r="BI20" s="279" t="str">
        <f t="shared" si="29"/>
        <v/>
      </c>
      <c r="BJ20" s="122" t="str" cm="1">
        <f t="array" ref="BJ20">IFERROR(INDEX('Guias Salariais'!$E$1:$E$1298,SMALL(IF(BJ$1='Guias Salariais'!$D$1:$D$1298,ROW('Guias Salariais'!$D$1:$D$1298)-ROW('Guias Salariais'!$D$1)+1),ROW(19:19))),"")</f>
        <v/>
      </c>
      <c r="BK20" s="279" t="str">
        <f t="shared" si="30"/>
        <v/>
      </c>
      <c r="BL20" s="122" t="str" cm="1">
        <f t="array" ref="BL20">IFERROR(INDEX('Guias Salariais'!$E$1:$E$1298,SMALL(IF(BL$1='Guias Salariais'!$D$1:$D$1298,ROW('Guias Salariais'!$D$1:$D$1298)-ROW('Guias Salariais'!$D$1)+1),ROW(19:19))),"")</f>
        <v/>
      </c>
      <c r="BM20" s="279" t="str">
        <f t="shared" si="31"/>
        <v/>
      </c>
      <c r="BN20" s="119" t="str" cm="1">
        <f t="array" ref="BN20">IFERROR(INDEX('Guias Salariais'!$E$1:$E$1298,SMALL(IF(BN$1='Guias Salariais'!$D$1:$D$1298,ROW('Guias Salariais'!$D$1:$D$1298)-ROW('Guias Salariais'!$D$1)+1),ROW(19:19))),"")</f>
        <v/>
      </c>
      <c r="BO20" s="165" t="str">
        <f t="shared" si="32"/>
        <v/>
      </c>
      <c r="BP20" s="122" t="str" cm="1">
        <f t="array" ref="BP20">IFERROR(INDEX('Guias Salariais'!$E$1:$E$1298,SMALL(IF(BP$1='Guias Salariais'!$D$1:$D$1298,ROW('Guias Salariais'!$D$1:$D$1298)-ROW('Guias Salariais'!$D$1)+1),ROW(19:19))),"")</f>
        <v/>
      </c>
      <c r="BQ20" s="279" t="str">
        <f t="shared" si="33"/>
        <v/>
      </c>
      <c r="BR20" s="122" t="str" cm="1">
        <f t="array" ref="BR20">IFERROR(INDEX('Guias Salariais'!$E$1:$E$1298,SMALL(IF(BR$1='Guias Salariais'!$D$1:$D$1298,ROW('Guias Salariais'!$D$1:$D$1298)-ROW('Guias Salariais'!$D$1)+1),ROW(19:19))),"")</f>
        <v/>
      </c>
      <c r="BS20" s="165" t="str">
        <f t="shared" si="34"/>
        <v/>
      </c>
    </row>
    <row r="21" spans="1:71" x14ac:dyDescent="0.25">
      <c r="A21" s="667"/>
      <c r="B21" s="119" t="str" cm="1">
        <f t="array" ref="B21">IFERROR(INDEX('Guias Salariais'!$E$1:$E$1298,SMALL(IF(B$1='Guias Salariais'!$D$1:$D$1298,ROW('Guias Salariais'!$D$1:$D$1298)-ROW('Guias Salariais'!$D$1)+1),ROW(20:20))),"")</f>
        <v/>
      </c>
      <c r="C21" s="279" t="str">
        <f t="shared" si="0"/>
        <v/>
      </c>
      <c r="D21" s="121" t="str" cm="1">
        <f t="array" ref="D21">IFERROR(INDEX('Guias Salariais'!$E$1:$E$1298,SMALL(IF(D$1='Guias Salariais'!$D$1:$D$1298,ROW('Guias Salariais'!$D$1:$D$1298)-ROW('Guias Salariais'!$D$1)+1),ROW(20:20))),"")</f>
        <v/>
      </c>
      <c r="E21" s="279" t="str">
        <f t="shared" si="1"/>
        <v/>
      </c>
      <c r="F21" s="121" t="str" cm="1">
        <f t="array" ref="F21">IFERROR(INDEX('Guias Salariais'!$E$1:$E$1298,SMALL(IF(F$1='Guias Salariais'!$D$1:$D$1298,ROW('Guias Salariais'!$D$1:$D$1298)-ROW('Guias Salariais'!$D$1)+1),ROW(20:20))),"")</f>
        <v/>
      </c>
      <c r="G21" s="165" t="str">
        <f t="shared" si="2"/>
        <v/>
      </c>
      <c r="H21" s="88" t="str" cm="1">
        <f t="array" ref="H21">IFERROR(INDEX('Guias Salariais'!$E$1:$E$1298,SMALL(IF(H$1='Guias Salariais'!$D$1:$D$1298,ROW('Guias Salariais'!$D$1:$D$1298)-ROW('Guias Salariais'!$D$1)+1),ROW(20:20))),"")</f>
        <v/>
      </c>
      <c r="I21" s="279" t="str">
        <f t="shared" si="3"/>
        <v/>
      </c>
      <c r="J21" s="122" t="str" cm="1">
        <f t="array" ref="J21">IFERROR(INDEX('Guias Salariais'!$E$1:$E$1298,SMALL(IF(J$1='Guias Salariais'!$D$1:$D$1298,ROW('Guias Salariais'!$D$1:$D$1298)-ROW('Guias Salariais'!$D$1)+1),ROW(20:20))),"")</f>
        <v/>
      </c>
      <c r="K21" s="279" t="str">
        <f t="shared" si="4"/>
        <v/>
      </c>
      <c r="L21" s="122" t="str" cm="1">
        <f t="array" ref="L21">IFERROR(INDEX('Guias Salariais'!$E$1:$E$1298,SMALL(IF(L$1='Guias Salariais'!$D$1:$D$1298,ROW('Guias Salariais'!$D$1:$D$1298)-ROW('Guias Salariais'!$D$1)+1),ROW(20:20))),"")</f>
        <v/>
      </c>
      <c r="M21" s="165" t="str">
        <f t="shared" si="5"/>
        <v/>
      </c>
      <c r="N21" s="119" t="str" cm="1">
        <f t="array" ref="N21">IFERROR(INDEX('Guias Salariais'!$E$1:$E$1298,SMALL(IF(N$1='Guias Salariais'!$D$1:$D$1298,ROW('Guias Salariais'!$D$1:$D$1298)-ROW('Guias Salariais'!$D$1)+1),ROW(20:20))),"")</f>
        <v/>
      </c>
      <c r="O21" s="165" t="str">
        <f t="shared" si="6"/>
        <v/>
      </c>
      <c r="P21" s="88" t="str" cm="1">
        <f t="array" ref="P21">IFERROR(INDEX('Guias Salariais'!$E$1:$E$1298,SMALL(IF(P$1='Guias Salariais'!$D$1:$D$1298,ROW('Guias Salariais'!$D$1:$D$1298)-ROW('Guias Salariais'!$D$1)+1),ROW(20:20))),"")</f>
        <v/>
      </c>
      <c r="Q21" s="279" t="str">
        <f t="shared" si="7"/>
        <v/>
      </c>
      <c r="R21" s="122" t="str" cm="1">
        <f t="array" ref="R21">IFERROR(INDEX('Guias Salariais'!$E$1:$E$1298,SMALL(IF(R$1='Guias Salariais'!$D$1:$D$1298,ROW('Guias Salariais'!$D$1:$D$1298)-ROW('Guias Salariais'!$D$1)+1),ROW(20:20))),"")</f>
        <v/>
      </c>
      <c r="S21" s="279" t="str">
        <f t="shared" si="8"/>
        <v/>
      </c>
      <c r="T21" s="122" t="str" cm="1">
        <f t="array" ref="T21">IFERROR(INDEX('Guias Salariais'!$E$1:$E$1298,SMALL(IF(T$1='Guias Salariais'!$D$1:$D$1298,ROW('Guias Salariais'!$D$1:$D$1298)-ROW('Guias Salariais'!$D$1)+1),ROW(20:20))),"")</f>
        <v/>
      </c>
      <c r="U21" s="165" t="str">
        <f t="shared" si="9"/>
        <v/>
      </c>
      <c r="V21" s="119" t="str" cm="1">
        <f t="array" ref="V21">IFERROR(INDEX('Guias Salariais'!$E$1:$E$1298,SMALL(IF(V$1='Guias Salariais'!$D$1:$D$1298,ROW('Guias Salariais'!$D$1:$D$1298)-ROW('Guias Salariais'!$D$1)+1),ROW(20:20))),"")</f>
        <v/>
      </c>
      <c r="W21" s="165" t="str">
        <f t="shared" si="10"/>
        <v/>
      </c>
      <c r="X21" s="88" t="str" cm="1">
        <f t="array" ref="X21">IFERROR(INDEX('Guias Salariais'!$E$1:$E$1298,SMALL(IF(X$1='Guias Salariais'!$D$1:$D$1298,ROW('Guias Salariais'!$D$1:$D$1298)-ROW('Guias Salariais'!$D$1)+1),ROW(20:20))),"")</f>
        <v/>
      </c>
      <c r="Y21" s="279" t="str">
        <f t="shared" si="11"/>
        <v/>
      </c>
      <c r="Z21" s="122" t="str" cm="1">
        <f t="array" ref="Z21">IFERROR(INDEX('Guias Salariais'!$E$1:$E$1298,SMALL(IF(Z$1='Guias Salariais'!$D$1:$D$1298,ROW('Guias Salariais'!$D$1:$D$1298)-ROW('Guias Salariais'!$D$1)+1),ROW(20:20))),"")</f>
        <v/>
      </c>
      <c r="AA21" s="279" t="str">
        <f t="shared" si="12"/>
        <v/>
      </c>
      <c r="AB21" s="122" t="str" cm="1">
        <f t="array" ref="AB21">IFERROR(INDEX('Guias Salariais'!$E$1:$E$1298,SMALL(IF(AB$1='Guias Salariais'!$D$1:$D$1298,ROW('Guias Salariais'!$D$1:$D$1298)-ROW('Guias Salariais'!$D$1)+1),ROW(20:20))),"")</f>
        <v/>
      </c>
      <c r="AC21" s="165" t="str">
        <f t="shared" si="13"/>
        <v/>
      </c>
      <c r="AD21" s="119" t="str" cm="1">
        <f t="array" ref="AD21">IFERROR(INDEX('Guias Salariais'!$E$1:$E$1298,SMALL(IF(AD$1='Guias Salariais'!$D$1:$D$1298,ROW('Guias Salariais'!$D$1:$D$1298)-ROW('Guias Salariais'!$D$1)+1),ROW(20:20))),"")</f>
        <v/>
      </c>
      <c r="AE21" s="279" t="str">
        <f t="shared" si="14"/>
        <v/>
      </c>
      <c r="AF21" s="121" t="str" cm="1">
        <f t="array" ref="AF21">IFERROR(INDEX('Guias Salariais'!$E$1:$E$1298,SMALL(IF(AF$1='Guias Salariais'!$D$1:$D$1298,ROW('Guias Salariais'!$D$1:$D$1298)-ROW('Guias Salariais'!$D$1)+1),ROW(20:20))),"")</f>
        <v/>
      </c>
      <c r="AG21" s="279" t="str">
        <f t="shared" si="15"/>
        <v/>
      </c>
      <c r="AH21" s="121" t="str" cm="1">
        <f t="array" ref="AH21">IFERROR(INDEX('Guias Salariais'!$E$1:$E$1298,SMALL(IF(AH$1='Guias Salariais'!$D$1:$D$1298,ROW('Guias Salariais'!$D$1:$D$1298)-ROW('Guias Salariais'!$D$1)+1),ROW(20:20))),"")</f>
        <v/>
      </c>
      <c r="AI21" s="165" t="str">
        <f t="shared" si="16"/>
        <v/>
      </c>
      <c r="AJ21" s="88" t="str" cm="1">
        <f t="array" ref="AJ21">IFERROR(INDEX('Guias Salariais'!$E$1:$E$1298,SMALL(IF(AJ$1='Guias Salariais'!$D$1:$D$1298,ROW('Guias Salariais'!$D$1:$D$1298)-ROW('Guias Salariais'!$D$1)+1),ROW(20:20))),"")</f>
        <v/>
      </c>
      <c r="AK21" s="279" t="str">
        <f t="shared" si="17"/>
        <v/>
      </c>
      <c r="AL21" s="122" t="str" cm="1">
        <f t="array" ref="AL21">IFERROR(INDEX('Guias Salariais'!$E$1:$E$1298,SMALL(IF(AL$1='Guias Salariais'!$D$1:$D$1298,ROW('Guias Salariais'!$D$1:$D$1298)-ROW('Guias Salariais'!$D$1)+1),ROW(20:20))),"")</f>
        <v/>
      </c>
      <c r="AM21" s="279" t="str">
        <f t="shared" si="18"/>
        <v/>
      </c>
      <c r="AN21" s="122" t="str" cm="1">
        <f t="array" ref="AN21">IFERROR(INDEX('Guias Salariais'!$E$1:$E$1298,SMALL(IF(AN$1='Guias Salariais'!$D$1:$D$1298,ROW('Guias Salariais'!$D$1:$D$1298)-ROW('Guias Salariais'!$D$1)+1),ROW(20:20))),"")</f>
        <v/>
      </c>
      <c r="AO21" s="165" t="str">
        <f t="shared" si="19"/>
        <v/>
      </c>
      <c r="AP21" s="119" t="str" cm="1">
        <f t="array" ref="AP21">IFERROR(INDEX('Guias Salariais'!$E$1:$E$1298,SMALL(IF(AP$1='Guias Salariais'!$D$1:$D$1298,ROW('Guias Salariais'!$D$1:$D$1298)-ROW('Guias Salariais'!$D$1)+1),ROW(20:20))),"")</f>
        <v/>
      </c>
      <c r="AQ21" s="279" t="str">
        <f t="shared" si="20"/>
        <v/>
      </c>
      <c r="AR21" s="121" t="str" cm="1">
        <f t="array" ref="AR21">IFERROR(INDEX('Guias Salariais'!$E$1:$E$1298,SMALL(IF(AR$1='Guias Salariais'!$D$1:$D$1298,ROW('Guias Salariais'!$D$1:$D$1298)-ROW('Guias Salariais'!$D$1)+1),ROW(20:20))),"")</f>
        <v/>
      </c>
      <c r="AS21" s="279" t="str">
        <f t="shared" si="21"/>
        <v/>
      </c>
      <c r="AT21" s="121" t="str" cm="1">
        <f t="array" ref="AT21">IFERROR(INDEX('Guias Salariais'!$E$1:$E$1298,SMALL(IF(AT$1='Guias Salariais'!$D$1:$D$1298,ROW('Guias Salariais'!$D$1:$D$1298)-ROW('Guias Salariais'!$D$1)+1),ROW(20:20))),"")</f>
        <v/>
      </c>
      <c r="AU21" s="165" t="str">
        <f t="shared" si="22"/>
        <v/>
      </c>
      <c r="AV21" s="88" t="str" cm="1">
        <f t="array" ref="AV21">IFERROR(INDEX('Guias Salariais'!$E$1:$E$1298,SMALL(IF(AV$1='Guias Salariais'!$D$1:$D$1298,ROW('Guias Salariais'!$D$1:$D$1298)-ROW('Guias Salariais'!$D$1)+1),ROW(20:20))),"")</f>
        <v/>
      </c>
      <c r="AW21" s="279" t="str">
        <f t="shared" si="23"/>
        <v/>
      </c>
      <c r="AX21" s="122" t="str" cm="1">
        <f t="array" ref="AX21">IFERROR(INDEX('Guias Salariais'!$E$1:$E$1298,SMALL(IF(AX$1='Guias Salariais'!$D$1:$D$1298,ROW('Guias Salariais'!$D$1:$D$1298)-ROW('Guias Salariais'!$D$1)+1),ROW(20:20))),"")</f>
        <v/>
      </c>
      <c r="AY21" s="279" t="str">
        <f t="shared" si="24"/>
        <v/>
      </c>
      <c r="AZ21" s="122" t="str" cm="1">
        <f t="array" ref="AZ21">IFERROR(INDEX('Guias Salariais'!$E$1:$E$1298,SMALL(IF(AZ$1='Guias Salariais'!$D$1:$D$1298,ROW('Guias Salariais'!$D$1:$D$1298)-ROW('Guias Salariais'!$D$1)+1),ROW(20:20))),"")</f>
        <v/>
      </c>
      <c r="BA21" s="279" t="str">
        <f t="shared" si="25"/>
        <v/>
      </c>
      <c r="BB21" s="119" t="str" cm="1">
        <f t="array" ref="BB21">IFERROR(INDEX('Guias Salariais'!$E$1:$E$1298,SMALL(IF(BB$1='Guias Salariais'!$D$1:$D$1298,ROW('Guias Salariais'!$D$1:$D$1298)-ROW('Guias Salariais'!$D$1)+1),ROW(20:20))),"")</f>
        <v/>
      </c>
      <c r="BC21" s="279" t="str">
        <f t="shared" si="26"/>
        <v/>
      </c>
      <c r="BD21" s="121" t="str" cm="1">
        <f t="array" ref="BD21">IFERROR(INDEX('Guias Salariais'!$E$1:$E$1298,SMALL(IF(BD$1='Guias Salariais'!$D$1:$D$1298,ROW('Guias Salariais'!$D$1:$D$1298)-ROW('Guias Salariais'!$D$1)+1),ROW(20:20))),"")</f>
        <v/>
      </c>
      <c r="BE21" s="279" t="str">
        <f t="shared" si="27"/>
        <v/>
      </c>
      <c r="BF21" s="121" t="str" cm="1">
        <f t="array" ref="BF21">IFERROR(INDEX('Guias Salariais'!$E$1:$E$1298,SMALL(IF(BF$1='Guias Salariais'!$D$1:$D$1298,ROW('Guias Salariais'!$D$1:$D$1298)-ROW('Guias Salariais'!$D$1)+1),ROW(20:20))),"")</f>
        <v/>
      </c>
      <c r="BG21" s="279" t="str">
        <f t="shared" si="28"/>
        <v/>
      </c>
      <c r="BH21" s="88" t="str" cm="1">
        <f t="array" ref="BH21">IFERROR(INDEX('Guias Salariais'!$E$1:$E$1298,SMALL(IF(BH$1='Guias Salariais'!$D$1:$D$1298,ROW('Guias Salariais'!$D$1:$D$1298)-ROW('Guias Salariais'!$D$1)+1),ROW(20:20))),"")</f>
        <v/>
      </c>
      <c r="BI21" s="279" t="str">
        <f t="shared" si="29"/>
        <v/>
      </c>
      <c r="BJ21" s="122" t="str" cm="1">
        <f t="array" ref="BJ21">IFERROR(INDEX('Guias Salariais'!$E$1:$E$1298,SMALL(IF(BJ$1='Guias Salariais'!$D$1:$D$1298,ROW('Guias Salariais'!$D$1:$D$1298)-ROW('Guias Salariais'!$D$1)+1),ROW(20:20))),"")</f>
        <v/>
      </c>
      <c r="BK21" s="279" t="str">
        <f t="shared" si="30"/>
        <v/>
      </c>
      <c r="BL21" s="122" t="str" cm="1">
        <f t="array" ref="BL21">IFERROR(INDEX('Guias Salariais'!$E$1:$E$1298,SMALL(IF(BL$1='Guias Salariais'!$D$1:$D$1298,ROW('Guias Salariais'!$D$1:$D$1298)-ROW('Guias Salariais'!$D$1)+1),ROW(20:20))),"")</f>
        <v/>
      </c>
      <c r="BM21" s="279" t="str">
        <f t="shared" si="31"/>
        <v/>
      </c>
      <c r="BN21" s="119" t="str" cm="1">
        <f t="array" ref="BN21">IFERROR(INDEX('Guias Salariais'!$E$1:$E$1298,SMALL(IF(BN$1='Guias Salariais'!$D$1:$D$1298,ROW('Guias Salariais'!$D$1:$D$1298)-ROW('Guias Salariais'!$D$1)+1),ROW(20:20))),"")</f>
        <v/>
      </c>
      <c r="BO21" s="165" t="str">
        <f t="shared" si="32"/>
        <v/>
      </c>
      <c r="BP21" s="122" t="str" cm="1">
        <f t="array" ref="BP21">IFERROR(INDEX('Guias Salariais'!$E$1:$E$1298,SMALL(IF(BP$1='Guias Salariais'!$D$1:$D$1298,ROW('Guias Salariais'!$D$1:$D$1298)-ROW('Guias Salariais'!$D$1)+1),ROW(20:20))),"")</f>
        <v/>
      </c>
      <c r="BQ21" s="279" t="str">
        <f t="shared" si="33"/>
        <v/>
      </c>
      <c r="BR21" s="122" t="str" cm="1">
        <f t="array" ref="BR21">IFERROR(INDEX('Guias Salariais'!$E$1:$E$1298,SMALL(IF(BR$1='Guias Salariais'!$D$1:$D$1298,ROW('Guias Salariais'!$D$1:$D$1298)-ROW('Guias Salariais'!$D$1)+1),ROW(20:20))),"")</f>
        <v/>
      </c>
      <c r="BS21" s="165" t="str">
        <f t="shared" si="34"/>
        <v/>
      </c>
    </row>
    <row r="22" spans="1:71" x14ac:dyDescent="0.25">
      <c r="A22" s="667"/>
      <c r="B22" s="119" t="str" cm="1">
        <f t="array" ref="B22">IFERROR(INDEX('Guias Salariais'!$E$1:$E$1298,SMALL(IF(B$1='Guias Salariais'!$D$1:$D$1298,ROW('Guias Salariais'!$D$1:$D$1298)-ROW('Guias Salariais'!$D$1)+1),ROW(21:21))),"")</f>
        <v/>
      </c>
      <c r="C22" s="279" t="str">
        <f t="shared" si="0"/>
        <v/>
      </c>
      <c r="D22" s="121" t="str" cm="1">
        <f t="array" ref="D22">IFERROR(INDEX('Guias Salariais'!$E$1:$E$1298,SMALL(IF(D$1='Guias Salariais'!$D$1:$D$1298,ROW('Guias Salariais'!$D$1:$D$1298)-ROW('Guias Salariais'!$D$1)+1),ROW(21:21))),"")</f>
        <v/>
      </c>
      <c r="E22" s="279" t="str">
        <f t="shared" si="1"/>
        <v/>
      </c>
      <c r="F22" s="121" t="str" cm="1">
        <f t="array" ref="F22">IFERROR(INDEX('Guias Salariais'!$E$1:$E$1298,SMALL(IF(F$1='Guias Salariais'!$D$1:$D$1298,ROW('Guias Salariais'!$D$1:$D$1298)-ROW('Guias Salariais'!$D$1)+1),ROW(21:21))),"")</f>
        <v/>
      </c>
      <c r="G22" s="165" t="str">
        <f t="shared" si="2"/>
        <v/>
      </c>
      <c r="H22" s="88" t="str" cm="1">
        <f t="array" ref="H22">IFERROR(INDEX('Guias Salariais'!$E$1:$E$1298,SMALL(IF(H$1='Guias Salariais'!$D$1:$D$1298,ROW('Guias Salariais'!$D$1:$D$1298)-ROW('Guias Salariais'!$D$1)+1),ROW(21:21))),"")</f>
        <v/>
      </c>
      <c r="I22" s="279" t="str">
        <f t="shared" si="3"/>
        <v/>
      </c>
      <c r="J22" s="122" t="str" cm="1">
        <f t="array" ref="J22">IFERROR(INDEX('Guias Salariais'!$E$1:$E$1298,SMALL(IF(J$1='Guias Salariais'!$D$1:$D$1298,ROW('Guias Salariais'!$D$1:$D$1298)-ROW('Guias Salariais'!$D$1)+1),ROW(21:21))),"")</f>
        <v/>
      </c>
      <c r="K22" s="279" t="str">
        <f t="shared" si="4"/>
        <v/>
      </c>
      <c r="L22" s="122" t="str" cm="1">
        <f t="array" ref="L22">IFERROR(INDEX('Guias Salariais'!$E$1:$E$1298,SMALL(IF(L$1='Guias Salariais'!$D$1:$D$1298,ROW('Guias Salariais'!$D$1:$D$1298)-ROW('Guias Salariais'!$D$1)+1),ROW(21:21))),"")</f>
        <v/>
      </c>
      <c r="M22" s="165" t="str">
        <f t="shared" si="5"/>
        <v/>
      </c>
      <c r="N22" s="119" t="str" cm="1">
        <f t="array" ref="N22">IFERROR(INDEX('Guias Salariais'!$E$1:$E$1298,SMALL(IF(N$1='Guias Salariais'!$D$1:$D$1298,ROW('Guias Salariais'!$D$1:$D$1298)-ROW('Guias Salariais'!$D$1)+1),ROW(21:21))),"")</f>
        <v/>
      </c>
      <c r="O22" s="165" t="str">
        <f t="shared" si="6"/>
        <v/>
      </c>
      <c r="P22" s="88" t="str" cm="1">
        <f t="array" ref="P22">IFERROR(INDEX('Guias Salariais'!$E$1:$E$1298,SMALL(IF(P$1='Guias Salariais'!$D$1:$D$1298,ROW('Guias Salariais'!$D$1:$D$1298)-ROW('Guias Salariais'!$D$1)+1),ROW(21:21))),"")</f>
        <v/>
      </c>
      <c r="Q22" s="279" t="str">
        <f t="shared" si="7"/>
        <v/>
      </c>
      <c r="R22" s="122" t="str" cm="1">
        <f t="array" ref="R22">IFERROR(INDEX('Guias Salariais'!$E$1:$E$1298,SMALL(IF(R$1='Guias Salariais'!$D$1:$D$1298,ROW('Guias Salariais'!$D$1:$D$1298)-ROW('Guias Salariais'!$D$1)+1),ROW(21:21))),"")</f>
        <v/>
      </c>
      <c r="S22" s="279" t="str">
        <f t="shared" si="8"/>
        <v/>
      </c>
      <c r="T22" s="122" t="str" cm="1">
        <f t="array" ref="T22">IFERROR(INDEX('Guias Salariais'!$E$1:$E$1298,SMALL(IF(T$1='Guias Salariais'!$D$1:$D$1298,ROW('Guias Salariais'!$D$1:$D$1298)-ROW('Guias Salariais'!$D$1)+1),ROW(21:21))),"")</f>
        <v/>
      </c>
      <c r="U22" s="165" t="str">
        <f t="shared" si="9"/>
        <v/>
      </c>
      <c r="V22" s="119" t="str" cm="1">
        <f t="array" ref="V22">IFERROR(INDEX('Guias Salariais'!$E$1:$E$1298,SMALL(IF(V$1='Guias Salariais'!$D$1:$D$1298,ROW('Guias Salariais'!$D$1:$D$1298)-ROW('Guias Salariais'!$D$1)+1),ROW(21:21))),"")</f>
        <v/>
      </c>
      <c r="W22" s="165" t="str">
        <f t="shared" si="10"/>
        <v/>
      </c>
      <c r="X22" s="88" t="str" cm="1">
        <f t="array" ref="X22">IFERROR(INDEX('Guias Salariais'!$E$1:$E$1298,SMALL(IF(X$1='Guias Salariais'!$D$1:$D$1298,ROW('Guias Salariais'!$D$1:$D$1298)-ROW('Guias Salariais'!$D$1)+1),ROW(21:21))),"")</f>
        <v/>
      </c>
      <c r="Y22" s="279" t="str">
        <f t="shared" si="11"/>
        <v/>
      </c>
      <c r="Z22" s="122" t="str" cm="1">
        <f t="array" ref="Z22">IFERROR(INDEX('Guias Salariais'!$E$1:$E$1298,SMALL(IF(Z$1='Guias Salariais'!$D$1:$D$1298,ROW('Guias Salariais'!$D$1:$D$1298)-ROW('Guias Salariais'!$D$1)+1),ROW(21:21))),"")</f>
        <v/>
      </c>
      <c r="AA22" s="279" t="str">
        <f t="shared" si="12"/>
        <v/>
      </c>
      <c r="AB22" s="122" t="str" cm="1">
        <f t="array" ref="AB22">IFERROR(INDEX('Guias Salariais'!$E$1:$E$1298,SMALL(IF(AB$1='Guias Salariais'!$D$1:$D$1298,ROW('Guias Salariais'!$D$1:$D$1298)-ROW('Guias Salariais'!$D$1)+1),ROW(21:21))),"")</f>
        <v/>
      </c>
      <c r="AC22" s="165" t="str">
        <f t="shared" si="13"/>
        <v/>
      </c>
      <c r="AD22" s="119" t="str" cm="1">
        <f t="array" ref="AD22">IFERROR(INDEX('Guias Salariais'!$E$1:$E$1298,SMALL(IF(AD$1='Guias Salariais'!$D$1:$D$1298,ROW('Guias Salariais'!$D$1:$D$1298)-ROW('Guias Salariais'!$D$1)+1),ROW(21:21))),"")</f>
        <v/>
      </c>
      <c r="AE22" s="279" t="str">
        <f t="shared" si="14"/>
        <v/>
      </c>
      <c r="AF22" s="121" t="str" cm="1">
        <f t="array" ref="AF22">IFERROR(INDEX('Guias Salariais'!$E$1:$E$1298,SMALL(IF(AF$1='Guias Salariais'!$D$1:$D$1298,ROW('Guias Salariais'!$D$1:$D$1298)-ROW('Guias Salariais'!$D$1)+1),ROW(21:21))),"")</f>
        <v/>
      </c>
      <c r="AG22" s="279" t="str">
        <f t="shared" si="15"/>
        <v/>
      </c>
      <c r="AH22" s="121" t="str" cm="1">
        <f t="array" ref="AH22">IFERROR(INDEX('Guias Salariais'!$E$1:$E$1298,SMALL(IF(AH$1='Guias Salariais'!$D$1:$D$1298,ROW('Guias Salariais'!$D$1:$D$1298)-ROW('Guias Salariais'!$D$1)+1),ROW(21:21))),"")</f>
        <v/>
      </c>
      <c r="AI22" s="165" t="str">
        <f t="shared" si="16"/>
        <v/>
      </c>
      <c r="AJ22" s="88" t="str" cm="1">
        <f t="array" ref="AJ22">IFERROR(INDEX('Guias Salariais'!$E$1:$E$1298,SMALL(IF(AJ$1='Guias Salariais'!$D$1:$D$1298,ROW('Guias Salariais'!$D$1:$D$1298)-ROW('Guias Salariais'!$D$1)+1),ROW(21:21))),"")</f>
        <v/>
      </c>
      <c r="AK22" s="279" t="str">
        <f t="shared" si="17"/>
        <v/>
      </c>
      <c r="AL22" s="122" t="str" cm="1">
        <f t="array" ref="AL22">IFERROR(INDEX('Guias Salariais'!$E$1:$E$1298,SMALL(IF(AL$1='Guias Salariais'!$D$1:$D$1298,ROW('Guias Salariais'!$D$1:$D$1298)-ROW('Guias Salariais'!$D$1)+1),ROW(21:21))),"")</f>
        <v/>
      </c>
      <c r="AM22" s="279" t="str">
        <f t="shared" si="18"/>
        <v/>
      </c>
      <c r="AN22" s="122" t="str" cm="1">
        <f t="array" ref="AN22">IFERROR(INDEX('Guias Salariais'!$E$1:$E$1298,SMALL(IF(AN$1='Guias Salariais'!$D$1:$D$1298,ROW('Guias Salariais'!$D$1:$D$1298)-ROW('Guias Salariais'!$D$1)+1),ROW(21:21))),"")</f>
        <v/>
      </c>
      <c r="AO22" s="165" t="str">
        <f t="shared" si="19"/>
        <v/>
      </c>
      <c r="AP22" s="119" t="str" cm="1">
        <f t="array" ref="AP22">IFERROR(INDEX('Guias Salariais'!$E$1:$E$1298,SMALL(IF(AP$1='Guias Salariais'!$D$1:$D$1298,ROW('Guias Salariais'!$D$1:$D$1298)-ROW('Guias Salariais'!$D$1)+1),ROW(21:21))),"")</f>
        <v/>
      </c>
      <c r="AQ22" s="279" t="str">
        <f t="shared" si="20"/>
        <v/>
      </c>
      <c r="AR22" s="121" t="str" cm="1">
        <f t="array" ref="AR22">IFERROR(INDEX('Guias Salariais'!$E$1:$E$1298,SMALL(IF(AR$1='Guias Salariais'!$D$1:$D$1298,ROW('Guias Salariais'!$D$1:$D$1298)-ROW('Guias Salariais'!$D$1)+1),ROW(21:21))),"")</f>
        <v/>
      </c>
      <c r="AS22" s="279" t="str">
        <f t="shared" si="21"/>
        <v/>
      </c>
      <c r="AT22" s="121" t="str" cm="1">
        <f t="array" ref="AT22">IFERROR(INDEX('Guias Salariais'!$E$1:$E$1298,SMALL(IF(AT$1='Guias Salariais'!$D$1:$D$1298,ROW('Guias Salariais'!$D$1:$D$1298)-ROW('Guias Salariais'!$D$1)+1),ROW(21:21))),"")</f>
        <v/>
      </c>
      <c r="AU22" s="165" t="str">
        <f t="shared" si="22"/>
        <v/>
      </c>
      <c r="AV22" s="88" t="str" cm="1">
        <f t="array" ref="AV22">IFERROR(INDEX('Guias Salariais'!$E$1:$E$1298,SMALL(IF(AV$1='Guias Salariais'!$D$1:$D$1298,ROW('Guias Salariais'!$D$1:$D$1298)-ROW('Guias Salariais'!$D$1)+1),ROW(21:21))),"")</f>
        <v/>
      </c>
      <c r="AW22" s="279" t="str">
        <f t="shared" si="23"/>
        <v/>
      </c>
      <c r="AX22" s="122" t="str" cm="1">
        <f t="array" ref="AX22">IFERROR(INDEX('Guias Salariais'!$E$1:$E$1298,SMALL(IF(AX$1='Guias Salariais'!$D$1:$D$1298,ROW('Guias Salariais'!$D$1:$D$1298)-ROW('Guias Salariais'!$D$1)+1),ROW(21:21))),"")</f>
        <v/>
      </c>
      <c r="AY22" s="279" t="str">
        <f t="shared" si="24"/>
        <v/>
      </c>
      <c r="AZ22" s="122" t="str" cm="1">
        <f t="array" ref="AZ22">IFERROR(INDEX('Guias Salariais'!$E$1:$E$1298,SMALL(IF(AZ$1='Guias Salariais'!$D$1:$D$1298,ROW('Guias Salariais'!$D$1:$D$1298)-ROW('Guias Salariais'!$D$1)+1),ROW(21:21))),"")</f>
        <v/>
      </c>
      <c r="BA22" s="279" t="str">
        <f t="shared" si="25"/>
        <v/>
      </c>
      <c r="BB22" s="119" t="str" cm="1">
        <f t="array" ref="BB22">IFERROR(INDEX('Guias Salariais'!$E$1:$E$1298,SMALL(IF(BB$1='Guias Salariais'!$D$1:$D$1298,ROW('Guias Salariais'!$D$1:$D$1298)-ROW('Guias Salariais'!$D$1)+1),ROW(21:21))),"")</f>
        <v/>
      </c>
      <c r="BC22" s="279" t="str">
        <f t="shared" si="26"/>
        <v/>
      </c>
      <c r="BD22" s="121" t="str" cm="1">
        <f t="array" ref="BD22">IFERROR(INDEX('Guias Salariais'!$E$1:$E$1298,SMALL(IF(BD$1='Guias Salariais'!$D$1:$D$1298,ROW('Guias Salariais'!$D$1:$D$1298)-ROW('Guias Salariais'!$D$1)+1),ROW(21:21))),"")</f>
        <v/>
      </c>
      <c r="BE22" s="279" t="str">
        <f t="shared" si="27"/>
        <v/>
      </c>
      <c r="BF22" s="121" t="str" cm="1">
        <f t="array" ref="BF22">IFERROR(INDEX('Guias Salariais'!$E$1:$E$1298,SMALL(IF(BF$1='Guias Salariais'!$D$1:$D$1298,ROW('Guias Salariais'!$D$1:$D$1298)-ROW('Guias Salariais'!$D$1)+1),ROW(21:21))),"")</f>
        <v/>
      </c>
      <c r="BG22" s="279" t="str">
        <f t="shared" si="28"/>
        <v/>
      </c>
      <c r="BH22" s="88" t="str" cm="1">
        <f t="array" ref="BH22">IFERROR(INDEX('Guias Salariais'!$E$1:$E$1298,SMALL(IF(BH$1='Guias Salariais'!$D$1:$D$1298,ROW('Guias Salariais'!$D$1:$D$1298)-ROW('Guias Salariais'!$D$1)+1),ROW(21:21))),"")</f>
        <v/>
      </c>
      <c r="BI22" s="279" t="str">
        <f t="shared" si="29"/>
        <v/>
      </c>
      <c r="BJ22" s="122" t="str" cm="1">
        <f t="array" ref="BJ22">IFERROR(INDEX('Guias Salariais'!$E$1:$E$1298,SMALL(IF(BJ$1='Guias Salariais'!$D$1:$D$1298,ROW('Guias Salariais'!$D$1:$D$1298)-ROW('Guias Salariais'!$D$1)+1),ROW(21:21))),"")</f>
        <v/>
      </c>
      <c r="BK22" s="279" t="str">
        <f t="shared" si="30"/>
        <v/>
      </c>
      <c r="BL22" s="122" t="str" cm="1">
        <f t="array" ref="BL22">IFERROR(INDEX('Guias Salariais'!$E$1:$E$1298,SMALL(IF(BL$1='Guias Salariais'!$D$1:$D$1298,ROW('Guias Salariais'!$D$1:$D$1298)-ROW('Guias Salariais'!$D$1)+1),ROW(21:21))),"")</f>
        <v/>
      </c>
      <c r="BM22" s="279" t="str">
        <f t="shared" si="31"/>
        <v/>
      </c>
      <c r="BN22" s="119" t="str" cm="1">
        <f t="array" ref="BN22">IFERROR(INDEX('Guias Salariais'!$E$1:$E$1298,SMALL(IF(BN$1='Guias Salariais'!$D$1:$D$1298,ROW('Guias Salariais'!$D$1:$D$1298)-ROW('Guias Salariais'!$D$1)+1),ROW(21:21))),"")</f>
        <v/>
      </c>
      <c r="BO22" s="165" t="str">
        <f t="shared" si="32"/>
        <v/>
      </c>
      <c r="BP22" s="122" t="str" cm="1">
        <f t="array" ref="BP22">IFERROR(INDEX('Guias Salariais'!$E$1:$E$1298,SMALL(IF(BP$1='Guias Salariais'!$D$1:$D$1298,ROW('Guias Salariais'!$D$1:$D$1298)-ROW('Guias Salariais'!$D$1)+1),ROW(21:21))),"")</f>
        <v/>
      </c>
      <c r="BQ22" s="279" t="str">
        <f t="shared" si="33"/>
        <v/>
      </c>
      <c r="BR22" s="122" t="str" cm="1">
        <f t="array" ref="BR22">IFERROR(INDEX('Guias Salariais'!$E$1:$E$1298,SMALL(IF(BR$1='Guias Salariais'!$D$1:$D$1298,ROW('Guias Salariais'!$D$1:$D$1298)-ROW('Guias Salariais'!$D$1)+1),ROW(21:21))),"")</f>
        <v/>
      </c>
      <c r="BS22" s="165" t="str">
        <f t="shared" si="34"/>
        <v/>
      </c>
    </row>
    <row r="23" spans="1:71" x14ac:dyDescent="0.25">
      <c r="A23" s="667"/>
      <c r="B23" s="119" t="str" cm="1">
        <f t="array" ref="B23">IFERROR(INDEX('Guias Salariais'!$E$1:$E$1298,SMALL(IF(B$1='Guias Salariais'!$D$1:$D$1298,ROW('Guias Salariais'!$D$1:$D$1298)-ROW('Guias Salariais'!$D$1)+1),ROW(22:22))),"")</f>
        <v/>
      </c>
      <c r="C23" s="279" t="str">
        <f t="shared" si="0"/>
        <v/>
      </c>
      <c r="D23" s="121" t="str" cm="1">
        <f t="array" ref="D23">IFERROR(INDEX('Guias Salariais'!$E$1:$E$1298,SMALL(IF(D$1='Guias Salariais'!$D$1:$D$1298,ROW('Guias Salariais'!$D$1:$D$1298)-ROW('Guias Salariais'!$D$1)+1),ROW(22:22))),"")</f>
        <v/>
      </c>
      <c r="E23" s="279" t="str">
        <f t="shared" si="1"/>
        <v/>
      </c>
      <c r="F23" s="121" t="str" cm="1">
        <f t="array" ref="F23">IFERROR(INDEX('Guias Salariais'!$E$1:$E$1298,SMALL(IF(F$1='Guias Salariais'!$D$1:$D$1298,ROW('Guias Salariais'!$D$1:$D$1298)-ROW('Guias Salariais'!$D$1)+1),ROW(22:22))),"")</f>
        <v/>
      </c>
      <c r="G23" s="165" t="str">
        <f t="shared" si="2"/>
        <v/>
      </c>
      <c r="H23" s="88" t="str" cm="1">
        <f t="array" ref="H23">IFERROR(INDEX('Guias Salariais'!$E$1:$E$1298,SMALL(IF(H$1='Guias Salariais'!$D$1:$D$1298,ROW('Guias Salariais'!$D$1:$D$1298)-ROW('Guias Salariais'!$D$1)+1),ROW(22:22))),"")</f>
        <v/>
      </c>
      <c r="I23" s="279" t="str">
        <f t="shared" si="3"/>
        <v/>
      </c>
      <c r="J23" s="122" t="str" cm="1">
        <f t="array" ref="J23">IFERROR(INDEX('Guias Salariais'!$E$1:$E$1298,SMALL(IF(J$1='Guias Salariais'!$D$1:$D$1298,ROW('Guias Salariais'!$D$1:$D$1298)-ROW('Guias Salariais'!$D$1)+1),ROW(22:22))),"")</f>
        <v/>
      </c>
      <c r="K23" s="279" t="str">
        <f t="shared" si="4"/>
        <v/>
      </c>
      <c r="L23" s="122" t="str" cm="1">
        <f t="array" ref="L23">IFERROR(INDEX('Guias Salariais'!$E$1:$E$1298,SMALL(IF(L$1='Guias Salariais'!$D$1:$D$1298,ROW('Guias Salariais'!$D$1:$D$1298)-ROW('Guias Salariais'!$D$1)+1),ROW(22:22))),"")</f>
        <v/>
      </c>
      <c r="M23" s="165" t="str">
        <f t="shared" si="5"/>
        <v/>
      </c>
      <c r="N23" s="119" t="str" cm="1">
        <f t="array" ref="N23">IFERROR(INDEX('Guias Salariais'!$E$1:$E$1298,SMALL(IF(N$1='Guias Salariais'!$D$1:$D$1298,ROW('Guias Salariais'!$D$1:$D$1298)-ROW('Guias Salariais'!$D$1)+1),ROW(22:22))),"")</f>
        <v/>
      </c>
      <c r="O23" s="165" t="str">
        <f t="shared" si="6"/>
        <v/>
      </c>
      <c r="P23" s="88" t="str" cm="1">
        <f t="array" ref="P23">IFERROR(INDEX('Guias Salariais'!$E$1:$E$1298,SMALL(IF(P$1='Guias Salariais'!$D$1:$D$1298,ROW('Guias Salariais'!$D$1:$D$1298)-ROW('Guias Salariais'!$D$1)+1),ROW(22:22))),"")</f>
        <v/>
      </c>
      <c r="Q23" s="279" t="str">
        <f t="shared" si="7"/>
        <v/>
      </c>
      <c r="R23" s="122" t="str" cm="1">
        <f t="array" ref="R23">IFERROR(INDEX('Guias Salariais'!$E$1:$E$1298,SMALL(IF(R$1='Guias Salariais'!$D$1:$D$1298,ROW('Guias Salariais'!$D$1:$D$1298)-ROW('Guias Salariais'!$D$1)+1),ROW(22:22))),"")</f>
        <v/>
      </c>
      <c r="S23" s="279" t="str">
        <f t="shared" si="8"/>
        <v/>
      </c>
      <c r="T23" s="122" t="str" cm="1">
        <f t="array" ref="T23">IFERROR(INDEX('Guias Salariais'!$E$1:$E$1298,SMALL(IF(T$1='Guias Salariais'!$D$1:$D$1298,ROW('Guias Salariais'!$D$1:$D$1298)-ROW('Guias Salariais'!$D$1)+1),ROW(22:22))),"")</f>
        <v/>
      </c>
      <c r="U23" s="165" t="str">
        <f t="shared" si="9"/>
        <v/>
      </c>
      <c r="V23" s="119" t="str" cm="1">
        <f t="array" ref="V23">IFERROR(INDEX('Guias Salariais'!$E$1:$E$1298,SMALL(IF(V$1='Guias Salariais'!$D$1:$D$1298,ROW('Guias Salariais'!$D$1:$D$1298)-ROW('Guias Salariais'!$D$1)+1),ROW(22:22))),"")</f>
        <v/>
      </c>
      <c r="W23" s="165" t="str">
        <f t="shared" si="10"/>
        <v/>
      </c>
      <c r="X23" s="88" t="str" cm="1">
        <f t="array" ref="X23">IFERROR(INDEX('Guias Salariais'!$E$1:$E$1298,SMALL(IF(X$1='Guias Salariais'!$D$1:$D$1298,ROW('Guias Salariais'!$D$1:$D$1298)-ROW('Guias Salariais'!$D$1)+1),ROW(22:22))),"")</f>
        <v/>
      </c>
      <c r="Y23" s="279" t="str">
        <f t="shared" si="11"/>
        <v/>
      </c>
      <c r="Z23" s="122" t="str" cm="1">
        <f t="array" ref="Z23">IFERROR(INDEX('Guias Salariais'!$E$1:$E$1298,SMALL(IF(Z$1='Guias Salariais'!$D$1:$D$1298,ROW('Guias Salariais'!$D$1:$D$1298)-ROW('Guias Salariais'!$D$1)+1),ROW(22:22))),"")</f>
        <v/>
      </c>
      <c r="AA23" s="279" t="str">
        <f t="shared" si="12"/>
        <v/>
      </c>
      <c r="AB23" s="122" t="str" cm="1">
        <f t="array" ref="AB23">IFERROR(INDEX('Guias Salariais'!$E$1:$E$1298,SMALL(IF(AB$1='Guias Salariais'!$D$1:$D$1298,ROW('Guias Salariais'!$D$1:$D$1298)-ROW('Guias Salariais'!$D$1)+1),ROW(22:22))),"")</f>
        <v/>
      </c>
      <c r="AC23" s="165" t="str">
        <f t="shared" si="13"/>
        <v/>
      </c>
      <c r="AD23" s="119" t="str" cm="1">
        <f t="array" ref="AD23">IFERROR(INDEX('Guias Salariais'!$E$1:$E$1298,SMALL(IF(AD$1='Guias Salariais'!$D$1:$D$1298,ROW('Guias Salariais'!$D$1:$D$1298)-ROW('Guias Salariais'!$D$1)+1),ROW(22:22))),"")</f>
        <v/>
      </c>
      <c r="AE23" s="279" t="str">
        <f t="shared" si="14"/>
        <v/>
      </c>
      <c r="AF23" s="121" t="str" cm="1">
        <f t="array" ref="AF23">IFERROR(INDEX('Guias Salariais'!$E$1:$E$1298,SMALL(IF(AF$1='Guias Salariais'!$D$1:$D$1298,ROW('Guias Salariais'!$D$1:$D$1298)-ROW('Guias Salariais'!$D$1)+1),ROW(22:22))),"")</f>
        <v/>
      </c>
      <c r="AG23" s="279" t="str">
        <f t="shared" si="15"/>
        <v/>
      </c>
      <c r="AH23" s="121" t="str" cm="1">
        <f t="array" ref="AH23">IFERROR(INDEX('Guias Salariais'!$E$1:$E$1298,SMALL(IF(AH$1='Guias Salariais'!$D$1:$D$1298,ROW('Guias Salariais'!$D$1:$D$1298)-ROW('Guias Salariais'!$D$1)+1),ROW(22:22))),"")</f>
        <v/>
      </c>
      <c r="AI23" s="165" t="str">
        <f t="shared" si="16"/>
        <v/>
      </c>
      <c r="AJ23" s="88" t="str" cm="1">
        <f t="array" ref="AJ23">IFERROR(INDEX('Guias Salariais'!$E$1:$E$1298,SMALL(IF(AJ$1='Guias Salariais'!$D$1:$D$1298,ROW('Guias Salariais'!$D$1:$D$1298)-ROW('Guias Salariais'!$D$1)+1),ROW(22:22))),"")</f>
        <v/>
      </c>
      <c r="AK23" s="279" t="str">
        <f t="shared" si="17"/>
        <v/>
      </c>
      <c r="AL23" s="122" t="str" cm="1">
        <f t="array" ref="AL23">IFERROR(INDEX('Guias Salariais'!$E$1:$E$1298,SMALL(IF(AL$1='Guias Salariais'!$D$1:$D$1298,ROW('Guias Salariais'!$D$1:$D$1298)-ROW('Guias Salariais'!$D$1)+1),ROW(22:22))),"")</f>
        <v/>
      </c>
      <c r="AM23" s="279" t="str">
        <f t="shared" si="18"/>
        <v/>
      </c>
      <c r="AN23" s="122" t="str" cm="1">
        <f t="array" ref="AN23">IFERROR(INDEX('Guias Salariais'!$E$1:$E$1298,SMALL(IF(AN$1='Guias Salariais'!$D$1:$D$1298,ROW('Guias Salariais'!$D$1:$D$1298)-ROW('Guias Salariais'!$D$1)+1),ROW(22:22))),"")</f>
        <v/>
      </c>
      <c r="AO23" s="165" t="str">
        <f t="shared" si="19"/>
        <v/>
      </c>
      <c r="AP23" s="119" t="str" cm="1">
        <f t="array" ref="AP23">IFERROR(INDEX('Guias Salariais'!$E$1:$E$1298,SMALL(IF(AP$1='Guias Salariais'!$D$1:$D$1298,ROW('Guias Salariais'!$D$1:$D$1298)-ROW('Guias Salariais'!$D$1)+1),ROW(22:22))),"")</f>
        <v/>
      </c>
      <c r="AQ23" s="279" t="str">
        <f t="shared" si="20"/>
        <v/>
      </c>
      <c r="AR23" s="121" t="str" cm="1">
        <f t="array" ref="AR23">IFERROR(INDEX('Guias Salariais'!$E$1:$E$1298,SMALL(IF(AR$1='Guias Salariais'!$D$1:$D$1298,ROW('Guias Salariais'!$D$1:$D$1298)-ROW('Guias Salariais'!$D$1)+1),ROW(22:22))),"")</f>
        <v/>
      </c>
      <c r="AS23" s="279" t="str">
        <f t="shared" si="21"/>
        <v/>
      </c>
      <c r="AT23" s="121" t="str" cm="1">
        <f t="array" ref="AT23">IFERROR(INDEX('Guias Salariais'!$E$1:$E$1298,SMALL(IF(AT$1='Guias Salariais'!$D$1:$D$1298,ROW('Guias Salariais'!$D$1:$D$1298)-ROW('Guias Salariais'!$D$1)+1),ROW(22:22))),"")</f>
        <v/>
      </c>
      <c r="AU23" s="165" t="str">
        <f t="shared" si="22"/>
        <v/>
      </c>
      <c r="AV23" s="88" t="str" cm="1">
        <f t="array" ref="AV23">IFERROR(INDEX('Guias Salariais'!$E$1:$E$1298,SMALL(IF(AV$1='Guias Salariais'!$D$1:$D$1298,ROW('Guias Salariais'!$D$1:$D$1298)-ROW('Guias Salariais'!$D$1)+1),ROW(22:22))),"")</f>
        <v/>
      </c>
      <c r="AW23" s="279" t="str">
        <f t="shared" si="23"/>
        <v/>
      </c>
      <c r="AX23" s="122" t="str" cm="1">
        <f t="array" ref="AX23">IFERROR(INDEX('Guias Salariais'!$E$1:$E$1298,SMALL(IF(AX$1='Guias Salariais'!$D$1:$D$1298,ROW('Guias Salariais'!$D$1:$D$1298)-ROW('Guias Salariais'!$D$1)+1),ROW(22:22))),"")</f>
        <v/>
      </c>
      <c r="AY23" s="279" t="str">
        <f t="shared" si="24"/>
        <v/>
      </c>
      <c r="AZ23" s="122" t="str" cm="1">
        <f t="array" ref="AZ23">IFERROR(INDEX('Guias Salariais'!$E$1:$E$1298,SMALL(IF(AZ$1='Guias Salariais'!$D$1:$D$1298,ROW('Guias Salariais'!$D$1:$D$1298)-ROW('Guias Salariais'!$D$1)+1),ROW(22:22))),"")</f>
        <v/>
      </c>
      <c r="BA23" s="279" t="str">
        <f t="shared" si="25"/>
        <v/>
      </c>
      <c r="BB23" s="119" t="str" cm="1">
        <f t="array" ref="BB23">IFERROR(INDEX('Guias Salariais'!$E$1:$E$1298,SMALL(IF(BB$1='Guias Salariais'!$D$1:$D$1298,ROW('Guias Salariais'!$D$1:$D$1298)-ROW('Guias Salariais'!$D$1)+1),ROW(22:22))),"")</f>
        <v/>
      </c>
      <c r="BC23" s="279" t="str">
        <f t="shared" si="26"/>
        <v/>
      </c>
      <c r="BD23" s="121" t="str" cm="1">
        <f t="array" ref="BD23">IFERROR(INDEX('Guias Salariais'!$E$1:$E$1298,SMALL(IF(BD$1='Guias Salariais'!$D$1:$D$1298,ROW('Guias Salariais'!$D$1:$D$1298)-ROW('Guias Salariais'!$D$1)+1),ROW(22:22))),"")</f>
        <v/>
      </c>
      <c r="BE23" s="279" t="str">
        <f t="shared" si="27"/>
        <v/>
      </c>
      <c r="BF23" s="121" t="str" cm="1">
        <f t="array" ref="BF23">IFERROR(INDEX('Guias Salariais'!$E$1:$E$1298,SMALL(IF(BF$1='Guias Salariais'!$D$1:$D$1298,ROW('Guias Salariais'!$D$1:$D$1298)-ROW('Guias Salariais'!$D$1)+1),ROW(22:22))),"")</f>
        <v/>
      </c>
      <c r="BG23" s="279" t="str">
        <f t="shared" si="28"/>
        <v/>
      </c>
      <c r="BH23" s="88" t="str" cm="1">
        <f t="array" ref="BH23">IFERROR(INDEX('Guias Salariais'!$E$1:$E$1298,SMALL(IF(BH$1='Guias Salariais'!$D$1:$D$1298,ROW('Guias Salariais'!$D$1:$D$1298)-ROW('Guias Salariais'!$D$1)+1),ROW(22:22))),"")</f>
        <v/>
      </c>
      <c r="BI23" s="279" t="str">
        <f t="shared" si="29"/>
        <v/>
      </c>
      <c r="BJ23" s="122" t="str" cm="1">
        <f t="array" ref="BJ23">IFERROR(INDEX('Guias Salariais'!$E$1:$E$1298,SMALL(IF(BJ$1='Guias Salariais'!$D$1:$D$1298,ROW('Guias Salariais'!$D$1:$D$1298)-ROW('Guias Salariais'!$D$1)+1),ROW(22:22))),"")</f>
        <v/>
      </c>
      <c r="BK23" s="279" t="str">
        <f t="shared" si="30"/>
        <v/>
      </c>
      <c r="BL23" s="122" t="str" cm="1">
        <f t="array" ref="BL23">IFERROR(INDEX('Guias Salariais'!$E$1:$E$1298,SMALL(IF(BL$1='Guias Salariais'!$D$1:$D$1298,ROW('Guias Salariais'!$D$1:$D$1298)-ROW('Guias Salariais'!$D$1)+1),ROW(22:22))),"")</f>
        <v/>
      </c>
      <c r="BM23" s="279" t="str">
        <f t="shared" si="31"/>
        <v/>
      </c>
      <c r="BN23" s="119" t="str" cm="1">
        <f t="array" ref="BN23">IFERROR(INDEX('Guias Salariais'!$E$1:$E$1298,SMALL(IF(BN$1='Guias Salariais'!$D$1:$D$1298,ROW('Guias Salariais'!$D$1:$D$1298)-ROW('Guias Salariais'!$D$1)+1),ROW(22:22))),"")</f>
        <v/>
      </c>
      <c r="BO23" s="165" t="str">
        <f t="shared" si="32"/>
        <v/>
      </c>
      <c r="BP23" s="122" t="str" cm="1">
        <f t="array" ref="BP23">IFERROR(INDEX('Guias Salariais'!$E$1:$E$1298,SMALL(IF(BP$1='Guias Salariais'!$D$1:$D$1298,ROW('Guias Salariais'!$D$1:$D$1298)-ROW('Guias Salariais'!$D$1)+1),ROW(22:22))),"")</f>
        <v/>
      </c>
      <c r="BQ23" s="279" t="str">
        <f t="shared" si="33"/>
        <v/>
      </c>
      <c r="BR23" s="122" t="str" cm="1">
        <f t="array" ref="BR23">IFERROR(INDEX('Guias Salariais'!$E$1:$E$1298,SMALL(IF(BR$1='Guias Salariais'!$D$1:$D$1298,ROW('Guias Salariais'!$D$1:$D$1298)-ROW('Guias Salariais'!$D$1)+1),ROW(22:22))),"")</f>
        <v/>
      </c>
      <c r="BS23" s="165" t="str">
        <f t="shared" si="34"/>
        <v/>
      </c>
    </row>
    <row r="24" spans="1:71" x14ac:dyDescent="0.25">
      <c r="A24" s="667"/>
      <c r="B24" s="119" t="str" cm="1">
        <f t="array" ref="B24">IFERROR(INDEX('Guias Salariais'!$E$1:$E$1298,SMALL(IF(B$1='Guias Salariais'!$D$1:$D$1298,ROW('Guias Salariais'!$D$1:$D$1298)-ROW('Guias Salariais'!$D$1)+1),ROW(23:23))),"")</f>
        <v/>
      </c>
      <c r="C24" s="279" t="str">
        <f t="shared" si="0"/>
        <v/>
      </c>
      <c r="D24" s="121" t="str" cm="1">
        <f t="array" ref="D24">IFERROR(INDEX('Guias Salariais'!$E$1:$E$1298,SMALL(IF(D$1='Guias Salariais'!$D$1:$D$1298,ROW('Guias Salariais'!$D$1:$D$1298)-ROW('Guias Salariais'!$D$1)+1),ROW(23:23))),"")</f>
        <v/>
      </c>
      <c r="E24" s="279" t="str">
        <f t="shared" si="1"/>
        <v/>
      </c>
      <c r="F24" s="121" t="str" cm="1">
        <f t="array" ref="F24">IFERROR(INDEX('Guias Salariais'!$E$1:$E$1298,SMALL(IF(F$1='Guias Salariais'!$D$1:$D$1298,ROW('Guias Salariais'!$D$1:$D$1298)-ROW('Guias Salariais'!$D$1)+1),ROW(23:23))),"")</f>
        <v/>
      </c>
      <c r="G24" s="165" t="str">
        <f t="shared" si="2"/>
        <v/>
      </c>
      <c r="H24" s="88" t="str" cm="1">
        <f t="array" ref="H24">IFERROR(INDEX('Guias Salariais'!$E$1:$E$1298,SMALL(IF(H$1='Guias Salariais'!$D$1:$D$1298,ROW('Guias Salariais'!$D$1:$D$1298)-ROW('Guias Salariais'!$D$1)+1),ROW(23:23))),"")</f>
        <v/>
      </c>
      <c r="I24" s="279" t="str">
        <f t="shared" si="3"/>
        <v/>
      </c>
      <c r="J24" s="122" t="str" cm="1">
        <f t="array" ref="J24">IFERROR(INDEX('Guias Salariais'!$E$1:$E$1298,SMALL(IF(J$1='Guias Salariais'!$D$1:$D$1298,ROW('Guias Salariais'!$D$1:$D$1298)-ROW('Guias Salariais'!$D$1)+1),ROW(23:23))),"")</f>
        <v/>
      </c>
      <c r="K24" s="279" t="str">
        <f t="shared" si="4"/>
        <v/>
      </c>
      <c r="L24" s="122" t="str" cm="1">
        <f t="array" ref="L24">IFERROR(INDEX('Guias Salariais'!$E$1:$E$1298,SMALL(IF(L$1='Guias Salariais'!$D$1:$D$1298,ROW('Guias Salariais'!$D$1:$D$1298)-ROW('Guias Salariais'!$D$1)+1),ROW(23:23))),"")</f>
        <v/>
      </c>
      <c r="M24" s="165" t="str">
        <f t="shared" si="5"/>
        <v/>
      </c>
      <c r="N24" s="119" t="str" cm="1">
        <f t="array" ref="N24">IFERROR(INDEX('Guias Salariais'!$E$1:$E$1298,SMALL(IF(N$1='Guias Salariais'!$D$1:$D$1298,ROW('Guias Salariais'!$D$1:$D$1298)-ROW('Guias Salariais'!$D$1)+1),ROW(23:23))),"")</f>
        <v/>
      </c>
      <c r="O24" s="165" t="str">
        <f t="shared" si="6"/>
        <v/>
      </c>
      <c r="P24" s="88" t="str" cm="1">
        <f t="array" ref="P24">IFERROR(INDEX('Guias Salariais'!$E$1:$E$1298,SMALL(IF(P$1='Guias Salariais'!$D$1:$D$1298,ROW('Guias Salariais'!$D$1:$D$1298)-ROW('Guias Salariais'!$D$1)+1),ROW(23:23))),"")</f>
        <v/>
      </c>
      <c r="Q24" s="279" t="str">
        <f t="shared" si="7"/>
        <v/>
      </c>
      <c r="R24" s="122" t="str" cm="1">
        <f t="array" ref="R24">IFERROR(INDEX('Guias Salariais'!$E$1:$E$1298,SMALL(IF(R$1='Guias Salariais'!$D$1:$D$1298,ROW('Guias Salariais'!$D$1:$D$1298)-ROW('Guias Salariais'!$D$1)+1),ROW(23:23))),"")</f>
        <v/>
      </c>
      <c r="S24" s="279" t="str">
        <f t="shared" si="8"/>
        <v/>
      </c>
      <c r="T24" s="122" t="str" cm="1">
        <f t="array" ref="T24">IFERROR(INDEX('Guias Salariais'!$E$1:$E$1298,SMALL(IF(T$1='Guias Salariais'!$D$1:$D$1298,ROW('Guias Salariais'!$D$1:$D$1298)-ROW('Guias Salariais'!$D$1)+1),ROW(23:23))),"")</f>
        <v/>
      </c>
      <c r="U24" s="165" t="str">
        <f t="shared" si="9"/>
        <v/>
      </c>
      <c r="V24" s="119" t="str" cm="1">
        <f t="array" ref="V24">IFERROR(INDEX('Guias Salariais'!$E$1:$E$1298,SMALL(IF(V$1='Guias Salariais'!$D$1:$D$1298,ROW('Guias Salariais'!$D$1:$D$1298)-ROW('Guias Salariais'!$D$1)+1),ROW(23:23))),"")</f>
        <v/>
      </c>
      <c r="W24" s="165" t="str">
        <f t="shared" si="10"/>
        <v/>
      </c>
      <c r="X24" s="88" t="str" cm="1">
        <f t="array" ref="X24">IFERROR(INDEX('Guias Salariais'!$E$1:$E$1298,SMALL(IF(X$1='Guias Salariais'!$D$1:$D$1298,ROW('Guias Salariais'!$D$1:$D$1298)-ROW('Guias Salariais'!$D$1)+1),ROW(23:23))),"")</f>
        <v/>
      </c>
      <c r="Y24" s="279" t="str">
        <f t="shared" si="11"/>
        <v/>
      </c>
      <c r="Z24" s="122" t="str" cm="1">
        <f t="array" ref="Z24">IFERROR(INDEX('Guias Salariais'!$E$1:$E$1298,SMALL(IF(Z$1='Guias Salariais'!$D$1:$D$1298,ROW('Guias Salariais'!$D$1:$D$1298)-ROW('Guias Salariais'!$D$1)+1),ROW(23:23))),"")</f>
        <v/>
      </c>
      <c r="AA24" s="279" t="str">
        <f t="shared" si="12"/>
        <v/>
      </c>
      <c r="AB24" s="122" t="str" cm="1">
        <f t="array" ref="AB24">IFERROR(INDEX('Guias Salariais'!$E$1:$E$1298,SMALL(IF(AB$1='Guias Salariais'!$D$1:$D$1298,ROW('Guias Salariais'!$D$1:$D$1298)-ROW('Guias Salariais'!$D$1)+1),ROW(23:23))),"")</f>
        <v/>
      </c>
      <c r="AC24" s="165" t="str">
        <f t="shared" si="13"/>
        <v/>
      </c>
      <c r="AD24" s="119" t="str" cm="1">
        <f t="array" ref="AD24">IFERROR(INDEX('Guias Salariais'!$E$1:$E$1298,SMALL(IF(AD$1='Guias Salariais'!$D$1:$D$1298,ROW('Guias Salariais'!$D$1:$D$1298)-ROW('Guias Salariais'!$D$1)+1),ROW(23:23))),"")</f>
        <v/>
      </c>
      <c r="AE24" s="279" t="str">
        <f t="shared" si="14"/>
        <v/>
      </c>
      <c r="AF24" s="121" t="str" cm="1">
        <f t="array" ref="AF24">IFERROR(INDEX('Guias Salariais'!$E$1:$E$1298,SMALL(IF(AF$1='Guias Salariais'!$D$1:$D$1298,ROW('Guias Salariais'!$D$1:$D$1298)-ROW('Guias Salariais'!$D$1)+1),ROW(23:23))),"")</f>
        <v/>
      </c>
      <c r="AG24" s="279" t="str">
        <f t="shared" si="15"/>
        <v/>
      </c>
      <c r="AH24" s="121" t="str" cm="1">
        <f t="array" ref="AH24">IFERROR(INDEX('Guias Salariais'!$E$1:$E$1298,SMALL(IF(AH$1='Guias Salariais'!$D$1:$D$1298,ROW('Guias Salariais'!$D$1:$D$1298)-ROW('Guias Salariais'!$D$1)+1),ROW(23:23))),"")</f>
        <v/>
      </c>
      <c r="AI24" s="165" t="str">
        <f t="shared" si="16"/>
        <v/>
      </c>
      <c r="AJ24" s="88" t="str" cm="1">
        <f t="array" ref="AJ24">IFERROR(INDEX('Guias Salariais'!$E$1:$E$1298,SMALL(IF(AJ$1='Guias Salariais'!$D$1:$D$1298,ROW('Guias Salariais'!$D$1:$D$1298)-ROW('Guias Salariais'!$D$1)+1),ROW(23:23))),"")</f>
        <v/>
      </c>
      <c r="AK24" s="279" t="str">
        <f t="shared" si="17"/>
        <v/>
      </c>
      <c r="AL24" s="122" t="str" cm="1">
        <f t="array" ref="AL24">IFERROR(INDEX('Guias Salariais'!$E$1:$E$1298,SMALL(IF(AL$1='Guias Salariais'!$D$1:$D$1298,ROW('Guias Salariais'!$D$1:$D$1298)-ROW('Guias Salariais'!$D$1)+1),ROW(23:23))),"")</f>
        <v/>
      </c>
      <c r="AM24" s="279" t="str">
        <f t="shared" si="18"/>
        <v/>
      </c>
      <c r="AN24" s="122" t="str" cm="1">
        <f t="array" ref="AN24">IFERROR(INDEX('Guias Salariais'!$E$1:$E$1298,SMALL(IF(AN$1='Guias Salariais'!$D$1:$D$1298,ROW('Guias Salariais'!$D$1:$D$1298)-ROW('Guias Salariais'!$D$1)+1),ROW(23:23))),"")</f>
        <v/>
      </c>
      <c r="AO24" s="165" t="str">
        <f t="shared" si="19"/>
        <v/>
      </c>
      <c r="AP24" s="119" t="str" cm="1">
        <f t="array" ref="AP24">IFERROR(INDEX('Guias Salariais'!$E$1:$E$1298,SMALL(IF(AP$1='Guias Salariais'!$D$1:$D$1298,ROW('Guias Salariais'!$D$1:$D$1298)-ROW('Guias Salariais'!$D$1)+1),ROW(23:23))),"")</f>
        <v/>
      </c>
      <c r="AQ24" s="279" t="str">
        <f t="shared" si="20"/>
        <v/>
      </c>
      <c r="AR24" s="121" t="str" cm="1">
        <f t="array" ref="AR24">IFERROR(INDEX('Guias Salariais'!$E$1:$E$1298,SMALL(IF(AR$1='Guias Salariais'!$D$1:$D$1298,ROW('Guias Salariais'!$D$1:$D$1298)-ROW('Guias Salariais'!$D$1)+1),ROW(23:23))),"")</f>
        <v/>
      </c>
      <c r="AS24" s="279" t="str">
        <f t="shared" si="21"/>
        <v/>
      </c>
      <c r="AT24" s="121" t="str" cm="1">
        <f t="array" ref="AT24">IFERROR(INDEX('Guias Salariais'!$E$1:$E$1298,SMALL(IF(AT$1='Guias Salariais'!$D$1:$D$1298,ROW('Guias Salariais'!$D$1:$D$1298)-ROW('Guias Salariais'!$D$1)+1),ROW(23:23))),"")</f>
        <v/>
      </c>
      <c r="AU24" s="165" t="str">
        <f t="shared" si="22"/>
        <v/>
      </c>
      <c r="AV24" s="88" t="str" cm="1">
        <f t="array" ref="AV24">IFERROR(INDEX('Guias Salariais'!$E$1:$E$1298,SMALL(IF(AV$1='Guias Salariais'!$D$1:$D$1298,ROW('Guias Salariais'!$D$1:$D$1298)-ROW('Guias Salariais'!$D$1)+1),ROW(23:23))),"")</f>
        <v/>
      </c>
      <c r="AW24" s="279" t="str">
        <f t="shared" si="23"/>
        <v/>
      </c>
      <c r="AX24" s="122" t="str" cm="1">
        <f t="array" ref="AX24">IFERROR(INDEX('Guias Salariais'!$E$1:$E$1298,SMALL(IF(AX$1='Guias Salariais'!$D$1:$D$1298,ROW('Guias Salariais'!$D$1:$D$1298)-ROW('Guias Salariais'!$D$1)+1),ROW(23:23))),"")</f>
        <v/>
      </c>
      <c r="AY24" s="279" t="str">
        <f t="shared" si="24"/>
        <v/>
      </c>
      <c r="AZ24" s="122" t="str" cm="1">
        <f t="array" ref="AZ24">IFERROR(INDEX('Guias Salariais'!$E$1:$E$1298,SMALL(IF(AZ$1='Guias Salariais'!$D$1:$D$1298,ROW('Guias Salariais'!$D$1:$D$1298)-ROW('Guias Salariais'!$D$1)+1),ROW(23:23))),"")</f>
        <v/>
      </c>
      <c r="BA24" s="279" t="str">
        <f t="shared" si="25"/>
        <v/>
      </c>
      <c r="BB24" s="119" t="str" cm="1">
        <f t="array" ref="BB24">IFERROR(INDEX('Guias Salariais'!$E$1:$E$1298,SMALL(IF(BB$1='Guias Salariais'!$D$1:$D$1298,ROW('Guias Salariais'!$D$1:$D$1298)-ROW('Guias Salariais'!$D$1)+1),ROW(23:23))),"")</f>
        <v/>
      </c>
      <c r="BC24" s="279" t="str">
        <f t="shared" si="26"/>
        <v/>
      </c>
      <c r="BD24" s="121" t="str" cm="1">
        <f t="array" ref="BD24">IFERROR(INDEX('Guias Salariais'!$E$1:$E$1298,SMALL(IF(BD$1='Guias Salariais'!$D$1:$D$1298,ROW('Guias Salariais'!$D$1:$D$1298)-ROW('Guias Salariais'!$D$1)+1),ROW(23:23))),"")</f>
        <v/>
      </c>
      <c r="BE24" s="279" t="str">
        <f t="shared" si="27"/>
        <v/>
      </c>
      <c r="BF24" s="121" t="str" cm="1">
        <f t="array" ref="BF24">IFERROR(INDEX('Guias Salariais'!$E$1:$E$1298,SMALL(IF(BF$1='Guias Salariais'!$D$1:$D$1298,ROW('Guias Salariais'!$D$1:$D$1298)-ROW('Guias Salariais'!$D$1)+1),ROW(23:23))),"")</f>
        <v/>
      </c>
      <c r="BG24" s="279" t="str">
        <f t="shared" si="28"/>
        <v/>
      </c>
      <c r="BH24" s="88" t="str" cm="1">
        <f t="array" ref="BH24">IFERROR(INDEX('Guias Salariais'!$E$1:$E$1298,SMALL(IF(BH$1='Guias Salariais'!$D$1:$D$1298,ROW('Guias Salariais'!$D$1:$D$1298)-ROW('Guias Salariais'!$D$1)+1),ROW(23:23))),"")</f>
        <v/>
      </c>
      <c r="BI24" s="279" t="str">
        <f t="shared" si="29"/>
        <v/>
      </c>
      <c r="BJ24" s="122" t="str" cm="1">
        <f t="array" ref="BJ24">IFERROR(INDEX('Guias Salariais'!$E$1:$E$1298,SMALL(IF(BJ$1='Guias Salariais'!$D$1:$D$1298,ROW('Guias Salariais'!$D$1:$D$1298)-ROW('Guias Salariais'!$D$1)+1),ROW(23:23))),"")</f>
        <v/>
      </c>
      <c r="BK24" s="279" t="str">
        <f t="shared" si="30"/>
        <v/>
      </c>
      <c r="BL24" s="122" t="str" cm="1">
        <f t="array" ref="BL24">IFERROR(INDEX('Guias Salariais'!$E$1:$E$1298,SMALL(IF(BL$1='Guias Salariais'!$D$1:$D$1298,ROW('Guias Salariais'!$D$1:$D$1298)-ROW('Guias Salariais'!$D$1)+1),ROW(23:23))),"")</f>
        <v/>
      </c>
      <c r="BM24" s="279" t="str">
        <f t="shared" si="31"/>
        <v/>
      </c>
      <c r="BN24" s="119" t="str" cm="1">
        <f t="array" ref="BN24">IFERROR(INDEX('Guias Salariais'!$E$1:$E$1298,SMALL(IF(BN$1='Guias Salariais'!$D$1:$D$1298,ROW('Guias Salariais'!$D$1:$D$1298)-ROW('Guias Salariais'!$D$1)+1),ROW(23:23))),"")</f>
        <v/>
      </c>
      <c r="BO24" s="165" t="str">
        <f t="shared" si="32"/>
        <v/>
      </c>
      <c r="BP24" s="122" t="str" cm="1">
        <f t="array" ref="BP24">IFERROR(INDEX('Guias Salariais'!$E$1:$E$1298,SMALL(IF(BP$1='Guias Salariais'!$D$1:$D$1298,ROW('Guias Salariais'!$D$1:$D$1298)-ROW('Guias Salariais'!$D$1)+1),ROW(23:23))),"")</f>
        <v/>
      </c>
      <c r="BQ24" s="279" t="str">
        <f t="shared" si="33"/>
        <v/>
      </c>
      <c r="BR24" s="122" t="str" cm="1">
        <f t="array" ref="BR24">IFERROR(INDEX('Guias Salariais'!$E$1:$E$1298,SMALL(IF(BR$1='Guias Salariais'!$D$1:$D$1298,ROW('Guias Salariais'!$D$1:$D$1298)-ROW('Guias Salariais'!$D$1)+1),ROW(23:23))),"")</f>
        <v/>
      </c>
      <c r="BS24" s="165" t="str">
        <f t="shared" si="34"/>
        <v/>
      </c>
    </row>
    <row r="25" spans="1:71" x14ac:dyDescent="0.25">
      <c r="A25" s="667"/>
      <c r="B25" s="119" t="str" cm="1">
        <f t="array" ref="B25">IFERROR(INDEX('Guias Salariais'!$E$1:$E$1298,SMALL(IF(B$1='Guias Salariais'!$D$1:$D$1298,ROW('Guias Salariais'!$D$1:$D$1298)-ROW('Guias Salariais'!$D$1)+1),ROW(24:24))),"")</f>
        <v/>
      </c>
      <c r="C25" s="279" t="str">
        <f t="shared" si="0"/>
        <v/>
      </c>
      <c r="D25" s="121" t="str" cm="1">
        <f t="array" ref="D25">IFERROR(INDEX('Guias Salariais'!$E$1:$E$1298,SMALL(IF(D$1='Guias Salariais'!$D$1:$D$1298,ROW('Guias Salariais'!$D$1:$D$1298)-ROW('Guias Salariais'!$D$1)+1),ROW(24:24))),"")</f>
        <v/>
      </c>
      <c r="E25" s="279" t="str">
        <f t="shared" si="1"/>
        <v/>
      </c>
      <c r="F25" s="121" t="str" cm="1">
        <f t="array" ref="F25">IFERROR(INDEX('Guias Salariais'!$E$1:$E$1298,SMALL(IF(F$1='Guias Salariais'!$D$1:$D$1298,ROW('Guias Salariais'!$D$1:$D$1298)-ROW('Guias Salariais'!$D$1)+1),ROW(24:24))),"")</f>
        <v/>
      </c>
      <c r="G25" s="165" t="str">
        <f t="shared" si="2"/>
        <v/>
      </c>
      <c r="H25" s="88" t="str" cm="1">
        <f t="array" ref="H25">IFERROR(INDEX('Guias Salariais'!$E$1:$E$1298,SMALL(IF(H$1='Guias Salariais'!$D$1:$D$1298,ROW('Guias Salariais'!$D$1:$D$1298)-ROW('Guias Salariais'!$D$1)+1),ROW(24:24))),"")</f>
        <v/>
      </c>
      <c r="I25" s="279" t="str">
        <f t="shared" si="3"/>
        <v/>
      </c>
      <c r="J25" s="122" t="str" cm="1">
        <f t="array" ref="J25">IFERROR(INDEX('Guias Salariais'!$E$1:$E$1298,SMALL(IF(J$1='Guias Salariais'!$D$1:$D$1298,ROW('Guias Salariais'!$D$1:$D$1298)-ROW('Guias Salariais'!$D$1)+1),ROW(24:24))),"")</f>
        <v/>
      </c>
      <c r="K25" s="279" t="str">
        <f t="shared" si="4"/>
        <v/>
      </c>
      <c r="L25" s="122" t="str" cm="1">
        <f t="array" ref="L25">IFERROR(INDEX('Guias Salariais'!$E$1:$E$1298,SMALL(IF(L$1='Guias Salariais'!$D$1:$D$1298,ROW('Guias Salariais'!$D$1:$D$1298)-ROW('Guias Salariais'!$D$1)+1),ROW(24:24))),"")</f>
        <v/>
      </c>
      <c r="M25" s="165" t="str">
        <f t="shared" si="5"/>
        <v/>
      </c>
      <c r="N25" s="119" t="str" cm="1">
        <f t="array" ref="N25">IFERROR(INDEX('Guias Salariais'!$E$1:$E$1298,SMALL(IF(N$1='Guias Salariais'!$D$1:$D$1298,ROW('Guias Salariais'!$D$1:$D$1298)-ROW('Guias Salariais'!$D$1)+1),ROW(24:24))),"")</f>
        <v/>
      </c>
      <c r="O25" s="165" t="str">
        <f t="shared" si="6"/>
        <v/>
      </c>
      <c r="P25" s="88" t="str" cm="1">
        <f t="array" ref="P25">IFERROR(INDEX('Guias Salariais'!$E$1:$E$1298,SMALL(IF(P$1='Guias Salariais'!$D$1:$D$1298,ROW('Guias Salariais'!$D$1:$D$1298)-ROW('Guias Salariais'!$D$1)+1),ROW(24:24))),"")</f>
        <v/>
      </c>
      <c r="Q25" s="279" t="str">
        <f t="shared" si="7"/>
        <v/>
      </c>
      <c r="R25" s="122" t="str" cm="1">
        <f t="array" ref="R25">IFERROR(INDEX('Guias Salariais'!$E$1:$E$1298,SMALL(IF(R$1='Guias Salariais'!$D$1:$D$1298,ROW('Guias Salariais'!$D$1:$D$1298)-ROW('Guias Salariais'!$D$1)+1),ROW(24:24))),"")</f>
        <v/>
      </c>
      <c r="S25" s="279" t="str">
        <f t="shared" si="8"/>
        <v/>
      </c>
      <c r="T25" s="122" t="str" cm="1">
        <f t="array" ref="T25">IFERROR(INDEX('Guias Salariais'!$E$1:$E$1298,SMALL(IF(T$1='Guias Salariais'!$D$1:$D$1298,ROW('Guias Salariais'!$D$1:$D$1298)-ROW('Guias Salariais'!$D$1)+1),ROW(24:24))),"")</f>
        <v/>
      </c>
      <c r="U25" s="165" t="str">
        <f t="shared" si="9"/>
        <v/>
      </c>
      <c r="V25" s="119" t="str" cm="1">
        <f t="array" ref="V25">IFERROR(INDEX('Guias Salariais'!$E$1:$E$1298,SMALL(IF(V$1='Guias Salariais'!$D$1:$D$1298,ROW('Guias Salariais'!$D$1:$D$1298)-ROW('Guias Salariais'!$D$1)+1),ROW(24:24))),"")</f>
        <v/>
      </c>
      <c r="W25" s="165" t="str">
        <f t="shared" si="10"/>
        <v/>
      </c>
      <c r="X25" s="88" t="str" cm="1">
        <f t="array" ref="X25">IFERROR(INDEX('Guias Salariais'!$E$1:$E$1298,SMALL(IF(X$1='Guias Salariais'!$D$1:$D$1298,ROW('Guias Salariais'!$D$1:$D$1298)-ROW('Guias Salariais'!$D$1)+1),ROW(24:24))),"")</f>
        <v/>
      </c>
      <c r="Y25" s="279" t="str">
        <f t="shared" si="11"/>
        <v/>
      </c>
      <c r="Z25" s="122" t="str" cm="1">
        <f t="array" ref="Z25">IFERROR(INDEX('Guias Salariais'!$E$1:$E$1298,SMALL(IF(Z$1='Guias Salariais'!$D$1:$D$1298,ROW('Guias Salariais'!$D$1:$D$1298)-ROW('Guias Salariais'!$D$1)+1),ROW(24:24))),"")</f>
        <v/>
      </c>
      <c r="AA25" s="279" t="str">
        <f t="shared" si="12"/>
        <v/>
      </c>
      <c r="AB25" s="122" t="str" cm="1">
        <f t="array" ref="AB25">IFERROR(INDEX('Guias Salariais'!$E$1:$E$1298,SMALL(IF(AB$1='Guias Salariais'!$D$1:$D$1298,ROW('Guias Salariais'!$D$1:$D$1298)-ROW('Guias Salariais'!$D$1)+1),ROW(24:24))),"")</f>
        <v/>
      </c>
      <c r="AC25" s="165" t="str">
        <f t="shared" si="13"/>
        <v/>
      </c>
      <c r="AD25" s="119" t="str" cm="1">
        <f t="array" ref="AD25">IFERROR(INDEX('Guias Salariais'!$E$1:$E$1298,SMALL(IF(AD$1='Guias Salariais'!$D$1:$D$1298,ROW('Guias Salariais'!$D$1:$D$1298)-ROW('Guias Salariais'!$D$1)+1),ROW(24:24))),"")</f>
        <v/>
      </c>
      <c r="AE25" s="279" t="str">
        <f t="shared" si="14"/>
        <v/>
      </c>
      <c r="AF25" s="121" t="str" cm="1">
        <f t="array" ref="AF25">IFERROR(INDEX('Guias Salariais'!$E$1:$E$1298,SMALL(IF(AF$1='Guias Salariais'!$D$1:$D$1298,ROW('Guias Salariais'!$D$1:$D$1298)-ROW('Guias Salariais'!$D$1)+1),ROW(24:24))),"")</f>
        <v/>
      </c>
      <c r="AG25" s="279" t="str">
        <f t="shared" si="15"/>
        <v/>
      </c>
      <c r="AH25" s="121" t="str" cm="1">
        <f t="array" ref="AH25">IFERROR(INDEX('Guias Salariais'!$E$1:$E$1298,SMALL(IF(AH$1='Guias Salariais'!$D$1:$D$1298,ROW('Guias Salariais'!$D$1:$D$1298)-ROW('Guias Salariais'!$D$1)+1),ROW(24:24))),"")</f>
        <v/>
      </c>
      <c r="AI25" s="165" t="str">
        <f t="shared" si="16"/>
        <v/>
      </c>
      <c r="AJ25" s="88" t="str" cm="1">
        <f t="array" ref="AJ25">IFERROR(INDEX('Guias Salariais'!$E$1:$E$1298,SMALL(IF(AJ$1='Guias Salariais'!$D$1:$D$1298,ROW('Guias Salariais'!$D$1:$D$1298)-ROW('Guias Salariais'!$D$1)+1),ROW(24:24))),"")</f>
        <v/>
      </c>
      <c r="AK25" s="279" t="str">
        <f t="shared" si="17"/>
        <v/>
      </c>
      <c r="AL25" s="122" t="str" cm="1">
        <f t="array" ref="AL25">IFERROR(INDEX('Guias Salariais'!$E$1:$E$1298,SMALL(IF(AL$1='Guias Salariais'!$D$1:$D$1298,ROW('Guias Salariais'!$D$1:$D$1298)-ROW('Guias Salariais'!$D$1)+1),ROW(24:24))),"")</f>
        <v/>
      </c>
      <c r="AM25" s="279" t="str">
        <f t="shared" si="18"/>
        <v/>
      </c>
      <c r="AN25" s="122" t="str" cm="1">
        <f t="array" ref="AN25">IFERROR(INDEX('Guias Salariais'!$E$1:$E$1298,SMALL(IF(AN$1='Guias Salariais'!$D$1:$D$1298,ROW('Guias Salariais'!$D$1:$D$1298)-ROW('Guias Salariais'!$D$1)+1),ROW(24:24))),"")</f>
        <v/>
      </c>
      <c r="AO25" s="165" t="str">
        <f t="shared" si="19"/>
        <v/>
      </c>
      <c r="AP25" s="119" t="str" cm="1">
        <f t="array" ref="AP25">IFERROR(INDEX('Guias Salariais'!$E$1:$E$1298,SMALL(IF(AP$1='Guias Salariais'!$D$1:$D$1298,ROW('Guias Salariais'!$D$1:$D$1298)-ROW('Guias Salariais'!$D$1)+1),ROW(24:24))),"")</f>
        <v/>
      </c>
      <c r="AQ25" s="279" t="str">
        <f t="shared" si="20"/>
        <v/>
      </c>
      <c r="AR25" s="121" t="str" cm="1">
        <f t="array" ref="AR25">IFERROR(INDEX('Guias Salariais'!$E$1:$E$1298,SMALL(IF(AR$1='Guias Salariais'!$D$1:$D$1298,ROW('Guias Salariais'!$D$1:$D$1298)-ROW('Guias Salariais'!$D$1)+1),ROW(24:24))),"")</f>
        <v/>
      </c>
      <c r="AS25" s="279" t="str">
        <f t="shared" si="21"/>
        <v/>
      </c>
      <c r="AT25" s="121" t="str" cm="1">
        <f t="array" ref="AT25">IFERROR(INDEX('Guias Salariais'!$E$1:$E$1298,SMALL(IF(AT$1='Guias Salariais'!$D$1:$D$1298,ROW('Guias Salariais'!$D$1:$D$1298)-ROW('Guias Salariais'!$D$1)+1),ROW(24:24))),"")</f>
        <v/>
      </c>
      <c r="AU25" s="165" t="str">
        <f t="shared" si="22"/>
        <v/>
      </c>
      <c r="AV25" s="88" t="str" cm="1">
        <f t="array" ref="AV25">IFERROR(INDEX('Guias Salariais'!$E$1:$E$1298,SMALL(IF(AV$1='Guias Salariais'!$D$1:$D$1298,ROW('Guias Salariais'!$D$1:$D$1298)-ROW('Guias Salariais'!$D$1)+1),ROW(24:24))),"")</f>
        <v/>
      </c>
      <c r="AW25" s="279" t="str">
        <f t="shared" si="23"/>
        <v/>
      </c>
      <c r="AX25" s="122" t="str" cm="1">
        <f t="array" ref="AX25">IFERROR(INDEX('Guias Salariais'!$E$1:$E$1298,SMALL(IF(AX$1='Guias Salariais'!$D$1:$D$1298,ROW('Guias Salariais'!$D$1:$D$1298)-ROW('Guias Salariais'!$D$1)+1),ROW(24:24))),"")</f>
        <v/>
      </c>
      <c r="AY25" s="279" t="str">
        <f t="shared" si="24"/>
        <v/>
      </c>
      <c r="AZ25" s="122" t="str" cm="1">
        <f t="array" ref="AZ25">IFERROR(INDEX('Guias Salariais'!$E$1:$E$1298,SMALL(IF(AZ$1='Guias Salariais'!$D$1:$D$1298,ROW('Guias Salariais'!$D$1:$D$1298)-ROW('Guias Salariais'!$D$1)+1),ROW(24:24))),"")</f>
        <v/>
      </c>
      <c r="BA25" s="279" t="str">
        <f t="shared" si="25"/>
        <v/>
      </c>
      <c r="BB25" s="119" t="str" cm="1">
        <f t="array" ref="BB25">IFERROR(INDEX('Guias Salariais'!$E$1:$E$1298,SMALL(IF(BB$1='Guias Salariais'!$D$1:$D$1298,ROW('Guias Salariais'!$D$1:$D$1298)-ROW('Guias Salariais'!$D$1)+1),ROW(24:24))),"")</f>
        <v/>
      </c>
      <c r="BC25" s="279" t="str">
        <f t="shared" si="26"/>
        <v/>
      </c>
      <c r="BD25" s="121" t="str" cm="1">
        <f t="array" ref="BD25">IFERROR(INDEX('Guias Salariais'!$E$1:$E$1298,SMALL(IF(BD$1='Guias Salariais'!$D$1:$D$1298,ROW('Guias Salariais'!$D$1:$D$1298)-ROW('Guias Salariais'!$D$1)+1),ROW(24:24))),"")</f>
        <v/>
      </c>
      <c r="BE25" s="279" t="str">
        <f t="shared" si="27"/>
        <v/>
      </c>
      <c r="BF25" s="121" t="str" cm="1">
        <f t="array" ref="BF25">IFERROR(INDEX('Guias Salariais'!$E$1:$E$1298,SMALL(IF(BF$1='Guias Salariais'!$D$1:$D$1298,ROW('Guias Salariais'!$D$1:$D$1298)-ROW('Guias Salariais'!$D$1)+1),ROW(24:24))),"")</f>
        <v/>
      </c>
      <c r="BG25" s="279" t="str">
        <f t="shared" si="28"/>
        <v/>
      </c>
      <c r="BH25" s="88" t="str" cm="1">
        <f t="array" ref="BH25">IFERROR(INDEX('Guias Salariais'!$E$1:$E$1298,SMALL(IF(BH$1='Guias Salariais'!$D$1:$D$1298,ROW('Guias Salariais'!$D$1:$D$1298)-ROW('Guias Salariais'!$D$1)+1),ROW(24:24))),"")</f>
        <v/>
      </c>
      <c r="BI25" s="279" t="str">
        <f t="shared" si="29"/>
        <v/>
      </c>
      <c r="BJ25" s="122" t="str" cm="1">
        <f t="array" ref="BJ25">IFERROR(INDEX('Guias Salariais'!$E$1:$E$1298,SMALL(IF(BJ$1='Guias Salariais'!$D$1:$D$1298,ROW('Guias Salariais'!$D$1:$D$1298)-ROW('Guias Salariais'!$D$1)+1),ROW(24:24))),"")</f>
        <v/>
      </c>
      <c r="BK25" s="279" t="str">
        <f t="shared" si="30"/>
        <v/>
      </c>
      <c r="BL25" s="122" t="str" cm="1">
        <f t="array" ref="BL25">IFERROR(INDEX('Guias Salariais'!$E$1:$E$1298,SMALL(IF(BL$1='Guias Salariais'!$D$1:$D$1298,ROW('Guias Salariais'!$D$1:$D$1298)-ROW('Guias Salariais'!$D$1)+1),ROW(24:24))),"")</f>
        <v/>
      </c>
      <c r="BM25" s="279" t="str">
        <f t="shared" si="31"/>
        <v/>
      </c>
      <c r="BN25" s="119" t="str" cm="1">
        <f t="array" ref="BN25">IFERROR(INDEX('Guias Salariais'!$E$1:$E$1298,SMALL(IF(BN$1='Guias Salariais'!$D$1:$D$1298,ROW('Guias Salariais'!$D$1:$D$1298)-ROW('Guias Salariais'!$D$1)+1),ROW(24:24))),"")</f>
        <v/>
      </c>
      <c r="BO25" s="165" t="str">
        <f t="shared" si="32"/>
        <v/>
      </c>
      <c r="BP25" s="122" t="str" cm="1">
        <f t="array" ref="BP25">IFERROR(INDEX('Guias Salariais'!$E$1:$E$1298,SMALL(IF(BP$1='Guias Salariais'!$D$1:$D$1298,ROW('Guias Salariais'!$D$1:$D$1298)-ROW('Guias Salariais'!$D$1)+1),ROW(24:24))),"")</f>
        <v/>
      </c>
      <c r="BQ25" s="279" t="str">
        <f t="shared" si="33"/>
        <v/>
      </c>
      <c r="BR25" s="122" t="str" cm="1">
        <f t="array" ref="BR25">IFERROR(INDEX('Guias Salariais'!$E$1:$E$1298,SMALL(IF(BR$1='Guias Salariais'!$D$1:$D$1298,ROW('Guias Salariais'!$D$1:$D$1298)-ROW('Guias Salariais'!$D$1)+1),ROW(24:24))),"")</f>
        <v/>
      </c>
      <c r="BS25" s="165" t="str">
        <f t="shared" si="34"/>
        <v/>
      </c>
    </row>
    <row r="26" spans="1:71" x14ac:dyDescent="0.25">
      <c r="A26" s="667"/>
      <c r="B26" s="119" t="str" cm="1">
        <f t="array" ref="B26">IFERROR(INDEX('Guias Salariais'!$E$1:$E$1298,SMALL(IF(B$1='Guias Salariais'!$D$1:$D$1298,ROW('Guias Salariais'!$D$1:$D$1298)-ROW('Guias Salariais'!$D$1)+1),ROW(25:25))),"")</f>
        <v/>
      </c>
      <c r="C26" s="279" t="str">
        <f t="shared" si="0"/>
        <v/>
      </c>
      <c r="D26" s="121" t="str" cm="1">
        <f t="array" ref="D26">IFERROR(INDEX('Guias Salariais'!$E$1:$E$1298,SMALL(IF(D$1='Guias Salariais'!$D$1:$D$1298,ROW('Guias Salariais'!$D$1:$D$1298)-ROW('Guias Salariais'!$D$1)+1),ROW(25:25))),"")</f>
        <v/>
      </c>
      <c r="E26" s="279" t="str">
        <f t="shared" si="1"/>
        <v/>
      </c>
      <c r="F26" s="121" t="str" cm="1">
        <f t="array" ref="F26">IFERROR(INDEX('Guias Salariais'!$E$1:$E$1298,SMALL(IF(F$1='Guias Salariais'!$D$1:$D$1298,ROW('Guias Salariais'!$D$1:$D$1298)-ROW('Guias Salariais'!$D$1)+1),ROW(25:25))),"")</f>
        <v/>
      </c>
      <c r="G26" s="165" t="str">
        <f t="shared" si="2"/>
        <v/>
      </c>
      <c r="H26" s="88" t="str" cm="1">
        <f t="array" ref="H26">IFERROR(INDEX('Guias Salariais'!$E$1:$E$1298,SMALL(IF(H$1='Guias Salariais'!$D$1:$D$1298,ROW('Guias Salariais'!$D$1:$D$1298)-ROW('Guias Salariais'!$D$1)+1),ROW(25:25))),"")</f>
        <v/>
      </c>
      <c r="I26" s="279" t="str">
        <f t="shared" si="3"/>
        <v/>
      </c>
      <c r="J26" s="122" t="str" cm="1">
        <f t="array" ref="J26">IFERROR(INDEX('Guias Salariais'!$E$1:$E$1298,SMALL(IF(J$1='Guias Salariais'!$D$1:$D$1298,ROW('Guias Salariais'!$D$1:$D$1298)-ROW('Guias Salariais'!$D$1)+1),ROW(25:25))),"")</f>
        <v/>
      </c>
      <c r="K26" s="279" t="str">
        <f t="shared" si="4"/>
        <v/>
      </c>
      <c r="L26" s="122" t="str" cm="1">
        <f t="array" ref="L26">IFERROR(INDEX('Guias Salariais'!$E$1:$E$1298,SMALL(IF(L$1='Guias Salariais'!$D$1:$D$1298,ROW('Guias Salariais'!$D$1:$D$1298)-ROW('Guias Salariais'!$D$1)+1),ROW(25:25))),"")</f>
        <v/>
      </c>
      <c r="M26" s="165" t="str">
        <f t="shared" si="5"/>
        <v/>
      </c>
      <c r="N26" s="119" t="str" cm="1">
        <f t="array" ref="N26">IFERROR(INDEX('Guias Salariais'!$E$1:$E$1298,SMALL(IF(N$1='Guias Salariais'!$D$1:$D$1298,ROW('Guias Salariais'!$D$1:$D$1298)-ROW('Guias Salariais'!$D$1)+1),ROW(25:25))),"")</f>
        <v/>
      </c>
      <c r="O26" s="165" t="str">
        <f t="shared" si="6"/>
        <v/>
      </c>
      <c r="P26" s="88" t="str" cm="1">
        <f t="array" ref="P26">IFERROR(INDEX('Guias Salariais'!$E$1:$E$1298,SMALL(IF(P$1='Guias Salariais'!$D$1:$D$1298,ROW('Guias Salariais'!$D$1:$D$1298)-ROW('Guias Salariais'!$D$1)+1),ROW(25:25))),"")</f>
        <v/>
      </c>
      <c r="Q26" s="279" t="str">
        <f t="shared" si="7"/>
        <v/>
      </c>
      <c r="R26" s="122" t="str" cm="1">
        <f t="array" ref="R26">IFERROR(INDEX('Guias Salariais'!$E$1:$E$1298,SMALL(IF(R$1='Guias Salariais'!$D$1:$D$1298,ROW('Guias Salariais'!$D$1:$D$1298)-ROW('Guias Salariais'!$D$1)+1),ROW(25:25))),"")</f>
        <v/>
      </c>
      <c r="S26" s="279" t="str">
        <f t="shared" si="8"/>
        <v/>
      </c>
      <c r="T26" s="122" t="str" cm="1">
        <f t="array" ref="T26">IFERROR(INDEX('Guias Salariais'!$E$1:$E$1298,SMALL(IF(T$1='Guias Salariais'!$D$1:$D$1298,ROW('Guias Salariais'!$D$1:$D$1298)-ROW('Guias Salariais'!$D$1)+1),ROW(25:25))),"")</f>
        <v/>
      </c>
      <c r="U26" s="165" t="str">
        <f t="shared" si="9"/>
        <v/>
      </c>
      <c r="V26" s="119" t="str" cm="1">
        <f t="array" ref="V26">IFERROR(INDEX('Guias Salariais'!$E$1:$E$1298,SMALL(IF(V$1='Guias Salariais'!$D$1:$D$1298,ROW('Guias Salariais'!$D$1:$D$1298)-ROW('Guias Salariais'!$D$1)+1),ROW(25:25))),"")</f>
        <v/>
      </c>
      <c r="W26" s="165" t="str">
        <f t="shared" si="10"/>
        <v/>
      </c>
      <c r="X26" s="88" t="str" cm="1">
        <f t="array" ref="X26">IFERROR(INDEX('Guias Salariais'!$E$1:$E$1298,SMALL(IF(X$1='Guias Salariais'!$D$1:$D$1298,ROW('Guias Salariais'!$D$1:$D$1298)-ROW('Guias Salariais'!$D$1)+1),ROW(25:25))),"")</f>
        <v/>
      </c>
      <c r="Y26" s="279" t="str">
        <f t="shared" si="11"/>
        <v/>
      </c>
      <c r="Z26" s="122" t="str" cm="1">
        <f t="array" ref="Z26">IFERROR(INDEX('Guias Salariais'!$E$1:$E$1298,SMALL(IF(Z$1='Guias Salariais'!$D$1:$D$1298,ROW('Guias Salariais'!$D$1:$D$1298)-ROW('Guias Salariais'!$D$1)+1),ROW(25:25))),"")</f>
        <v/>
      </c>
      <c r="AA26" s="279" t="str">
        <f t="shared" si="12"/>
        <v/>
      </c>
      <c r="AB26" s="122" t="str" cm="1">
        <f t="array" ref="AB26">IFERROR(INDEX('Guias Salariais'!$E$1:$E$1298,SMALL(IF(AB$1='Guias Salariais'!$D$1:$D$1298,ROW('Guias Salariais'!$D$1:$D$1298)-ROW('Guias Salariais'!$D$1)+1),ROW(25:25))),"")</f>
        <v/>
      </c>
      <c r="AC26" s="165" t="str">
        <f t="shared" si="13"/>
        <v/>
      </c>
      <c r="AD26" s="119" t="str" cm="1">
        <f t="array" ref="AD26">IFERROR(INDEX('Guias Salariais'!$E$1:$E$1298,SMALL(IF(AD$1='Guias Salariais'!$D$1:$D$1298,ROW('Guias Salariais'!$D$1:$D$1298)-ROW('Guias Salariais'!$D$1)+1),ROW(25:25))),"")</f>
        <v/>
      </c>
      <c r="AE26" s="279" t="str">
        <f t="shared" si="14"/>
        <v/>
      </c>
      <c r="AF26" s="121" t="str" cm="1">
        <f t="array" ref="AF26">IFERROR(INDEX('Guias Salariais'!$E$1:$E$1298,SMALL(IF(AF$1='Guias Salariais'!$D$1:$D$1298,ROW('Guias Salariais'!$D$1:$D$1298)-ROW('Guias Salariais'!$D$1)+1),ROW(25:25))),"")</f>
        <v/>
      </c>
      <c r="AG26" s="279" t="str">
        <f t="shared" si="15"/>
        <v/>
      </c>
      <c r="AH26" s="121" t="str" cm="1">
        <f t="array" ref="AH26">IFERROR(INDEX('Guias Salariais'!$E$1:$E$1298,SMALL(IF(AH$1='Guias Salariais'!$D$1:$D$1298,ROW('Guias Salariais'!$D$1:$D$1298)-ROW('Guias Salariais'!$D$1)+1),ROW(25:25))),"")</f>
        <v/>
      </c>
      <c r="AI26" s="165" t="str">
        <f t="shared" si="16"/>
        <v/>
      </c>
      <c r="AJ26" s="88" t="str" cm="1">
        <f t="array" ref="AJ26">IFERROR(INDEX('Guias Salariais'!$E$1:$E$1298,SMALL(IF(AJ$1='Guias Salariais'!$D$1:$D$1298,ROW('Guias Salariais'!$D$1:$D$1298)-ROW('Guias Salariais'!$D$1)+1),ROW(25:25))),"")</f>
        <v/>
      </c>
      <c r="AK26" s="279" t="str">
        <f t="shared" si="17"/>
        <v/>
      </c>
      <c r="AL26" s="122" t="str" cm="1">
        <f t="array" ref="AL26">IFERROR(INDEX('Guias Salariais'!$E$1:$E$1298,SMALL(IF(AL$1='Guias Salariais'!$D$1:$D$1298,ROW('Guias Salariais'!$D$1:$D$1298)-ROW('Guias Salariais'!$D$1)+1),ROW(25:25))),"")</f>
        <v/>
      </c>
      <c r="AM26" s="279" t="str">
        <f t="shared" si="18"/>
        <v/>
      </c>
      <c r="AN26" s="122" t="str" cm="1">
        <f t="array" ref="AN26">IFERROR(INDEX('Guias Salariais'!$E$1:$E$1298,SMALL(IF(AN$1='Guias Salariais'!$D$1:$D$1298,ROW('Guias Salariais'!$D$1:$D$1298)-ROW('Guias Salariais'!$D$1)+1),ROW(25:25))),"")</f>
        <v/>
      </c>
      <c r="AO26" s="165" t="str">
        <f t="shared" si="19"/>
        <v/>
      </c>
      <c r="AP26" s="119" t="str" cm="1">
        <f t="array" ref="AP26">IFERROR(INDEX('Guias Salariais'!$E$1:$E$1298,SMALL(IF(AP$1='Guias Salariais'!$D$1:$D$1298,ROW('Guias Salariais'!$D$1:$D$1298)-ROW('Guias Salariais'!$D$1)+1),ROW(25:25))),"")</f>
        <v/>
      </c>
      <c r="AQ26" s="279" t="str">
        <f t="shared" si="20"/>
        <v/>
      </c>
      <c r="AR26" s="121" t="str" cm="1">
        <f t="array" ref="AR26">IFERROR(INDEX('Guias Salariais'!$E$1:$E$1298,SMALL(IF(AR$1='Guias Salariais'!$D$1:$D$1298,ROW('Guias Salariais'!$D$1:$D$1298)-ROW('Guias Salariais'!$D$1)+1),ROW(25:25))),"")</f>
        <v/>
      </c>
      <c r="AS26" s="279" t="str">
        <f t="shared" si="21"/>
        <v/>
      </c>
      <c r="AT26" s="121" t="str" cm="1">
        <f t="array" ref="AT26">IFERROR(INDEX('Guias Salariais'!$E$1:$E$1298,SMALL(IF(AT$1='Guias Salariais'!$D$1:$D$1298,ROW('Guias Salariais'!$D$1:$D$1298)-ROW('Guias Salariais'!$D$1)+1),ROW(25:25))),"")</f>
        <v/>
      </c>
      <c r="AU26" s="165" t="str">
        <f t="shared" si="22"/>
        <v/>
      </c>
      <c r="AV26" s="88" t="str" cm="1">
        <f t="array" ref="AV26">IFERROR(INDEX('Guias Salariais'!$E$1:$E$1298,SMALL(IF(AV$1='Guias Salariais'!$D$1:$D$1298,ROW('Guias Salariais'!$D$1:$D$1298)-ROW('Guias Salariais'!$D$1)+1),ROW(25:25))),"")</f>
        <v/>
      </c>
      <c r="AW26" s="279" t="str">
        <f t="shared" si="23"/>
        <v/>
      </c>
      <c r="AX26" s="122" t="str" cm="1">
        <f t="array" ref="AX26">IFERROR(INDEX('Guias Salariais'!$E$1:$E$1298,SMALL(IF(AX$1='Guias Salariais'!$D$1:$D$1298,ROW('Guias Salariais'!$D$1:$D$1298)-ROW('Guias Salariais'!$D$1)+1),ROW(25:25))),"")</f>
        <v/>
      </c>
      <c r="AY26" s="279" t="str">
        <f t="shared" si="24"/>
        <v/>
      </c>
      <c r="AZ26" s="122" t="str" cm="1">
        <f t="array" ref="AZ26">IFERROR(INDEX('Guias Salariais'!$E$1:$E$1298,SMALL(IF(AZ$1='Guias Salariais'!$D$1:$D$1298,ROW('Guias Salariais'!$D$1:$D$1298)-ROW('Guias Salariais'!$D$1)+1),ROW(25:25))),"")</f>
        <v/>
      </c>
      <c r="BA26" s="279" t="str">
        <f t="shared" si="25"/>
        <v/>
      </c>
      <c r="BB26" s="119" t="str" cm="1">
        <f t="array" ref="BB26">IFERROR(INDEX('Guias Salariais'!$E$1:$E$1298,SMALL(IF(BB$1='Guias Salariais'!$D$1:$D$1298,ROW('Guias Salariais'!$D$1:$D$1298)-ROW('Guias Salariais'!$D$1)+1),ROW(25:25))),"")</f>
        <v/>
      </c>
      <c r="BC26" s="279" t="str">
        <f t="shared" si="26"/>
        <v/>
      </c>
      <c r="BD26" s="121" t="str" cm="1">
        <f t="array" ref="BD26">IFERROR(INDEX('Guias Salariais'!$E$1:$E$1298,SMALL(IF(BD$1='Guias Salariais'!$D$1:$D$1298,ROW('Guias Salariais'!$D$1:$D$1298)-ROW('Guias Salariais'!$D$1)+1),ROW(25:25))),"")</f>
        <v/>
      </c>
      <c r="BE26" s="279" t="str">
        <f t="shared" si="27"/>
        <v/>
      </c>
      <c r="BF26" s="121" t="str" cm="1">
        <f t="array" ref="BF26">IFERROR(INDEX('Guias Salariais'!$E$1:$E$1298,SMALL(IF(BF$1='Guias Salariais'!$D$1:$D$1298,ROW('Guias Salariais'!$D$1:$D$1298)-ROW('Guias Salariais'!$D$1)+1),ROW(25:25))),"")</f>
        <v/>
      </c>
      <c r="BG26" s="279" t="str">
        <f t="shared" si="28"/>
        <v/>
      </c>
      <c r="BH26" s="88" t="str" cm="1">
        <f t="array" ref="BH26">IFERROR(INDEX('Guias Salariais'!$E$1:$E$1298,SMALL(IF(BH$1='Guias Salariais'!$D$1:$D$1298,ROW('Guias Salariais'!$D$1:$D$1298)-ROW('Guias Salariais'!$D$1)+1),ROW(25:25))),"")</f>
        <v/>
      </c>
      <c r="BI26" s="279" t="str">
        <f t="shared" si="29"/>
        <v/>
      </c>
      <c r="BJ26" s="122" t="str" cm="1">
        <f t="array" ref="BJ26">IFERROR(INDEX('Guias Salariais'!$E$1:$E$1298,SMALL(IF(BJ$1='Guias Salariais'!$D$1:$D$1298,ROW('Guias Salariais'!$D$1:$D$1298)-ROW('Guias Salariais'!$D$1)+1),ROW(25:25))),"")</f>
        <v/>
      </c>
      <c r="BK26" s="279" t="str">
        <f t="shared" si="30"/>
        <v/>
      </c>
      <c r="BL26" s="122" t="str" cm="1">
        <f t="array" ref="BL26">IFERROR(INDEX('Guias Salariais'!$E$1:$E$1298,SMALL(IF(BL$1='Guias Salariais'!$D$1:$D$1298,ROW('Guias Salariais'!$D$1:$D$1298)-ROW('Guias Salariais'!$D$1)+1),ROW(25:25))),"")</f>
        <v/>
      </c>
      <c r="BM26" s="279" t="str">
        <f t="shared" si="31"/>
        <v/>
      </c>
      <c r="BN26" s="119" t="str" cm="1">
        <f t="array" ref="BN26">IFERROR(INDEX('Guias Salariais'!$E$1:$E$1298,SMALL(IF(BN$1='Guias Salariais'!$D$1:$D$1298,ROW('Guias Salariais'!$D$1:$D$1298)-ROW('Guias Salariais'!$D$1)+1),ROW(25:25))),"")</f>
        <v/>
      </c>
      <c r="BO26" s="165" t="str">
        <f t="shared" si="32"/>
        <v/>
      </c>
      <c r="BP26" s="122" t="str" cm="1">
        <f t="array" ref="BP26">IFERROR(INDEX('Guias Salariais'!$E$1:$E$1298,SMALL(IF(BP$1='Guias Salariais'!$D$1:$D$1298,ROW('Guias Salariais'!$D$1:$D$1298)-ROW('Guias Salariais'!$D$1)+1),ROW(25:25))),"")</f>
        <v/>
      </c>
      <c r="BQ26" s="279" t="str">
        <f t="shared" si="33"/>
        <v/>
      </c>
      <c r="BR26" s="122" t="str" cm="1">
        <f t="array" ref="BR26">IFERROR(INDEX('Guias Salariais'!$E$1:$E$1298,SMALL(IF(BR$1='Guias Salariais'!$D$1:$D$1298,ROW('Guias Salariais'!$D$1:$D$1298)-ROW('Guias Salariais'!$D$1)+1),ROW(25:25))),"")</f>
        <v/>
      </c>
      <c r="BS26" s="165" t="str">
        <f t="shared" si="34"/>
        <v/>
      </c>
    </row>
    <row r="27" spans="1:71" x14ac:dyDescent="0.25">
      <c r="A27" s="667"/>
      <c r="B27" s="119" t="str" cm="1">
        <f t="array" ref="B27">IFERROR(INDEX('Guias Salariais'!$E$1:$E$1298,SMALL(IF(B$1='Guias Salariais'!$D$1:$D$1298,ROW('Guias Salariais'!$D$1:$D$1298)-ROW('Guias Salariais'!$D$1)+1),ROW(26:26))),"")</f>
        <v/>
      </c>
      <c r="C27" s="279" t="str">
        <f t="shared" si="0"/>
        <v/>
      </c>
      <c r="D27" s="121" t="str" cm="1">
        <f t="array" ref="D27">IFERROR(INDEX('Guias Salariais'!$E$1:$E$1298,SMALL(IF(D$1='Guias Salariais'!$D$1:$D$1298,ROW('Guias Salariais'!$D$1:$D$1298)-ROW('Guias Salariais'!$D$1)+1),ROW(26:26))),"")</f>
        <v/>
      </c>
      <c r="E27" s="279" t="str">
        <f t="shared" si="1"/>
        <v/>
      </c>
      <c r="F27" s="121" t="str" cm="1">
        <f t="array" ref="F27">IFERROR(INDEX('Guias Salariais'!$E$1:$E$1298,SMALL(IF(F$1='Guias Salariais'!$D$1:$D$1298,ROW('Guias Salariais'!$D$1:$D$1298)-ROW('Guias Salariais'!$D$1)+1),ROW(26:26))),"")</f>
        <v/>
      </c>
      <c r="G27" s="165" t="str">
        <f t="shared" si="2"/>
        <v/>
      </c>
      <c r="H27" s="88" t="str" cm="1">
        <f t="array" ref="H27">IFERROR(INDEX('Guias Salariais'!$E$1:$E$1298,SMALL(IF(H$1='Guias Salariais'!$D$1:$D$1298,ROW('Guias Salariais'!$D$1:$D$1298)-ROW('Guias Salariais'!$D$1)+1),ROW(26:26))),"")</f>
        <v/>
      </c>
      <c r="I27" s="279" t="str">
        <f t="shared" si="3"/>
        <v/>
      </c>
      <c r="J27" s="122" t="str" cm="1">
        <f t="array" ref="J27">IFERROR(INDEX('Guias Salariais'!$E$1:$E$1298,SMALL(IF(J$1='Guias Salariais'!$D$1:$D$1298,ROW('Guias Salariais'!$D$1:$D$1298)-ROW('Guias Salariais'!$D$1)+1),ROW(26:26))),"")</f>
        <v/>
      </c>
      <c r="K27" s="279" t="str">
        <f t="shared" si="4"/>
        <v/>
      </c>
      <c r="L27" s="122" t="str" cm="1">
        <f t="array" ref="L27">IFERROR(INDEX('Guias Salariais'!$E$1:$E$1298,SMALL(IF(L$1='Guias Salariais'!$D$1:$D$1298,ROW('Guias Salariais'!$D$1:$D$1298)-ROW('Guias Salariais'!$D$1)+1),ROW(26:26))),"")</f>
        <v/>
      </c>
      <c r="M27" s="165" t="str">
        <f t="shared" si="5"/>
        <v/>
      </c>
      <c r="N27" s="119" t="str" cm="1">
        <f t="array" ref="N27">IFERROR(INDEX('Guias Salariais'!$E$1:$E$1298,SMALL(IF(N$1='Guias Salariais'!$D$1:$D$1298,ROW('Guias Salariais'!$D$1:$D$1298)-ROW('Guias Salariais'!$D$1)+1),ROW(26:26))),"")</f>
        <v/>
      </c>
      <c r="O27" s="165" t="str">
        <f t="shared" si="6"/>
        <v/>
      </c>
      <c r="P27" s="88" t="str" cm="1">
        <f t="array" ref="P27">IFERROR(INDEX('Guias Salariais'!$E$1:$E$1298,SMALL(IF(P$1='Guias Salariais'!$D$1:$D$1298,ROW('Guias Salariais'!$D$1:$D$1298)-ROW('Guias Salariais'!$D$1)+1),ROW(26:26))),"")</f>
        <v/>
      </c>
      <c r="Q27" s="279" t="str">
        <f t="shared" si="7"/>
        <v/>
      </c>
      <c r="R27" s="122" t="str" cm="1">
        <f t="array" ref="R27">IFERROR(INDEX('Guias Salariais'!$E$1:$E$1298,SMALL(IF(R$1='Guias Salariais'!$D$1:$D$1298,ROW('Guias Salariais'!$D$1:$D$1298)-ROW('Guias Salariais'!$D$1)+1),ROW(26:26))),"")</f>
        <v/>
      </c>
      <c r="S27" s="279" t="str">
        <f t="shared" si="8"/>
        <v/>
      </c>
      <c r="T27" s="122" t="str" cm="1">
        <f t="array" ref="T27">IFERROR(INDEX('Guias Salariais'!$E$1:$E$1298,SMALL(IF(T$1='Guias Salariais'!$D$1:$D$1298,ROW('Guias Salariais'!$D$1:$D$1298)-ROW('Guias Salariais'!$D$1)+1),ROW(26:26))),"")</f>
        <v/>
      </c>
      <c r="U27" s="165" t="str">
        <f t="shared" si="9"/>
        <v/>
      </c>
      <c r="V27" s="119" t="str" cm="1">
        <f t="array" ref="V27">IFERROR(INDEX('Guias Salariais'!$E$1:$E$1298,SMALL(IF(V$1='Guias Salariais'!$D$1:$D$1298,ROW('Guias Salariais'!$D$1:$D$1298)-ROW('Guias Salariais'!$D$1)+1),ROW(26:26))),"")</f>
        <v/>
      </c>
      <c r="W27" s="165" t="str">
        <f t="shared" si="10"/>
        <v/>
      </c>
      <c r="X27" s="88" t="str" cm="1">
        <f t="array" ref="X27">IFERROR(INDEX('Guias Salariais'!$E$1:$E$1298,SMALL(IF(X$1='Guias Salariais'!$D$1:$D$1298,ROW('Guias Salariais'!$D$1:$D$1298)-ROW('Guias Salariais'!$D$1)+1),ROW(26:26))),"")</f>
        <v/>
      </c>
      <c r="Y27" s="279" t="str">
        <f t="shared" si="11"/>
        <v/>
      </c>
      <c r="Z27" s="122" t="str" cm="1">
        <f t="array" ref="Z27">IFERROR(INDEX('Guias Salariais'!$E$1:$E$1298,SMALL(IF(Z$1='Guias Salariais'!$D$1:$D$1298,ROW('Guias Salariais'!$D$1:$D$1298)-ROW('Guias Salariais'!$D$1)+1),ROW(26:26))),"")</f>
        <v/>
      </c>
      <c r="AA27" s="279" t="str">
        <f t="shared" si="12"/>
        <v/>
      </c>
      <c r="AB27" s="122" t="str" cm="1">
        <f t="array" ref="AB27">IFERROR(INDEX('Guias Salariais'!$E$1:$E$1298,SMALL(IF(AB$1='Guias Salariais'!$D$1:$D$1298,ROW('Guias Salariais'!$D$1:$D$1298)-ROW('Guias Salariais'!$D$1)+1),ROW(26:26))),"")</f>
        <v/>
      </c>
      <c r="AC27" s="165" t="str">
        <f t="shared" si="13"/>
        <v/>
      </c>
      <c r="AD27" s="119" t="str" cm="1">
        <f t="array" ref="AD27">IFERROR(INDEX('Guias Salariais'!$E$1:$E$1298,SMALL(IF(AD$1='Guias Salariais'!$D$1:$D$1298,ROW('Guias Salariais'!$D$1:$D$1298)-ROW('Guias Salariais'!$D$1)+1),ROW(26:26))),"")</f>
        <v/>
      </c>
      <c r="AE27" s="279" t="str">
        <f t="shared" si="14"/>
        <v/>
      </c>
      <c r="AF27" s="121" t="str" cm="1">
        <f t="array" ref="AF27">IFERROR(INDEX('Guias Salariais'!$E$1:$E$1298,SMALL(IF(AF$1='Guias Salariais'!$D$1:$D$1298,ROW('Guias Salariais'!$D$1:$D$1298)-ROW('Guias Salariais'!$D$1)+1),ROW(26:26))),"")</f>
        <v/>
      </c>
      <c r="AG27" s="279" t="str">
        <f t="shared" si="15"/>
        <v/>
      </c>
      <c r="AH27" s="121" t="str" cm="1">
        <f t="array" ref="AH27">IFERROR(INDEX('Guias Salariais'!$E$1:$E$1298,SMALL(IF(AH$1='Guias Salariais'!$D$1:$D$1298,ROW('Guias Salariais'!$D$1:$D$1298)-ROW('Guias Salariais'!$D$1)+1),ROW(26:26))),"")</f>
        <v/>
      </c>
      <c r="AI27" s="165" t="str">
        <f t="shared" si="16"/>
        <v/>
      </c>
      <c r="AJ27" s="88" t="str" cm="1">
        <f t="array" ref="AJ27">IFERROR(INDEX('Guias Salariais'!$E$1:$E$1298,SMALL(IF(AJ$1='Guias Salariais'!$D$1:$D$1298,ROW('Guias Salariais'!$D$1:$D$1298)-ROW('Guias Salariais'!$D$1)+1),ROW(26:26))),"")</f>
        <v/>
      </c>
      <c r="AK27" s="279" t="str">
        <f t="shared" si="17"/>
        <v/>
      </c>
      <c r="AL27" s="122" t="str" cm="1">
        <f t="array" ref="AL27">IFERROR(INDEX('Guias Salariais'!$E$1:$E$1298,SMALL(IF(AL$1='Guias Salariais'!$D$1:$D$1298,ROW('Guias Salariais'!$D$1:$D$1298)-ROW('Guias Salariais'!$D$1)+1),ROW(26:26))),"")</f>
        <v/>
      </c>
      <c r="AM27" s="279" t="str">
        <f t="shared" si="18"/>
        <v/>
      </c>
      <c r="AN27" s="122" t="str" cm="1">
        <f t="array" ref="AN27">IFERROR(INDEX('Guias Salariais'!$E$1:$E$1298,SMALL(IF(AN$1='Guias Salariais'!$D$1:$D$1298,ROW('Guias Salariais'!$D$1:$D$1298)-ROW('Guias Salariais'!$D$1)+1),ROW(26:26))),"")</f>
        <v/>
      </c>
      <c r="AO27" s="165" t="str">
        <f t="shared" si="19"/>
        <v/>
      </c>
      <c r="AP27" s="119" t="str" cm="1">
        <f t="array" ref="AP27">IFERROR(INDEX('Guias Salariais'!$E$1:$E$1298,SMALL(IF(AP$1='Guias Salariais'!$D$1:$D$1298,ROW('Guias Salariais'!$D$1:$D$1298)-ROW('Guias Salariais'!$D$1)+1),ROW(26:26))),"")</f>
        <v/>
      </c>
      <c r="AQ27" s="279" t="str">
        <f t="shared" si="20"/>
        <v/>
      </c>
      <c r="AR27" s="121" t="str" cm="1">
        <f t="array" ref="AR27">IFERROR(INDEX('Guias Salariais'!$E$1:$E$1298,SMALL(IF(AR$1='Guias Salariais'!$D$1:$D$1298,ROW('Guias Salariais'!$D$1:$D$1298)-ROW('Guias Salariais'!$D$1)+1),ROW(26:26))),"")</f>
        <v/>
      </c>
      <c r="AS27" s="279" t="str">
        <f t="shared" si="21"/>
        <v/>
      </c>
      <c r="AT27" s="121" t="str" cm="1">
        <f t="array" ref="AT27">IFERROR(INDEX('Guias Salariais'!$E$1:$E$1298,SMALL(IF(AT$1='Guias Salariais'!$D$1:$D$1298,ROW('Guias Salariais'!$D$1:$D$1298)-ROW('Guias Salariais'!$D$1)+1),ROW(26:26))),"")</f>
        <v/>
      </c>
      <c r="AU27" s="165" t="str">
        <f t="shared" si="22"/>
        <v/>
      </c>
      <c r="AV27" s="88" t="str" cm="1">
        <f t="array" ref="AV27">IFERROR(INDEX('Guias Salariais'!$E$1:$E$1298,SMALL(IF(AV$1='Guias Salariais'!$D$1:$D$1298,ROW('Guias Salariais'!$D$1:$D$1298)-ROW('Guias Salariais'!$D$1)+1),ROW(26:26))),"")</f>
        <v/>
      </c>
      <c r="AW27" s="279" t="str">
        <f t="shared" si="23"/>
        <v/>
      </c>
      <c r="AX27" s="122" t="str" cm="1">
        <f t="array" ref="AX27">IFERROR(INDEX('Guias Salariais'!$E$1:$E$1298,SMALL(IF(AX$1='Guias Salariais'!$D$1:$D$1298,ROW('Guias Salariais'!$D$1:$D$1298)-ROW('Guias Salariais'!$D$1)+1),ROW(26:26))),"")</f>
        <v/>
      </c>
      <c r="AY27" s="279" t="str">
        <f t="shared" si="24"/>
        <v/>
      </c>
      <c r="AZ27" s="122" t="str" cm="1">
        <f t="array" ref="AZ27">IFERROR(INDEX('Guias Salariais'!$E$1:$E$1298,SMALL(IF(AZ$1='Guias Salariais'!$D$1:$D$1298,ROW('Guias Salariais'!$D$1:$D$1298)-ROW('Guias Salariais'!$D$1)+1),ROW(26:26))),"")</f>
        <v/>
      </c>
      <c r="BA27" s="279" t="str">
        <f t="shared" si="25"/>
        <v/>
      </c>
      <c r="BB27" s="119" t="str" cm="1">
        <f t="array" ref="BB27">IFERROR(INDEX('Guias Salariais'!$E$1:$E$1298,SMALL(IF(BB$1='Guias Salariais'!$D$1:$D$1298,ROW('Guias Salariais'!$D$1:$D$1298)-ROW('Guias Salariais'!$D$1)+1),ROW(26:26))),"")</f>
        <v/>
      </c>
      <c r="BC27" s="279" t="str">
        <f t="shared" si="26"/>
        <v/>
      </c>
      <c r="BD27" s="121" t="str" cm="1">
        <f t="array" ref="BD27">IFERROR(INDEX('Guias Salariais'!$E$1:$E$1298,SMALL(IF(BD$1='Guias Salariais'!$D$1:$D$1298,ROW('Guias Salariais'!$D$1:$D$1298)-ROW('Guias Salariais'!$D$1)+1),ROW(26:26))),"")</f>
        <v/>
      </c>
      <c r="BE27" s="279" t="str">
        <f t="shared" si="27"/>
        <v/>
      </c>
      <c r="BF27" s="121" t="str" cm="1">
        <f t="array" ref="BF27">IFERROR(INDEX('Guias Salariais'!$E$1:$E$1298,SMALL(IF(BF$1='Guias Salariais'!$D$1:$D$1298,ROW('Guias Salariais'!$D$1:$D$1298)-ROW('Guias Salariais'!$D$1)+1),ROW(26:26))),"")</f>
        <v/>
      </c>
      <c r="BG27" s="279" t="str">
        <f t="shared" si="28"/>
        <v/>
      </c>
      <c r="BH27" s="88" t="str" cm="1">
        <f t="array" ref="BH27">IFERROR(INDEX('Guias Salariais'!$E$1:$E$1298,SMALL(IF(BH$1='Guias Salariais'!$D$1:$D$1298,ROW('Guias Salariais'!$D$1:$D$1298)-ROW('Guias Salariais'!$D$1)+1),ROW(26:26))),"")</f>
        <v/>
      </c>
      <c r="BI27" s="279" t="str">
        <f t="shared" si="29"/>
        <v/>
      </c>
      <c r="BJ27" s="122" t="str" cm="1">
        <f t="array" ref="BJ27">IFERROR(INDEX('Guias Salariais'!$E$1:$E$1298,SMALL(IF(BJ$1='Guias Salariais'!$D$1:$D$1298,ROW('Guias Salariais'!$D$1:$D$1298)-ROW('Guias Salariais'!$D$1)+1),ROW(26:26))),"")</f>
        <v/>
      </c>
      <c r="BK27" s="279" t="str">
        <f t="shared" si="30"/>
        <v/>
      </c>
      <c r="BL27" s="122" t="str" cm="1">
        <f t="array" ref="BL27">IFERROR(INDEX('Guias Salariais'!$E$1:$E$1298,SMALL(IF(BL$1='Guias Salariais'!$D$1:$D$1298,ROW('Guias Salariais'!$D$1:$D$1298)-ROW('Guias Salariais'!$D$1)+1),ROW(26:26))),"")</f>
        <v/>
      </c>
      <c r="BM27" s="279" t="str">
        <f t="shared" si="31"/>
        <v/>
      </c>
      <c r="BN27" s="119" t="str" cm="1">
        <f t="array" ref="BN27">IFERROR(INDEX('Guias Salariais'!$E$1:$E$1298,SMALL(IF(BN$1='Guias Salariais'!$D$1:$D$1298,ROW('Guias Salariais'!$D$1:$D$1298)-ROW('Guias Salariais'!$D$1)+1),ROW(26:26))),"")</f>
        <v/>
      </c>
      <c r="BO27" s="165" t="str">
        <f t="shared" si="32"/>
        <v/>
      </c>
      <c r="BP27" s="122" t="str" cm="1">
        <f t="array" ref="BP27">IFERROR(INDEX('Guias Salariais'!$E$1:$E$1298,SMALL(IF(BP$1='Guias Salariais'!$D$1:$D$1298,ROW('Guias Salariais'!$D$1:$D$1298)-ROW('Guias Salariais'!$D$1)+1),ROW(26:26))),"")</f>
        <v/>
      </c>
      <c r="BQ27" s="279" t="str">
        <f t="shared" si="33"/>
        <v/>
      </c>
      <c r="BR27" s="122" t="str" cm="1">
        <f t="array" ref="BR27">IFERROR(INDEX('Guias Salariais'!$E$1:$E$1298,SMALL(IF(BR$1='Guias Salariais'!$D$1:$D$1298,ROW('Guias Salariais'!$D$1:$D$1298)-ROW('Guias Salariais'!$D$1)+1),ROW(26:26))),"")</f>
        <v/>
      </c>
      <c r="BS27" s="165" t="str">
        <f t="shared" si="34"/>
        <v/>
      </c>
    </row>
    <row r="28" spans="1:71" x14ac:dyDescent="0.25">
      <c r="A28" s="667"/>
      <c r="B28" s="119" t="str" cm="1">
        <f t="array" ref="B28">IFERROR(INDEX('Guias Salariais'!$E$1:$E$1298,SMALL(IF(B$1='Guias Salariais'!$D$1:$D$1298,ROW('Guias Salariais'!$D$1:$D$1298)-ROW('Guias Salariais'!$D$1)+1),ROW(27:27))),"")</f>
        <v/>
      </c>
      <c r="C28" s="279" t="str">
        <f t="shared" si="0"/>
        <v/>
      </c>
      <c r="D28" s="121" t="str" cm="1">
        <f t="array" ref="D28">IFERROR(INDEX('Guias Salariais'!$E$1:$E$1298,SMALL(IF(D$1='Guias Salariais'!$D$1:$D$1298,ROW('Guias Salariais'!$D$1:$D$1298)-ROW('Guias Salariais'!$D$1)+1),ROW(27:27))),"")</f>
        <v/>
      </c>
      <c r="E28" s="279" t="str">
        <f t="shared" si="1"/>
        <v/>
      </c>
      <c r="F28" s="121" t="str" cm="1">
        <f t="array" ref="F28">IFERROR(INDEX('Guias Salariais'!$E$1:$E$1298,SMALL(IF(F$1='Guias Salariais'!$D$1:$D$1298,ROW('Guias Salariais'!$D$1:$D$1298)-ROW('Guias Salariais'!$D$1)+1),ROW(27:27))),"")</f>
        <v/>
      </c>
      <c r="G28" s="165" t="str">
        <f t="shared" si="2"/>
        <v/>
      </c>
      <c r="H28" s="88" t="str" cm="1">
        <f t="array" ref="H28">IFERROR(INDEX('Guias Salariais'!$E$1:$E$1298,SMALL(IF(H$1='Guias Salariais'!$D$1:$D$1298,ROW('Guias Salariais'!$D$1:$D$1298)-ROW('Guias Salariais'!$D$1)+1),ROW(27:27))),"")</f>
        <v/>
      </c>
      <c r="I28" s="279" t="str">
        <f t="shared" si="3"/>
        <v/>
      </c>
      <c r="J28" s="122" t="str" cm="1">
        <f t="array" ref="J28">IFERROR(INDEX('Guias Salariais'!$E$1:$E$1298,SMALL(IF(J$1='Guias Salariais'!$D$1:$D$1298,ROW('Guias Salariais'!$D$1:$D$1298)-ROW('Guias Salariais'!$D$1)+1),ROW(27:27))),"")</f>
        <v/>
      </c>
      <c r="K28" s="279" t="str">
        <f t="shared" si="4"/>
        <v/>
      </c>
      <c r="L28" s="122" t="str" cm="1">
        <f t="array" ref="L28">IFERROR(INDEX('Guias Salariais'!$E$1:$E$1298,SMALL(IF(L$1='Guias Salariais'!$D$1:$D$1298,ROW('Guias Salariais'!$D$1:$D$1298)-ROW('Guias Salariais'!$D$1)+1),ROW(27:27))),"")</f>
        <v/>
      </c>
      <c r="M28" s="165" t="str">
        <f t="shared" si="5"/>
        <v/>
      </c>
      <c r="N28" s="119" t="str" cm="1">
        <f t="array" ref="N28">IFERROR(INDEX('Guias Salariais'!$E$1:$E$1298,SMALL(IF(N$1='Guias Salariais'!$D$1:$D$1298,ROW('Guias Salariais'!$D$1:$D$1298)-ROW('Guias Salariais'!$D$1)+1),ROW(27:27))),"")</f>
        <v/>
      </c>
      <c r="O28" s="165" t="str">
        <f t="shared" si="6"/>
        <v/>
      </c>
      <c r="P28" s="88" t="str" cm="1">
        <f t="array" ref="P28">IFERROR(INDEX('Guias Salariais'!$E$1:$E$1298,SMALL(IF(P$1='Guias Salariais'!$D$1:$D$1298,ROW('Guias Salariais'!$D$1:$D$1298)-ROW('Guias Salariais'!$D$1)+1),ROW(27:27))),"")</f>
        <v/>
      </c>
      <c r="Q28" s="279" t="str">
        <f t="shared" si="7"/>
        <v/>
      </c>
      <c r="R28" s="122" t="str" cm="1">
        <f t="array" ref="R28">IFERROR(INDEX('Guias Salariais'!$E$1:$E$1298,SMALL(IF(R$1='Guias Salariais'!$D$1:$D$1298,ROW('Guias Salariais'!$D$1:$D$1298)-ROW('Guias Salariais'!$D$1)+1),ROW(27:27))),"")</f>
        <v/>
      </c>
      <c r="S28" s="279" t="str">
        <f t="shared" si="8"/>
        <v/>
      </c>
      <c r="T28" s="122" t="str" cm="1">
        <f t="array" ref="T28">IFERROR(INDEX('Guias Salariais'!$E$1:$E$1298,SMALL(IF(T$1='Guias Salariais'!$D$1:$D$1298,ROW('Guias Salariais'!$D$1:$D$1298)-ROW('Guias Salariais'!$D$1)+1),ROW(27:27))),"")</f>
        <v/>
      </c>
      <c r="U28" s="165" t="str">
        <f t="shared" si="9"/>
        <v/>
      </c>
      <c r="V28" s="119" t="str" cm="1">
        <f t="array" ref="V28">IFERROR(INDEX('Guias Salariais'!$E$1:$E$1298,SMALL(IF(V$1='Guias Salariais'!$D$1:$D$1298,ROW('Guias Salariais'!$D$1:$D$1298)-ROW('Guias Salariais'!$D$1)+1),ROW(27:27))),"")</f>
        <v/>
      </c>
      <c r="W28" s="165" t="str">
        <f t="shared" si="10"/>
        <v/>
      </c>
      <c r="X28" s="88" t="str" cm="1">
        <f t="array" ref="X28">IFERROR(INDEX('Guias Salariais'!$E$1:$E$1298,SMALL(IF(X$1='Guias Salariais'!$D$1:$D$1298,ROW('Guias Salariais'!$D$1:$D$1298)-ROW('Guias Salariais'!$D$1)+1),ROW(27:27))),"")</f>
        <v/>
      </c>
      <c r="Y28" s="279" t="str">
        <f t="shared" si="11"/>
        <v/>
      </c>
      <c r="Z28" s="122" t="str" cm="1">
        <f t="array" ref="Z28">IFERROR(INDEX('Guias Salariais'!$E$1:$E$1298,SMALL(IF(Z$1='Guias Salariais'!$D$1:$D$1298,ROW('Guias Salariais'!$D$1:$D$1298)-ROW('Guias Salariais'!$D$1)+1),ROW(27:27))),"")</f>
        <v/>
      </c>
      <c r="AA28" s="279" t="str">
        <f t="shared" si="12"/>
        <v/>
      </c>
      <c r="AB28" s="122" t="str" cm="1">
        <f t="array" ref="AB28">IFERROR(INDEX('Guias Salariais'!$E$1:$E$1298,SMALL(IF(AB$1='Guias Salariais'!$D$1:$D$1298,ROW('Guias Salariais'!$D$1:$D$1298)-ROW('Guias Salariais'!$D$1)+1),ROW(27:27))),"")</f>
        <v/>
      </c>
      <c r="AC28" s="165" t="str">
        <f t="shared" si="13"/>
        <v/>
      </c>
      <c r="AD28" s="119" t="str" cm="1">
        <f t="array" ref="AD28">IFERROR(INDEX('Guias Salariais'!$E$1:$E$1298,SMALL(IF(AD$1='Guias Salariais'!$D$1:$D$1298,ROW('Guias Salariais'!$D$1:$D$1298)-ROW('Guias Salariais'!$D$1)+1),ROW(27:27))),"")</f>
        <v/>
      </c>
      <c r="AE28" s="279" t="str">
        <f t="shared" si="14"/>
        <v/>
      </c>
      <c r="AF28" s="121" t="str" cm="1">
        <f t="array" ref="AF28">IFERROR(INDEX('Guias Salariais'!$E$1:$E$1298,SMALL(IF(AF$1='Guias Salariais'!$D$1:$D$1298,ROW('Guias Salariais'!$D$1:$D$1298)-ROW('Guias Salariais'!$D$1)+1),ROW(27:27))),"")</f>
        <v/>
      </c>
      <c r="AG28" s="279" t="str">
        <f t="shared" si="15"/>
        <v/>
      </c>
      <c r="AH28" s="121" t="str" cm="1">
        <f t="array" ref="AH28">IFERROR(INDEX('Guias Salariais'!$E$1:$E$1298,SMALL(IF(AH$1='Guias Salariais'!$D$1:$D$1298,ROW('Guias Salariais'!$D$1:$D$1298)-ROW('Guias Salariais'!$D$1)+1),ROW(27:27))),"")</f>
        <v/>
      </c>
      <c r="AI28" s="165" t="str">
        <f t="shared" si="16"/>
        <v/>
      </c>
      <c r="AJ28" s="88" t="str" cm="1">
        <f t="array" ref="AJ28">IFERROR(INDEX('Guias Salariais'!$E$1:$E$1298,SMALL(IF(AJ$1='Guias Salariais'!$D$1:$D$1298,ROW('Guias Salariais'!$D$1:$D$1298)-ROW('Guias Salariais'!$D$1)+1),ROW(27:27))),"")</f>
        <v/>
      </c>
      <c r="AK28" s="279" t="str">
        <f t="shared" si="17"/>
        <v/>
      </c>
      <c r="AL28" s="122" t="str" cm="1">
        <f t="array" ref="AL28">IFERROR(INDEX('Guias Salariais'!$E$1:$E$1298,SMALL(IF(AL$1='Guias Salariais'!$D$1:$D$1298,ROW('Guias Salariais'!$D$1:$D$1298)-ROW('Guias Salariais'!$D$1)+1),ROW(27:27))),"")</f>
        <v/>
      </c>
      <c r="AM28" s="279" t="str">
        <f t="shared" si="18"/>
        <v/>
      </c>
      <c r="AN28" s="122" t="str" cm="1">
        <f t="array" ref="AN28">IFERROR(INDEX('Guias Salariais'!$E$1:$E$1298,SMALL(IF(AN$1='Guias Salariais'!$D$1:$D$1298,ROW('Guias Salariais'!$D$1:$D$1298)-ROW('Guias Salariais'!$D$1)+1),ROW(27:27))),"")</f>
        <v/>
      </c>
      <c r="AO28" s="165" t="str">
        <f t="shared" si="19"/>
        <v/>
      </c>
      <c r="AP28" s="119" t="str" cm="1">
        <f t="array" ref="AP28">IFERROR(INDEX('Guias Salariais'!$E$1:$E$1298,SMALL(IF(AP$1='Guias Salariais'!$D$1:$D$1298,ROW('Guias Salariais'!$D$1:$D$1298)-ROW('Guias Salariais'!$D$1)+1),ROW(27:27))),"")</f>
        <v/>
      </c>
      <c r="AQ28" s="279" t="str">
        <f t="shared" si="20"/>
        <v/>
      </c>
      <c r="AR28" s="121" t="str" cm="1">
        <f t="array" ref="AR28">IFERROR(INDEX('Guias Salariais'!$E$1:$E$1298,SMALL(IF(AR$1='Guias Salariais'!$D$1:$D$1298,ROW('Guias Salariais'!$D$1:$D$1298)-ROW('Guias Salariais'!$D$1)+1),ROW(27:27))),"")</f>
        <v/>
      </c>
      <c r="AS28" s="279" t="str">
        <f t="shared" si="21"/>
        <v/>
      </c>
      <c r="AT28" s="121" t="str" cm="1">
        <f t="array" ref="AT28">IFERROR(INDEX('Guias Salariais'!$E$1:$E$1298,SMALL(IF(AT$1='Guias Salariais'!$D$1:$D$1298,ROW('Guias Salariais'!$D$1:$D$1298)-ROW('Guias Salariais'!$D$1)+1),ROW(27:27))),"")</f>
        <v/>
      </c>
      <c r="AU28" s="165" t="str">
        <f t="shared" si="22"/>
        <v/>
      </c>
      <c r="AV28" s="88" t="str" cm="1">
        <f t="array" ref="AV28">IFERROR(INDEX('Guias Salariais'!$E$1:$E$1298,SMALL(IF(AV$1='Guias Salariais'!$D$1:$D$1298,ROW('Guias Salariais'!$D$1:$D$1298)-ROW('Guias Salariais'!$D$1)+1),ROW(27:27))),"")</f>
        <v/>
      </c>
      <c r="AW28" s="279" t="str">
        <f t="shared" si="23"/>
        <v/>
      </c>
      <c r="AX28" s="122" t="str" cm="1">
        <f t="array" ref="AX28">IFERROR(INDEX('Guias Salariais'!$E$1:$E$1298,SMALL(IF(AX$1='Guias Salariais'!$D$1:$D$1298,ROW('Guias Salariais'!$D$1:$D$1298)-ROW('Guias Salariais'!$D$1)+1),ROW(27:27))),"")</f>
        <v/>
      </c>
      <c r="AY28" s="279" t="str">
        <f t="shared" si="24"/>
        <v/>
      </c>
      <c r="AZ28" s="122" t="str" cm="1">
        <f t="array" ref="AZ28">IFERROR(INDEX('Guias Salariais'!$E$1:$E$1298,SMALL(IF(AZ$1='Guias Salariais'!$D$1:$D$1298,ROW('Guias Salariais'!$D$1:$D$1298)-ROW('Guias Salariais'!$D$1)+1),ROW(27:27))),"")</f>
        <v/>
      </c>
      <c r="BA28" s="279" t="str">
        <f t="shared" si="25"/>
        <v/>
      </c>
      <c r="BB28" s="119" t="str" cm="1">
        <f t="array" ref="BB28">IFERROR(INDEX('Guias Salariais'!$E$1:$E$1298,SMALL(IF(BB$1='Guias Salariais'!$D$1:$D$1298,ROW('Guias Salariais'!$D$1:$D$1298)-ROW('Guias Salariais'!$D$1)+1),ROW(27:27))),"")</f>
        <v/>
      </c>
      <c r="BC28" s="279" t="str">
        <f t="shared" si="26"/>
        <v/>
      </c>
      <c r="BD28" s="121" t="str" cm="1">
        <f t="array" ref="BD28">IFERROR(INDEX('Guias Salariais'!$E$1:$E$1298,SMALL(IF(BD$1='Guias Salariais'!$D$1:$D$1298,ROW('Guias Salariais'!$D$1:$D$1298)-ROW('Guias Salariais'!$D$1)+1),ROW(27:27))),"")</f>
        <v/>
      </c>
      <c r="BE28" s="279" t="str">
        <f t="shared" si="27"/>
        <v/>
      </c>
      <c r="BF28" s="121" t="str" cm="1">
        <f t="array" ref="BF28">IFERROR(INDEX('Guias Salariais'!$E$1:$E$1298,SMALL(IF(BF$1='Guias Salariais'!$D$1:$D$1298,ROW('Guias Salariais'!$D$1:$D$1298)-ROW('Guias Salariais'!$D$1)+1),ROW(27:27))),"")</f>
        <v/>
      </c>
      <c r="BG28" s="279" t="str">
        <f t="shared" si="28"/>
        <v/>
      </c>
      <c r="BH28" s="88" t="str" cm="1">
        <f t="array" ref="BH28">IFERROR(INDEX('Guias Salariais'!$E$1:$E$1298,SMALL(IF(BH$1='Guias Salariais'!$D$1:$D$1298,ROW('Guias Salariais'!$D$1:$D$1298)-ROW('Guias Salariais'!$D$1)+1),ROW(27:27))),"")</f>
        <v/>
      </c>
      <c r="BI28" s="279" t="str">
        <f t="shared" si="29"/>
        <v/>
      </c>
      <c r="BJ28" s="122" t="str" cm="1">
        <f t="array" ref="BJ28">IFERROR(INDEX('Guias Salariais'!$E$1:$E$1298,SMALL(IF(BJ$1='Guias Salariais'!$D$1:$D$1298,ROW('Guias Salariais'!$D$1:$D$1298)-ROW('Guias Salariais'!$D$1)+1),ROW(27:27))),"")</f>
        <v/>
      </c>
      <c r="BK28" s="279" t="str">
        <f t="shared" si="30"/>
        <v/>
      </c>
      <c r="BL28" s="122" t="str" cm="1">
        <f t="array" ref="BL28">IFERROR(INDEX('Guias Salariais'!$E$1:$E$1298,SMALL(IF(BL$1='Guias Salariais'!$D$1:$D$1298,ROW('Guias Salariais'!$D$1:$D$1298)-ROW('Guias Salariais'!$D$1)+1),ROW(27:27))),"")</f>
        <v/>
      </c>
      <c r="BM28" s="279" t="str">
        <f t="shared" si="31"/>
        <v/>
      </c>
      <c r="BN28" s="119" t="str" cm="1">
        <f t="array" ref="BN28">IFERROR(INDEX('Guias Salariais'!$E$1:$E$1298,SMALL(IF(BN$1='Guias Salariais'!$D$1:$D$1298,ROW('Guias Salariais'!$D$1:$D$1298)-ROW('Guias Salariais'!$D$1)+1),ROW(27:27))),"")</f>
        <v/>
      </c>
      <c r="BO28" s="165" t="str">
        <f t="shared" si="32"/>
        <v/>
      </c>
      <c r="BP28" s="122" t="str" cm="1">
        <f t="array" ref="BP28">IFERROR(INDEX('Guias Salariais'!$E$1:$E$1298,SMALL(IF(BP$1='Guias Salariais'!$D$1:$D$1298,ROW('Guias Salariais'!$D$1:$D$1298)-ROW('Guias Salariais'!$D$1)+1),ROW(27:27))),"")</f>
        <v/>
      </c>
      <c r="BQ28" s="279" t="str">
        <f t="shared" si="33"/>
        <v/>
      </c>
      <c r="BR28" s="122" t="str" cm="1">
        <f t="array" ref="BR28">IFERROR(INDEX('Guias Salariais'!$E$1:$E$1298,SMALL(IF(BR$1='Guias Salariais'!$D$1:$D$1298,ROW('Guias Salariais'!$D$1:$D$1298)-ROW('Guias Salariais'!$D$1)+1),ROW(27:27))),"")</f>
        <v/>
      </c>
      <c r="BS28" s="165" t="str">
        <f t="shared" si="34"/>
        <v/>
      </c>
    </row>
    <row r="29" spans="1:71" ht="15.75" thickBot="1" x14ac:dyDescent="0.3">
      <c r="A29" s="668"/>
      <c r="B29" s="119" t="str" cm="1">
        <f t="array" ref="B29">IFERROR(INDEX('Guias Salariais'!$E$1:$E$1298,SMALL(IF(B$1='Guias Salariais'!$D$1:$D$1298,ROW('Guias Salariais'!$D$1:$D$1298)-ROW('Guias Salariais'!$D$1)+1),ROW(28:28))),"")</f>
        <v/>
      </c>
      <c r="C29" s="279" t="str">
        <f t="shared" si="0"/>
        <v/>
      </c>
      <c r="D29" s="121" t="str" cm="1">
        <f t="array" ref="D29">IFERROR(INDEX('Guias Salariais'!$E$1:$E$1298,SMALL(IF(D$1='Guias Salariais'!$D$1:$D$1298,ROW('Guias Salariais'!$D$1:$D$1298)-ROW('Guias Salariais'!$D$1)+1),ROW(28:28))),"")</f>
        <v/>
      </c>
      <c r="E29" s="279" t="str">
        <f t="shared" si="1"/>
        <v/>
      </c>
      <c r="F29" s="121" t="str" cm="1">
        <f t="array" ref="F29">IFERROR(INDEX('Guias Salariais'!$E$1:$E$1298,SMALL(IF(F$1='Guias Salariais'!$D$1:$D$1298,ROW('Guias Salariais'!$D$1:$D$1298)-ROW('Guias Salariais'!$D$1)+1),ROW(28:28))),"")</f>
        <v/>
      </c>
      <c r="G29" s="165" t="str">
        <f t="shared" si="2"/>
        <v/>
      </c>
      <c r="H29" s="88" t="str" cm="1">
        <f t="array" ref="H29">IFERROR(INDEX('Guias Salariais'!$E$1:$E$1298,SMALL(IF(H$1='Guias Salariais'!$D$1:$D$1298,ROW('Guias Salariais'!$D$1:$D$1298)-ROW('Guias Salariais'!$D$1)+1),ROW(28:28))),"")</f>
        <v/>
      </c>
      <c r="I29" s="279" t="str">
        <f t="shared" si="3"/>
        <v/>
      </c>
      <c r="J29" s="122" t="str" cm="1">
        <f t="array" ref="J29">IFERROR(INDEX('Guias Salariais'!$E$1:$E$1298,SMALL(IF(J$1='Guias Salariais'!$D$1:$D$1298,ROW('Guias Salariais'!$D$1:$D$1298)-ROW('Guias Salariais'!$D$1)+1),ROW(28:28))),"")</f>
        <v/>
      </c>
      <c r="K29" s="279" t="str">
        <f t="shared" si="4"/>
        <v/>
      </c>
      <c r="L29" s="122" t="str" cm="1">
        <f t="array" ref="L29">IFERROR(INDEX('Guias Salariais'!$E$1:$E$1298,SMALL(IF(L$1='Guias Salariais'!$D$1:$D$1298,ROW('Guias Salariais'!$D$1:$D$1298)-ROW('Guias Salariais'!$D$1)+1),ROW(28:28))),"")</f>
        <v/>
      </c>
      <c r="M29" s="165" t="str">
        <f t="shared" si="5"/>
        <v/>
      </c>
      <c r="N29" s="119" t="str" cm="1">
        <f t="array" ref="N29">IFERROR(INDEX('Guias Salariais'!$E$1:$E$1298,SMALL(IF(N$1='Guias Salariais'!$D$1:$D$1298,ROW('Guias Salariais'!$D$1:$D$1298)-ROW('Guias Salariais'!$D$1)+1),ROW(28:28))),"")</f>
        <v/>
      </c>
      <c r="O29" s="165" t="str">
        <f t="shared" si="6"/>
        <v/>
      </c>
      <c r="P29" s="88" t="str" cm="1">
        <f t="array" ref="P29">IFERROR(INDEX('Guias Salariais'!$E$1:$E$1298,SMALL(IF(P$1='Guias Salariais'!$D$1:$D$1298,ROW('Guias Salariais'!$D$1:$D$1298)-ROW('Guias Salariais'!$D$1)+1),ROW(28:28))),"")</f>
        <v/>
      </c>
      <c r="Q29" s="279" t="str">
        <f t="shared" si="7"/>
        <v/>
      </c>
      <c r="R29" s="122" t="str" cm="1">
        <f t="array" ref="R29">IFERROR(INDEX('Guias Salariais'!$E$1:$E$1298,SMALL(IF(R$1='Guias Salariais'!$D$1:$D$1298,ROW('Guias Salariais'!$D$1:$D$1298)-ROW('Guias Salariais'!$D$1)+1),ROW(28:28))),"")</f>
        <v/>
      </c>
      <c r="S29" s="279" t="str">
        <f t="shared" si="8"/>
        <v/>
      </c>
      <c r="T29" s="122" t="str" cm="1">
        <f t="array" ref="T29">IFERROR(INDEX('Guias Salariais'!$E$1:$E$1298,SMALL(IF(T$1='Guias Salariais'!$D$1:$D$1298,ROW('Guias Salariais'!$D$1:$D$1298)-ROW('Guias Salariais'!$D$1)+1),ROW(28:28))),"")</f>
        <v/>
      </c>
      <c r="U29" s="165" t="str">
        <f t="shared" si="9"/>
        <v/>
      </c>
      <c r="V29" s="119" t="str" cm="1">
        <f t="array" ref="V29">IFERROR(INDEX('Guias Salariais'!$E$1:$E$1298,SMALL(IF(V$1='Guias Salariais'!$D$1:$D$1298,ROW('Guias Salariais'!$D$1:$D$1298)-ROW('Guias Salariais'!$D$1)+1),ROW(28:28))),"")</f>
        <v/>
      </c>
      <c r="W29" s="165" t="str">
        <f t="shared" si="10"/>
        <v/>
      </c>
      <c r="X29" s="88" t="str" cm="1">
        <f t="array" ref="X29">IFERROR(INDEX('Guias Salariais'!$E$1:$E$1298,SMALL(IF(X$1='Guias Salariais'!$D$1:$D$1298,ROW('Guias Salariais'!$D$1:$D$1298)-ROW('Guias Salariais'!$D$1)+1),ROW(28:28))),"")</f>
        <v/>
      </c>
      <c r="Y29" s="279" t="str">
        <f t="shared" si="11"/>
        <v/>
      </c>
      <c r="Z29" s="122" t="str" cm="1">
        <f t="array" ref="Z29">IFERROR(INDEX('Guias Salariais'!$E$1:$E$1298,SMALL(IF(Z$1='Guias Salariais'!$D$1:$D$1298,ROW('Guias Salariais'!$D$1:$D$1298)-ROW('Guias Salariais'!$D$1)+1),ROW(28:28))),"")</f>
        <v/>
      </c>
      <c r="AA29" s="279" t="str">
        <f t="shared" si="12"/>
        <v/>
      </c>
      <c r="AB29" s="122" t="str" cm="1">
        <f t="array" ref="AB29">IFERROR(INDEX('Guias Salariais'!$E$1:$E$1298,SMALL(IF(AB$1='Guias Salariais'!$D$1:$D$1298,ROW('Guias Salariais'!$D$1:$D$1298)-ROW('Guias Salariais'!$D$1)+1),ROW(28:28))),"")</f>
        <v/>
      </c>
      <c r="AC29" s="165" t="str">
        <f t="shared" si="13"/>
        <v/>
      </c>
      <c r="AD29" s="119" t="str" cm="1">
        <f t="array" ref="AD29">IFERROR(INDEX('Guias Salariais'!$E$1:$E$1298,SMALL(IF(AD$1='Guias Salariais'!$D$1:$D$1298,ROW('Guias Salariais'!$D$1:$D$1298)-ROW('Guias Salariais'!$D$1)+1),ROW(28:28))),"")</f>
        <v/>
      </c>
      <c r="AE29" s="279" t="str">
        <f t="shared" si="14"/>
        <v/>
      </c>
      <c r="AF29" s="121" t="str" cm="1">
        <f t="array" ref="AF29">IFERROR(INDEX('Guias Salariais'!$E$1:$E$1298,SMALL(IF(AF$1='Guias Salariais'!$D$1:$D$1298,ROW('Guias Salariais'!$D$1:$D$1298)-ROW('Guias Salariais'!$D$1)+1),ROW(28:28))),"")</f>
        <v/>
      </c>
      <c r="AG29" s="279" t="str">
        <f t="shared" si="15"/>
        <v/>
      </c>
      <c r="AH29" s="121" t="str" cm="1">
        <f t="array" ref="AH29">IFERROR(INDEX('Guias Salariais'!$E$1:$E$1298,SMALL(IF(AH$1='Guias Salariais'!$D$1:$D$1298,ROW('Guias Salariais'!$D$1:$D$1298)-ROW('Guias Salariais'!$D$1)+1),ROW(28:28))),"")</f>
        <v/>
      </c>
      <c r="AI29" s="165" t="str">
        <f t="shared" si="16"/>
        <v/>
      </c>
      <c r="AJ29" s="88" t="str" cm="1">
        <f t="array" ref="AJ29">IFERROR(INDEX('Guias Salariais'!$E$1:$E$1298,SMALL(IF(AJ$1='Guias Salariais'!$D$1:$D$1298,ROW('Guias Salariais'!$D$1:$D$1298)-ROW('Guias Salariais'!$D$1)+1),ROW(28:28))),"")</f>
        <v/>
      </c>
      <c r="AK29" s="279" t="str">
        <f t="shared" si="17"/>
        <v/>
      </c>
      <c r="AL29" s="122" t="str" cm="1">
        <f t="array" ref="AL29">IFERROR(INDEX('Guias Salariais'!$E$1:$E$1298,SMALL(IF(AL$1='Guias Salariais'!$D$1:$D$1298,ROW('Guias Salariais'!$D$1:$D$1298)-ROW('Guias Salariais'!$D$1)+1),ROW(28:28))),"")</f>
        <v/>
      </c>
      <c r="AM29" s="279" t="str">
        <f t="shared" si="18"/>
        <v/>
      </c>
      <c r="AN29" s="122" t="str" cm="1">
        <f t="array" ref="AN29">IFERROR(INDEX('Guias Salariais'!$E$1:$E$1298,SMALL(IF(AN$1='Guias Salariais'!$D$1:$D$1298,ROW('Guias Salariais'!$D$1:$D$1298)-ROW('Guias Salariais'!$D$1)+1),ROW(28:28))),"")</f>
        <v/>
      </c>
      <c r="AO29" s="165" t="str">
        <f t="shared" si="19"/>
        <v/>
      </c>
      <c r="AP29" s="119" t="str" cm="1">
        <f t="array" ref="AP29">IFERROR(INDEX('Guias Salariais'!$E$1:$E$1298,SMALL(IF(AP$1='Guias Salariais'!$D$1:$D$1298,ROW('Guias Salariais'!$D$1:$D$1298)-ROW('Guias Salariais'!$D$1)+1),ROW(28:28))),"")</f>
        <v/>
      </c>
      <c r="AQ29" s="279" t="str">
        <f t="shared" si="20"/>
        <v/>
      </c>
      <c r="AR29" s="121" t="str" cm="1">
        <f t="array" ref="AR29">IFERROR(INDEX('Guias Salariais'!$E$1:$E$1298,SMALL(IF(AR$1='Guias Salariais'!$D$1:$D$1298,ROW('Guias Salariais'!$D$1:$D$1298)-ROW('Guias Salariais'!$D$1)+1),ROW(28:28))),"")</f>
        <v/>
      </c>
      <c r="AS29" s="279" t="str">
        <f t="shared" si="21"/>
        <v/>
      </c>
      <c r="AT29" s="121" t="str" cm="1">
        <f t="array" ref="AT29">IFERROR(INDEX('Guias Salariais'!$E$1:$E$1298,SMALL(IF(AT$1='Guias Salariais'!$D$1:$D$1298,ROW('Guias Salariais'!$D$1:$D$1298)-ROW('Guias Salariais'!$D$1)+1),ROW(28:28))),"")</f>
        <v/>
      </c>
      <c r="AU29" s="165" t="str">
        <f t="shared" si="22"/>
        <v/>
      </c>
      <c r="AV29" s="88" t="str" cm="1">
        <f t="array" ref="AV29">IFERROR(INDEX('Guias Salariais'!$E$1:$E$1298,SMALL(IF(AV$1='Guias Salariais'!$D$1:$D$1298,ROW('Guias Salariais'!$D$1:$D$1298)-ROW('Guias Salariais'!$D$1)+1),ROW(28:28))),"")</f>
        <v/>
      </c>
      <c r="AW29" s="279" t="str">
        <f t="shared" si="23"/>
        <v/>
      </c>
      <c r="AX29" s="122" t="str" cm="1">
        <f t="array" ref="AX29">IFERROR(INDEX('Guias Salariais'!$E$1:$E$1298,SMALL(IF(AX$1='Guias Salariais'!$D$1:$D$1298,ROW('Guias Salariais'!$D$1:$D$1298)-ROW('Guias Salariais'!$D$1)+1),ROW(28:28))),"")</f>
        <v/>
      </c>
      <c r="AY29" s="279" t="str">
        <f t="shared" si="24"/>
        <v/>
      </c>
      <c r="AZ29" s="122" t="str" cm="1">
        <f t="array" ref="AZ29">IFERROR(INDEX('Guias Salariais'!$E$1:$E$1298,SMALL(IF(AZ$1='Guias Salariais'!$D$1:$D$1298,ROW('Guias Salariais'!$D$1:$D$1298)-ROW('Guias Salariais'!$D$1)+1),ROW(28:28))),"")</f>
        <v/>
      </c>
      <c r="BA29" s="279" t="str">
        <f t="shared" si="25"/>
        <v/>
      </c>
      <c r="BB29" s="119" t="str" cm="1">
        <f t="array" ref="BB29">IFERROR(INDEX('Guias Salariais'!$E$1:$E$1298,SMALL(IF(BB$1='Guias Salariais'!$D$1:$D$1298,ROW('Guias Salariais'!$D$1:$D$1298)-ROW('Guias Salariais'!$D$1)+1),ROW(28:28))),"")</f>
        <v/>
      </c>
      <c r="BC29" s="279" t="str">
        <f t="shared" si="26"/>
        <v/>
      </c>
      <c r="BD29" s="121" t="str" cm="1">
        <f t="array" ref="BD29">IFERROR(INDEX('Guias Salariais'!$E$1:$E$1298,SMALL(IF(BD$1='Guias Salariais'!$D$1:$D$1298,ROW('Guias Salariais'!$D$1:$D$1298)-ROW('Guias Salariais'!$D$1)+1),ROW(28:28))),"")</f>
        <v/>
      </c>
      <c r="BE29" s="279" t="str">
        <f t="shared" si="27"/>
        <v/>
      </c>
      <c r="BF29" s="121" t="str" cm="1">
        <f t="array" ref="BF29">IFERROR(INDEX('Guias Salariais'!$E$1:$E$1298,SMALL(IF(BF$1='Guias Salariais'!$D$1:$D$1298,ROW('Guias Salariais'!$D$1:$D$1298)-ROW('Guias Salariais'!$D$1)+1),ROW(28:28))),"")</f>
        <v/>
      </c>
      <c r="BG29" s="279" t="str">
        <f t="shared" si="28"/>
        <v/>
      </c>
      <c r="BH29" s="88" t="str" cm="1">
        <f t="array" ref="BH29">IFERROR(INDEX('Guias Salariais'!$E$1:$E$1298,SMALL(IF(BH$1='Guias Salariais'!$D$1:$D$1298,ROW('Guias Salariais'!$D$1:$D$1298)-ROW('Guias Salariais'!$D$1)+1),ROW(28:28))),"")</f>
        <v/>
      </c>
      <c r="BI29" s="279" t="str">
        <f t="shared" si="29"/>
        <v/>
      </c>
      <c r="BJ29" s="122" t="str" cm="1">
        <f t="array" ref="BJ29">IFERROR(INDEX('Guias Salariais'!$E$1:$E$1298,SMALL(IF(BJ$1='Guias Salariais'!$D$1:$D$1298,ROW('Guias Salariais'!$D$1:$D$1298)-ROW('Guias Salariais'!$D$1)+1),ROW(28:28))),"")</f>
        <v/>
      </c>
      <c r="BK29" s="279" t="str">
        <f t="shared" si="30"/>
        <v/>
      </c>
      <c r="BL29" s="122" t="str" cm="1">
        <f t="array" ref="BL29">IFERROR(INDEX('Guias Salariais'!$E$1:$E$1298,SMALL(IF(BL$1='Guias Salariais'!$D$1:$D$1298,ROW('Guias Salariais'!$D$1:$D$1298)-ROW('Guias Salariais'!$D$1)+1),ROW(28:28))),"")</f>
        <v/>
      </c>
      <c r="BM29" s="279" t="str">
        <f t="shared" si="31"/>
        <v/>
      </c>
      <c r="BN29" s="119" t="str" cm="1">
        <f t="array" ref="BN29">IFERROR(INDEX('Guias Salariais'!$E$1:$E$1298,SMALL(IF(BN$1='Guias Salariais'!$D$1:$D$1298,ROW('Guias Salariais'!$D$1:$D$1298)-ROW('Guias Salariais'!$D$1)+1),ROW(28:28))),"")</f>
        <v/>
      </c>
      <c r="BO29" s="165" t="str">
        <f t="shared" si="32"/>
        <v/>
      </c>
      <c r="BP29" s="122" t="str" cm="1">
        <f t="array" ref="BP29">IFERROR(INDEX('Guias Salariais'!$E$1:$E$1298,SMALL(IF(BP$1='Guias Salariais'!$D$1:$D$1298,ROW('Guias Salariais'!$D$1:$D$1298)-ROW('Guias Salariais'!$D$1)+1),ROW(28:28))),"")</f>
        <v/>
      </c>
      <c r="BQ29" s="279" t="str">
        <f t="shared" si="33"/>
        <v/>
      </c>
      <c r="BR29" s="122" t="str" cm="1">
        <f t="array" ref="BR29">IFERROR(INDEX('Guias Salariais'!$E$1:$E$1298,SMALL(IF(BR$1='Guias Salariais'!$D$1:$D$1298,ROW('Guias Salariais'!$D$1:$D$1298)-ROW('Guias Salariais'!$D$1)+1),ROW(28:28))),"")</f>
        <v/>
      </c>
      <c r="BS29" s="165" t="str">
        <f t="shared" si="34"/>
        <v/>
      </c>
    </row>
    <row r="30" spans="1:71" ht="15" customHeight="1" x14ac:dyDescent="0.25">
      <c r="A30" s="666" t="s">
        <v>97</v>
      </c>
      <c r="B30" s="118" cm="1">
        <f t="array" ref="B30">IFERROR(INDEX('Contratações Governo'!$G$1:$G$999,SMALL(IF(B$1='Contratações Governo'!$E$1:$E$999,ROW('Contratações Governo'!$E$1:$E$999)-ROW('Contratações Governo'!$E$1)+1),ROW(1:1))),"")</f>
        <v>1714.27</v>
      </c>
      <c r="C30" s="280" t="b">
        <f t="shared" si="0"/>
        <v>1</v>
      </c>
      <c r="D30" s="86" cm="1">
        <f t="array" ref="D30">IFERROR(INDEX('Contratações Governo'!$G$1:$G$999,SMALL(IF(D$1='Contratações Governo'!$E$1:$E$999,ROW('Contratações Governo'!$E$1:$E$999)-ROW('Contratações Governo'!$E$1)+1),ROW(1:1))),"")</f>
        <v>2312.19</v>
      </c>
      <c r="E30" s="280" t="b">
        <f t="shared" si="1"/>
        <v>1</v>
      </c>
      <c r="F30" s="86" cm="1">
        <f t="array" ref="F30">IFERROR(INDEX('Contratações Governo'!$G$1:$G$999,SMALL(IF(F$1='Contratações Governo'!$E$1:$E$999,ROW('Contratações Governo'!$E$1:$E$999)-ROW('Contratações Governo'!$E$1)+1),ROW(1:1))),"")</f>
        <v>3216.87</v>
      </c>
      <c r="G30" s="289" t="b">
        <f t="shared" si="2"/>
        <v>1</v>
      </c>
      <c r="H30" s="87" cm="1">
        <f t="array" ref="H30">IFERROR(INDEX('Contratações Governo'!$G$1:$G$999,SMALL(IF(H$1='Contratações Governo'!$E$1:$E$999,ROW('Contratações Governo'!$E$1:$E$999)-ROW('Contratações Governo'!$E$1)+1),ROW(1:1))),"")</f>
        <v>1600.32</v>
      </c>
      <c r="I30" s="280" t="b">
        <f t="shared" si="3"/>
        <v>1</v>
      </c>
      <c r="J30" s="85" cm="1">
        <f t="array" ref="J30">IFERROR(INDEX('Contratações Governo'!$G$1:$G$999,SMALL(IF(J$1='Contratações Governo'!$E$1:$E$999,ROW('Contratações Governo'!$E$1:$E$999)-ROW('Contratações Governo'!$E$1)+1),ROW(1:1))),"")</f>
        <v>2505.12</v>
      </c>
      <c r="K30" s="280" t="b">
        <f t="shared" si="4"/>
        <v>1</v>
      </c>
      <c r="L30" s="85" cm="1">
        <f t="array" ref="L30">IFERROR(INDEX('Contratações Governo'!$G$1:$G$999,SMALL(IF(L$1='Contratações Governo'!$E$1:$E$999,ROW('Contratações Governo'!$E$1:$E$999)-ROW('Contratações Governo'!$E$1)+1),ROW(1:1))),"")</f>
        <v>2917.63</v>
      </c>
      <c r="M30" s="280" t="b">
        <f t="shared" si="5"/>
        <v>1</v>
      </c>
      <c r="N30" s="118" cm="1">
        <f t="array" ref="N30">IFERROR(INDEX('Contratações Governo'!$G$1:$G$999,SMALL(IF(N$1='Contratações Governo'!$E$1:$E$999,ROW('Contratações Governo'!$E$1:$E$999)-ROW('Contratações Governo'!$E$1)+1),ROW(1:1))),"")</f>
        <v>8877.2000000000007</v>
      </c>
      <c r="O30" s="280" t="b">
        <f t="shared" si="6"/>
        <v>1</v>
      </c>
      <c r="P30" s="87" cm="1">
        <f t="array" ref="P30">IFERROR(INDEX('Contratações Governo'!$G$1:$G$999,SMALL(IF(P$1='Contratações Governo'!$E$1:$E$999,ROW('Contratações Governo'!$E$1:$E$999)-ROW('Contratações Governo'!$E$1)+1),ROW(1:1))),"")</f>
        <v>3498.5</v>
      </c>
      <c r="Q30" s="280" t="b">
        <f t="shared" si="7"/>
        <v>1</v>
      </c>
      <c r="R30" s="85" cm="1">
        <f t="array" ref="R30">IFERROR(INDEX('Contratações Governo'!$G$1:$G$999,SMALL(IF(R$1='Contratações Governo'!$E$1:$E$999,ROW('Contratações Governo'!$E$1:$E$999)-ROW('Contratações Governo'!$E$1)+1),ROW(1:1))),"")</f>
        <v>5038.2299999999996</v>
      </c>
      <c r="S30" s="280" t="b">
        <f t="shared" si="8"/>
        <v>1</v>
      </c>
      <c r="T30" s="85" cm="1">
        <f t="array" ref="T30">IFERROR(INDEX('Contratações Governo'!$G$1:$G$999,SMALL(IF(T$1='Contratações Governo'!$E$1:$E$999,ROW('Contratações Governo'!$E$1:$E$999)-ROW('Contratações Governo'!$E$1)+1),ROW(1:1))),"")</f>
        <v>6491.7</v>
      </c>
      <c r="U30" s="280" t="b">
        <f t="shared" si="9"/>
        <v>1</v>
      </c>
      <c r="V30" s="118" cm="1">
        <f t="array" ref="V30">IFERROR(INDEX('Contratações Governo'!$G$1:$G$999,SMALL(IF(V$1='Contratações Governo'!$E$1:$E$999,ROW('Contratações Governo'!$E$1:$E$999)-ROW('Contratações Governo'!$E$1)+1),ROW(1:1))),"")</f>
        <v>16535.61</v>
      </c>
      <c r="W30" s="280" t="b">
        <f t="shared" si="10"/>
        <v>1</v>
      </c>
      <c r="X30" s="87" cm="1">
        <f t="array" ref="X30">IFERROR(INDEX('Contratações Governo'!$G$1:$G$999,SMALL(IF(X$1='Contratações Governo'!$E$1:$E$999,ROW('Contratações Governo'!$E$1:$E$999)-ROW('Contratações Governo'!$E$1)+1),ROW(1:1))),"")</f>
        <v>4553.91</v>
      </c>
      <c r="Y30" s="280" t="b">
        <f t="shared" si="11"/>
        <v>1</v>
      </c>
      <c r="Z30" s="85" cm="1">
        <f t="array" ref="Z30">IFERROR(INDEX('Contratações Governo'!$G$1:$G$999,SMALL(IF(Z$1='Contratações Governo'!$E$1:$E$999,ROW('Contratações Governo'!$E$1:$E$999)-ROW('Contratações Governo'!$E$1)+1),ROW(1:1))),"")</f>
        <v>6371.27</v>
      </c>
      <c r="AA30" s="280" t="b">
        <f t="shared" si="12"/>
        <v>1</v>
      </c>
      <c r="AB30" s="85" cm="1">
        <f t="array" ref="AB30">IFERROR(INDEX('Contratações Governo'!$G$1:$G$999,SMALL(IF(AB$1='Contratações Governo'!$E$1:$E$999,ROW('Contratações Governo'!$E$1:$E$999)-ROW('Contratações Governo'!$E$1)+1),ROW(1:1))),"")</f>
        <v>10248.049999999999</v>
      </c>
      <c r="AC30" s="280" t="b">
        <f t="shared" si="13"/>
        <v>1</v>
      </c>
      <c r="AD30" s="118" t="str" cm="1">
        <f t="array" ref="AD30">IFERROR(INDEX('Contratações Governo'!$G$1:$G$999,SMALL(IF(AD$1='Contratações Governo'!$E$1:$E$999,ROW('Contratações Governo'!$E$1:$E$999)-ROW('Contratações Governo'!$E$1)+1),ROW(1:1))),"")</f>
        <v/>
      </c>
      <c r="AE30" s="280" t="str">
        <f t="shared" si="14"/>
        <v/>
      </c>
      <c r="AF30" s="86" cm="1">
        <f t="array" ref="AF30">IFERROR(INDEX('Contratações Governo'!$G$1:$G$999,SMALL(IF(AF$1='Contratações Governo'!$E$1:$E$999,ROW('Contratações Governo'!$E$1:$E$999)-ROW('Contratações Governo'!$E$1)+1),ROW(1:1))),"")</f>
        <v>6326.64</v>
      </c>
      <c r="AG30" s="280" t="b">
        <f t="shared" si="15"/>
        <v>1</v>
      </c>
      <c r="AH30" s="86" cm="1">
        <f t="array" ref="AH30">IFERROR(INDEX('Contratações Governo'!$G$1:$G$999,SMALL(IF(AH$1='Contratações Governo'!$E$1:$E$999,ROW('Contratações Governo'!$E$1:$E$999)-ROW('Contratações Governo'!$E$1)+1),ROW(1:1))),"")</f>
        <v>8955.41</v>
      </c>
      <c r="AI30" s="280" t="b">
        <f t="shared" si="16"/>
        <v>1</v>
      </c>
      <c r="AJ30" s="87" cm="1">
        <f t="array" ref="AJ30">IFERROR(INDEX('Contratações Governo'!$G$1:$G$999,SMALL(IF(AJ$1='Contratações Governo'!$E$1:$E$999,ROW('Contratações Governo'!$E$1:$E$999)-ROW('Contratações Governo'!$E$1)+1),ROW(1:1))),"")</f>
        <v>4315.96</v>
      </c>
      <c r="AK30" s="280" t="b">
        <f t="shared" si="17"/>
        <v>1</v>
      </c>
      <c r="AL30" s="85" cm="1">
        <f t="array" ref="AL30">IFERROR(INDEX('Contratações Governo'!$G$1:$G$999,SMALL(IF(AL$1='Contratações Governo'!$E$1:$E$999,ROW('Contratações Governo'!$E$1:$E$999)-ROW('Contratações Governo'!$E$1)+1),ROW(1:1))),"")</f>
        <v>6680.21</v>
      </c>
      <c r="AM30" s="280" t="b">
        <f t="shared" si="18"/>
        <v>1</v>
      </c>
      <c r="AN30" s="85" cm="1">
        <f t="array" ref="AN30">IFERROR(INDEX('Contratações Governo'!$G$1:$G$999,SMALL(IF(AN$1='Contratações Governo'!$E$1:$E$999,ROW('Contratações Governo'!$E$1:$E$999)-ROW('Contratações Governo'!$E$1)+1),ROW(1:1))),"")</f>
        <v>9470.32</v>
      </c>
      <c r="AO30" s="280" t="b">
        <f t="shared" si="19"/>
        <v>1</v>
      </c>
      <c r="AP30" s="118" cm="1">
        <f t="array" ref="AP30">IFERROR(INDEX('Contratações Governo'!$G$1:$G$999,SMALL(IF(AP$1='Contratações Governo'!$E$1:$E$999,ROW('Contratações Governo'!$E$1:$E$999)-ROW('Contratações Governo'!$E$1)+1),ROW(1:1))),"")</f>
        <v>1557.8</v>
      </c>
      <c r="AQ30" s="280" t="b">
        <f t="shared" si="20"/>
        <v>1</v>
      </c>
      <c r="AR30" s="86" cm="1">
        <f t="array" ref="AR30">IFERROR(INDEX('Contratações Governo'!$G$1:$G$999,SMALL(IF(AR$1='Contratações Governo'!$E$1:$E$999,ROW('Contratações Governo'!$E$1:$E$999)-ROW('Contratações Governo'!$E$1)+1),ROW(1:1))),"")</f>
        <v>2517.46</v>
      </c>
      <c r="AS30" s="280" t="b">
        <f t="shared" si="21"/>
        <v>1</v>
      </c>
      <c r="AT30" s="86" cm="1">
        <f t="array" ref="AT30">IFERROR(INDEX('Contratações Governo'!$G$1:$G$999,SMALL(IF(AT$1='Contratações Governo'!$E$1:$E$999,ROW('Contratações Governo'!$E$1:$E$999)-ROW('Contratações Governo'!$E$1)+1),ROW(1:1))),"")</f>
        <v>3359.57</v>
      </c>
      <c r="AU30" s="280" t="b">
        <f t="shared" si="22"/>
        <v>1</v>
      </c>
      <c r="AV30" s="87" cm="1">
        <f t="array" ref="AV30">IFERROR(INDEX('Contratações Governo'!$G$1:$G$999,SMALL(IF(AV$1='Contratações Governo'!$E$1:$E$999,ROW('Contratações Governo'!$E$1:$E$999)-ROW('Contratações Governo'!$E$1)+1),ROW(1:1))),"")</f>
        <v>5343.12</v>
      </c>
      <c r="AW30" s="280" t="b">
        <f t="shared" si="23"/>
        <v>1</v>
      </c>
      <c r="AX30" s="85" t="str" cm="1">
        <f t="array" ref="AX30">IFERROR(INDEX('Contratações Governo'!$G$1:$G$999,SMALL(IF(AX$1='Contratações Governo'!$E$1:$E$999,ROW('Contratações Governo'!$E$1:$E$999)-ROW('Contratações Governo'!$E$1)+1),ROW(1:1))),"")</f>
        <v/>
      </c>
      <c r="AY30" s="280" t="str">
        <f t="shared" si="24"/>
        <v/>
      </c>
      <c r="AZ30" s="85" t="str" cm="1">
        <f t="array" ref="AZ30">IFERROR(INDEX('Contratações Governo'!$G$1:$G$999,SMALL(IF(AZ$1='Contratações Governo'!$E$1:$E$999,ROW('Contratações Governo'!$E$1:$E$999)-ROW('Contratações Governo'!$E$1)+1),ROW(1:1))),"")</f>
        <v/>
      </c>
      <c r="BA30" s="280" t="str">
        <f t="shared" si="25"/>
        <v/>
      </c>
      <c r="BB30" s="118" t="str" cm="1">
        <f t="array" ref="BB30">IFERROR(INDEX('Contratações Governo'!$G$1:$G$999,SMALL(IF(BB$1='Contratações Governo'!$E$1:$E$999,ROW('Contratações Governo'!$E$1:$E$999)-ROW('Contratações Governo'!$E$1)+1),ROW(1:1))),"")</f>
        <v/>
      </c>
      <c r="BC30" s="280" t="str">
        <f t="shared" si="26"/>
        <v/>
      </c>
      <c r="BD30" s="86" cm="1">
        <f t="array" ref="BD30">IFERROR(INDEX('Contratações Governo'!$G$1:$G$999,SMALL(IF(BD$1='Contratações Governo'!$E$1:$E$999,ROW('Contratações Governo'!$E$1:$E$999)-ROW('Contratações Governo'!$E$1)+1),ROW(1:1))),"")</f>
        <v>7281.71</v>
      </c>
      <c r="BE30" s="280" t="b">
        <f t="shared" si="27"/>
        <v>1</v>
      </c>
      <c r="BF30" s="86" cm="1">
        <f t="array" ref="BF30">IFERROR(INDEX('Contratações Governo'!$G$1:$G$999,SMALL(IF(BF$1='Contratações Governo'!$E$1:$E$999,ROW('Contratações Governo'!$E$1:$E$999)-ROW('Contratações Governo'!$E$1)+1),ROW(1:1))),"")</f>
        <v>10456.67</v>
      </c>
      <c r="BG30" s="280" t="b">
        <f t="shared" si="28"/>
        <v>1</v>
      </c>
      <c r="BH30" s="87" cm="1">
        <f t="array" ref="BH30">IFERROR(INDEX('Contratações Governo'!$G$1:$G$999,SMALL(IF(BH$1='Contratações Governo'!$E$1:$E$999,ROW('Contratações Governo'!$E$1:$E$999)-ROW('Contratações Governo'!$E$1)+1),ROW(1:1))),"")</f>
        <v>5652.78</v>
      </c>
      <c r="BI30" s="280" t="b">
        <f t="shared" si="29"/>
        <v>1</v>
      </c>
      <c r="BJ30" s="85" cm="1">
        <f t="array" ref="BJ30">IFERROR(INDEX('Contratações Governo'!$G$1:$G$999,SMALL(IF(BJ$1='Contratações Governo'!$E$1:$E$999,ROW('Contratações Governo'!$E$1:$E$999)-ROW('Contratações Governo'!$E$1)+1),ROW(1:1))),"")</f>
        <v>7933.56</v>
      </c>
      <c r="BK30" s="280" t="b">
        <f t="shared" si="30"/>
        <v>1</v>
      </c>
      <c r="BL30" s="85" cm="1">
        <f t="array" ref="BL30">IFERROR(INDEX('Contratações Governo'!$G$1:$G$999,SMALL(IF(BL$1='Contratações Governo'!$E$1:$E$999,ROW('Contratações Governo'!$E$1:$E$999)-ROW('Contratações Governo'!$E$1)+1),ROW(1:1))),"")</f>
        <v>13550.88</v>
      </c>
      <c r="BM30" s="280" t="b">
        <f t="shared" si="31"/>
        <v>1</v>
      </c>
      <c r="BN30" s="118" cm="1">
        <f t="array" ref="BN30">IFERROR(INDEX('Contratações Governo'!$G$1:$G$999,SMALL(IF(BN$1='Contratações Governo'!$E$1:$E$999,ROW('Contratações Governo'!$E$1:$E$999)-ROW('Contratações Governo'!$E$1)+1),ROW(1:1))),"")</f>
        <v>20074.66</v>
      </c>
      <c r="BO30" s="289" t="b">
        <f t="shared" si="32"/>
        <v>1</v>
      </c>
      <c r="BP30" s="85" cm="1">
        <f t="array" ref="BP30">IFERROR(INDEX('Contratações Governo'!$G$1:$G$999,SMALL(IF(BP$1='Contratações Governo'!$E$1:$E$999,ROW('Contratações Governo'!$E$1:$E$999)-ROW('Contratações Governo'!$E$1)+1),ROW(1:1))),"")</f>
        <v>10515.73</v>
      </c>
      <c r="BQ30" s="280" t="b">
        <f t="shared" si="33"/>
        <v>1</v>
      </c>
      <c r="BR30" s="85" cm="1">
        <f t="array" ref="BR30">IFERROR(INDEX('Contratações Governo'!$G$1:$G$999,SMALL(IF(BR$1='Contratações Governo'!$E$1:$E$999,ROW('Contratações Governo'!$E$1:$E$999)-ROW('Contratações Governo'!$E$1)+1),ROW(1:1))),"")</f>
        <v>15608.88</v>
      </c>
      <c r="BS30" s="289" t="b">
        <f t="shared" si="34"/>
        <v>1</v>
      </c>
    </row>
    <row r="31" spans="1:71" x14ac:dyDescent="0.25">
      <c r="A31" s="667"/>
      <c r="B31" s="119" cm="1">
        <f t="array" ref="B31">IFERROR(INDEX('Contratações Governo'!$G$1:$G$999,SMALL(IF(B$1='Contratações Governo'!$E$1:$E$999,ROW('Contratações Governo'!$E$1:$E$999)-ROW('Contratações Governo'!$E$1)+1),ROW(2:2))),"")</f>
        <v>1714.27</v>
      </c>
      <c r="C31" s="279" t="b">
        <f t="shared" si="0"/>
        <v>1</v>
      </c>
      <c r="D31" s="121" cm="1">
        <f t="array" ref="D31">IFERROR(INDEX('Contratações Governo'!$G$1:$G$999,SMALL(IF(D$1='Contratações Governo'!$E$1:$E$999,ROW('Contratações Governo'!$E$1:$E$999)-ROW('Contratações Governo'!$E$1)+1),ROW(2:2))),"")</f>
        <v>2324.4</v>
      </c>
      <c r="E31" s="279" t="b">
        <f t="shared" si="1"/>
        <v>1</v>
      </c>
      <c r="F31" s="121" cm="1">
        <f t="array" ref="F31">IFERROR(INDEX('Contratações Governo'!$G$1:$G$999,SMALL(IF(F$1='Contratações Governo'!$E$1:$E$999,ROW('Contratações Governo'!$E$1:$E$999)-ROW('Contratações Governo'!$E$1)+1),ROW(2:2))),"")</f>
        <v>3198.52</v>
      </c>
      <c r="G31" s="165" t="b">
        <f t="shared" si="2"/>
        <v>1</v>
      </c>
      <c r="H31" s="88" t="str" cm="1">
        <f t="array" ref="H31">IFERROR(INDEX('Contratações Governo'!$G$1:$G$999,SMALL(IF(H$1='Contratações Governo'!$E$1:$E$999,ROW('Contratações Governo'!$E$1:$E$999)-ROW('Contratações Governo'!$E$1)+1),ROW(2:2))),"")</f>
        <v/>
      </c>
      <c r="I31" s="279" t="str">
        <f t="shared" si="3"/>
        <v/>
      </c>
      <c r="J31" s="122" cm="1">
        <f t="array" ref="J31">IFERROR(INDEX('Contratações Governo'!$G$1:$G$999,SMALL(IF(J$1='Contratações Governo'!$E$1:$E$999,ROW('Contratações Governo'!$E$1:$E$999)-ROW('Contratações Governo'!$E$1)+1),ROW(2:2))),"")</f>
        <v>2505.12</v>
      </c>
      <c r="K31" s="279" t="b">
        <f t="shared" si="4"/>
        <v>1</v>
      </c>
      <c r="L31" s="122" cm="1">
        <f t="array" ref="L31">IFERROR(INDEX('Contratações Governo'!$G$1:$G$999,SMALL(IF(L$1='Contratações Governo'!$E$1:$E$999,ROW('Contratações Governo'!$E$1:$E$999)-ROW('Contratações Governo'!$E$1)+1),ROW(2:2))),"")</f>
        <v>3273.71</v>
      </c>
      <c r="M31" s="279" t="b">
        <f t="shared" si="5"/>
        <v>1</v>
      </c>
      <c r="N31" s="119" cm="1">
        <f t="array" ref="N31">IFERROR(INDEX('Contratações Governo'!$G$1:$G$999,SMALL(IF(N$1='Contratações Governo'!$E$1:$E$999,ROW('Contratações Governo'!$E$1:$E$999)-ROW('Contratações Governo'!$E$1)+1),ROW(2:2))),"")</f>
        <v>8327.89</v>
      </c>
      <c r="O31" s="279" t="b">
        <f t="shared" si="6"/>
        <v>1</v>
      </c>
      <c r="P31" s="88" cm="1">
        <f t="array" ref="P31">IFERROR(INDEX('Contratações Governo'!$G$1:$G$999,SMALL(IF(P$1='Contratações Governo'!$E$1:$E$999,ROW('Contratações Governo'!$E$1:$E$999)-ROW('Contratações Governo'!$E$1)+1),ROW(2:2))),"")</f>
        <v>3067.14</v>
      </c>
      <c r="Q31" s="279" t="b">
        <f t="shared" si="7"/>
        <v>1</v>
      </c>
      <c r="R31" s="122" cm="1">
        <f t="array" ref="R31">IFERROR(INDEX('Contratações Governo'!$G$1:$G$999,SMALL(IF(R$1='Contratações Governo'!$E$1:$E$999,ROW('Contratações Governo'!$E$1:$E$999)-ROW('Contratações Governo'!$E$1)+1),ROW(2:2))),"")</f>
        <v>5038.2299999999996</v>
      </c>
      <c r="S31" s="279" t="b">
        <f t="shared" si="8"/>
        <v>1</v>
      </c>
      <c r="T31" s="122" cm="1">
        <f t="array" ref="T31">IFERROR(INDEX('Contratações Governo'!$G$1:$G$999,SMALL(IF(T$1='Contratações Governo'!$E$1:$E$999,ROW('Contratações Governo'!$E$1:$E$999)-ROW('Contratações Governo'!$E$1)+1),ROW(2:2))),"")</f>
        <v>7474.09</v>
      </c>
      <c r="U31" s="279" t="b">
        <f t="shared" si="9"/>
        <v>1</v>
      </c>
      <c r="V31" s="119" cm="1">
        <f t="array" ref="V31">IFERROR(INDEX('Contratações Governo'!$G$1:$G$999,SMALL(IF(V$1='Contratações Governo'!$E$1:$E$999,ROW('Contratações Governo'!$E$1:$E$999)-ROW('Contratações Governo'!$E$1)+1),ROW(2:2))),"")</f>
        <v>19044.560000000001</v>
      </c>
      <c r="W31" s="279" t="b">
        <f t="shared" si="10"/>
        <v>1</v>
      </c>
      <c r="X31" s="88" t="str" cm="1">
        <f t="array" ref="X31">IFERROR(INDEX('Contratações Governo'!$G$1:$G$999,SMALL(IF(X$1='Contratações Governo'!$E$1:$E$999,ROW('Contratações Governo'!$E$1:$E$999)-ROW('Contratações Governo'!$E$1)+1),ROW(2:2))),"")</f>
        <v/>
      </c>
      <c r="Y31" s="279" t="str">
        <f t="shared" si="11"/>
        <v/>
      </c>
      <c r="Z31" s="122" cm="1">
        <f t="array" ref="Z31">IFERROR(INDEX('Contratações Governo'!$G$1:$G$999,SMALL(IF(Z$1='Contratações Governo'!$E$1:$E$999,ROW('Contratações Governo'!$E$1:$E$999)-ROW('Contratações Governo'!$E$1)+1),ROW(2:2))),"")</f>
        <v>9127.73</v>
      </c>
      <c r="AA31" s="279" t="b">
        <f t="shared" si="12"/>
        <v>1</v>
      </c>
      <c r="AB31" s="122" cm="1">
        <f t="array" ref="AB31">IFERROR(INDEX('Contratações Governo'!$G$1:$G$999,SMALL(IF(AB$1='Contratações Governo'!$E$1:$E$999,ROW('Contratações Governo'!$E$1:$E$999)-ROW('Contratações Governo'!$E$1)+1),ROW(2:2))),"")</f>
        <v>11637.72</v>
      </c>
      <c r="AC31" s="279" t="b">
        <f t="shared" si="13"/>
        <v>1</v>
      </c>
      <c r="AD31" s="119" t="str" cm="1">
        <f t="array" ref="AD31">IFERROR(INDEX('Contratações Governo'!$G$1:$G$999,SMALL(IF(AD$1='Contratações Governo'!$E$1:$E$999,ROW('Contratações Governo'!$E$1:$E$999)-ROW('Contratações Governo'!$E$1)+1),ROW(2:2))),"")</f>
        <v/>
      </c>
      <c r="AE31" s="279" t="str">
        <f t="shared" si="14"/>
        <v/>
      </c>
      <c r="AF31" s="121" cm="1">
        <f t="array" ref="AF31">IFERROR(INDEX('Contratações Governo'!$G$1:$G$999,SMALL(IF(AF$1='Contratações Governo'!$E$1:$E$999,ROW('Contratações Governo'!$E$1:$E$999)-ROW('Contratações Governo'!$E$1)+1),ROW(2:2))),"")</f>
        <v>6326.64</v>
      </c>
      <c r="AG31" s="279" t="b">
        <f t="shared" si="15"/>
        <v>1</v>
      </c>
      <c r="AH31" s="121" cm="1">
        <f t="array" ref="AH31">IFERROR(INDEX('Contratações Governo'!$G$1:$G$999,SMALL(IF(AH$1='Contratações Governo'!$E$1:$E$999,ROW('Contratações Governo'!$E$1:$E$999)-ROW('Contratações Governo'!$E$1)+1),ROW(2:2))),"")</f>
        <v>9299.35</v>
      </c>
      <c r="AI31" s="279" t="b">
        <f t="shared" si="16"/>
        <v>1</v>
      </c>
      <c r="AJ31" s="88" t="str" cm="1">
        <f t="array" ref="AJ31">IFERROR(INDEX('Contratações Governo'!$G$1:$G$999,SMALL(IF(AJ$1='Contratações Governo'!$E$1:$E$999,ROW('Contratações Governo'!$E$1:$E$999)-ROW('Contratações Governo'!$E$1)+1),ROW(2:2))),"")</f>
        <v/>
      </c>
      <c r="AK31" s="279" t="str">
        <f t="shared" si="17"/>
        <v/>
      </c>
      <c r="AL31" s="122" cm="1">
        <f t="array" ref="AL31">IFERROR(INDEX('Contratações Governo'!$G$1:$G$999,SMALL(IF(AL$1='Contratações Governo'!$E$1:$E$999,ROW('Contratações Governo'!$E$1:$E$999)-ROW('Contratações Governo'!$E$1)+1),ROW(2:2))),"")</f>
        <v>6680.21</v>
      </c>
      <c r="AM31" s="279" t="b">
        <f t="shared" si="18"/>
        <v>1</v>
      </c>
      <c r="AN31" s="122" cm="1">
        <f t="array" ref="AN31">IFERROR(INDEX('Contratações Governo'!$G$1:$G$999,SMALL(IF(AN$1='Contratações Governo'!$E$1:$E$999,ROW('Contratações Governo'!$E$1:$E$999)-ROW('Contratações Governo'!$E$1)+1),ROW(2:2))),"")</f>
        <v>8934.93</v>
      </c>
      <c r="AO31" s="279" t="b">
        <f t="shared" si="19"/>
        <v>1</v>
      </c>
      <c r="AP31" s="119" t="str" cm="1">
        <f t="array" ref="AP31">IFERROR(INDEX('Contratações Governo'!$G$1:$G$999,SMALL(IF(AP$1='Contratações Governo'!$E$1:$E$999,ROW('Contratações Governo'!$E$1:$E$999)-ROW('Contratações Governo'!$E$1)+1),ROW(2:2))),"")</f>
        <v/>
      </c>
      <c r="AQ31" s="279" t="str">
        <f t="shared" si="20"/>
        <v/>
      </c>
      <c r="AR31" s="121" cm="1">
        <f t="array" ref="AR31">IFERROR(INDEX('Contratações Governo'!$G$1:$G$999,SMALL(IF(AR$1='Contratações Governo'!$E$1:$E$999,ROW('Contratações Governo'!$E$1:$E$999)-ROW('Contratações Governo'!$E$1)+1),ROW(2:2))),"")</f>
        <v>2373.61</v>
      </c>
      <c r="AS31" s="279" t="b">
        <f t="shared" si="21"/>
        <v>1</v>
      </c>
      <c r="AT31" s="121" t="str" cm="1">
        <f t="array" ref="AT31">IFERROR(INDEX('Contratações Governo'!$G$1:$G$999,SMALL(IF(AT$1='Contratações Governo'!$E$1:$E$999,ROW('Contratações Governo'!$E$1:$E$999)-ROW('Contratações Governo'!$E$1)+1),ROW(2:2))),"")</f>
        <v/>
      </c>
      <c r="AU31" s="279" t="str">
        <f t="shared" si="22"/>
        <v/>
      </c>
      <c r="AV31" s="88" cm="1">
        <f t="array" ref="AV31">IFERROR(INDEX('Contratações Governo'!$G$1:$G$999,SMALL(IF(AV$1='Contratações Governo'!$E$1:$E$999,ROW('Contratações Governo'!$E$1:$E$999)-ROW('Contratações Governo'!$E$1)+1),ROW(2:2))),"")</f>
        <v>5343.12</v>
      </c>
      <c r="AW31" s="279" t="b">
        <f t="shared" si="23"/>
        <v>1</v>
      </c>
      <c r="AX31" s="122" t="str" cm="1">
        <f t="array" ref="AX31">IFERROR(INDEX('Contratações Governo'!$G$1:$G$999,SMALL(IF(AX$1='Contratações Governo'!$E$1:$E$999,ROW('Contratações Governo'!$E$1:$E$999)-ROW('Contratações Governo'!$E$1)+1),ROW(2:2))),"")</f>
        <v/>
      </c>
      <c r="AY31" s="279" t="str">
        <f t="shared" si="24"/>
        <v/>
      </c>
      <c r="AZ31" s="122" t="str" cm="1">
        <f t="array" ref="AZ31">IFERROR(INDEX('Contratações Governo'!$G$1:$G$999,SMALL(IF(AZ$1='Contratações Governo'!$E$1:$E$999,ROW('Contratações Governo'!$E$1:$E$999)-ROW('Contratações Governo'!$E$1)+1),ROW(2:2))),"")</f>
        <v/>
      </c>
      <c r="BA31" s="279" t="str">
        <f t="shared" si="25"/>
        <v/>
      </c>
      <c r="BB31" s="119" t="str" cm="1">
        <f t="array" ref="BB31">IFERROR(INDEX('Contratações Governo'!$G$1:$G$999,SMALL(IF(BB$1='Contratações Governo'!$E$1:$E$999,ROW('Contratações Governo'!$E$1:$E$999)-ROW('Contratações Governo'!$E$1)+1),ROW(2:2))),"")</f>
        <v/>
      </c>
      <c r="BC31" s="279" t="str">
        <f t="shared" si="26"/>
        <v/>
      </c>
      <c r="BD31" s="121" cm="1">
        <f t="array" ref="BD31">IFERROR(INDEX('Contratações Governo'!$G$1:$G$999,SMALL(IF(BD$1='Contratações Governo'!$E$1:$E$999,ROW('Contratações Governo'!$E$1:$E$999)-ROW('Contratações Governo'!$E$1)+1),ROW(2:2))),"")</f>
        <v>7281.71</v>
      </c>
      <c r="BE31" s="279" t="b">
        <f t="shared" si="27"/>
        <v>1</v>
      </c>
      <c r="BF31" s="121" cm="1">
        <f t="array" ref="BF31">IFERROR(INDEX('Contratações Governo'!$G$1:$G$999,SMALL(IF(BF$1='Contratações Governo'!$E$1:$E$999,ROW('Contratações Governo'!$E$1:$E$999)-ROW('Contratações Governo'!$E$1)+1),ROW(2:2))),"")</f>
        <v>9558.34</v>
      </c>
      <c r="BG31" s="279" t="b">
        <f t="shared" si="28"/>
        <v>1</v>
      </c>
      <c r="BH31" s="88" t="str" cm="1">
        <f t="array" ref="BH31">IFERROR(INDEX('Contratações Governo'!$G$1:$G$999,SMALL(IF(BH$1='Contratações Governo'!$E$1:$E$999,ROW('Contratações Governo'!$E$1:$E$999)-ROW('Contratações Governo'!$E$1)+1),ROW(2:2))),"")</f>
        <v/>
      </c>
      <c r="BI31" s="279" t="str">
        <f t="shared" si="29"/>
        <v/>
      </c>
      <c r="BJ31" s="122" cm="1">
        <f t="array" ref="BJ31">IFERROR(INDEX('Contratações Governo'!$G$1:$G$999,SMALL(IF(BJ$1='Contratações Governo'!$E$1:$E$999,ROW('Contratações Governo'!$E$1:$E$999)-ROW('Contratações Governo'!$E$1)+1),ROW(2:2))),"")</f>
        <v>7933.56</v>
      </c>
      <c r="BK31" s="279" t="b">
        <f t="shared" si="30"/>
        <v>1</v>
      </c>
      <c r="BL31" s="122" cm="1">
        <f t="array" ref="BL31">IFERROR(INDEX('Contratações Governo'!$G$1:$G$999,SMALL(IF(BL$1='Contratações Governo'!$E$1:$E$999,ROW('Contratações Governo'!$E$1:$E$999)-ROW('Contratações Governo'!$E$1)+1),ROW(2:2))),"")</f>
        <v>15065.94</v>
      </c>
      <c r="BM31" s="279" t="b">
        <f t="shared" si="31"/>
        <v>1</v>
      </c>
      <c r="BN31" s="119" t="str" cm="1">
        <f t="array" ref="BN31">IFERROR(INDEX('Contratações Governo'!$G$1:$G$999,SMALL(IF(BN$1='Contratações Governo'!$E$1:$E$999,ROW('Contratações Governo'!$E$1:$E$999)-ROW('Contratações Governo'!$E$1)+1),ROW(2:2))),"")</f>
        <v/>
      </c>
      <c r="BO31" s="165" t="str">
        <f t="shared" si="32"/>
        <v/>
      </c>
      <c r="BP31" s="122" cm="1">
        <f t="array" ref="BP31">IFERROR(INDEX('Contratações Governo'!$G$1:$G$999,SMALL(IF(BP$1='Contratações Governo'!$E$1:$E$999,ROW('Contratações Governo'!$E$1:$E$999)-ROW('Contratações Governo'!$E$1)+1),ROW(2:2))),"")</f>
        <v>10833.33</v>
      </c>
      <c r="BQ31" s="279" t="b">
        <f t="shared" si="33"/>
        <v>1</v>
      </c>
      <c r="BR31" s="122" cm="1">
        <f t="array" ref="BR31">IFERROR(INDEX('Contratações Governo'!$G$1:$G$999,SMALL(IF(BR$1='Contratações Governo'!$E$1:$E$999,ROW('Contratações Governo'!$E$1:$E$999)-ROW('Contratações Governo'!$E$1)+1),ROW(2:2))),"")</f>
        <v>15388.64</v>
      </c>
      <c r="BS31" s="165" t="b">
        <f t="shared" si="34"/>
        <v>1</v>
      </c>
    </row>
    <row r="32" spans="1:71" x14ac:dyDescent="0.25">
      <c r="A32" s="667"/>
      <c r="B32" s="119" cm="1">
        <f t="array" ref="B32">IFERROR(INDEX('Contratações Governo'!$G$1:$G$999,SMALL(IF(B$1='Contratações Governo'!$E$1:$E$999,ROW('Contratações Governo'!$E$1:$E$999)-ROW('Contratações Governo'!$E$1)+1),ROW(3:3))),"")</f>
        <v>1788</v>
      </c>
      <c r="C32" s="279" t="b">
        <f t="shared" si="0"/>
        <v>1</v>
      </c>
      <c r="D32" s="121" cm="1">
        <f t="array" ref="D32">IFERROR(INDEX('Contratações Governo'!$G$1:$G$999,SMALL(IF(D$1='Contratações Governo'!$E$1:$E$999,ROW('Contratações Governo'!$E$1:$E$999)-ROW('Contratações Governo'!$E$1)+1),ROW(3:3))),"")</f>
        <v>2443</v>
      </c>
      <c r="E32" s="279" t="b">
        <f t="shared" si="1"/>
        <v>1</v>
      </c>
      <c r="F32" s="121" cm="1">
        <f t="array" ref="F32">IFERROR(INDEX('Contratações Governo'!$G$1:$G$999,SMALL(IF(F$1='Contratações Governo'!$E$1:$E$999,ROW('Contratações Governo'!$E$1:$E$999)-ROW('Contratações Governo'!$E$1)+1),ROW(3:3))),"")</f>
        <v>3216.87</v>
      </c>
      <c r="G32" s="165" t="b">
        <f t="shared" si="2"/>
        <v>1</v>
      </c>
      <c r="H32" s="88" t="str" cm="1">
        <f t="array" ref="H32">IFERROR(INDEX('Contratações Governo'!$G$1:$G$999,SMALL(IF(H$1='Contratações Governo'!$E$1:$E$999,ROW('Contratações Governo'!$E$1:$E$999)-ROW('Contratações Governo'!$E$1)+1),ROW(3:3))),"")</f>
        <v/>
      </c>
      <c r="I32" s="279" t="str">
        <f t="shared" si="3"/>
        <v/>
      </c>
      <c r="J32" s="122" cm="1">
        <f t="array" ref="J32">IFERROR(INDEX('Contratações Governo'!$G$1:$G$999,SMALL(IF(J$1='Contratações Governo'!$E$1:$E$999,ROW('Contratações Governo'!$E$1:$E$999)-ROW('Contratações Governo'!$E$1)+1),ROW(3:3))),"")</f>
        <v>2000</v>
      </c>
      <c r="K32" s="279" t="b">
        <f t="shared" si="4"/>
        <v>1</v>
      </c>
      <c r="L32" s="122" cm="1">
        <f t="array" ref="L32">IFERROR(INDEX('Contratações Governo'!$G$1:$G$999,SMALL(IF(L$1='Contratações Governo'!$E$1:$E$999,ROW('Contratações Governo'!$E$1:$E$999)-ROW('Contratações Governo'!$E$1)+1),ROW(3:3))),"")</f>
        <v>2948.06</v>
      </c>
      <c r="M32" s="279" t="b">
        <f t="shared" si="5"/>
        <v>1</v>
      </c>
      <c r="N32" s="119" cm="1">
        <f t="array" ref="N32">IFERROR(INDEX('Contratações Governo'!$G$1:$G$999,SMALL(IF(N$1='Contratações Governo'!$E$1:$E$999,ROW('Contratações Governo'!$E$1:$E$999)-ROW('Contratações Governo'!$E$1)+1),ROW(3:3))),"")</f>
        <v>8877.2000000000007</v>
      </c>
      <c r="O32" s="279" t="b">
        <f t="shared" si="6"/>
        <v>1</v>
      </c>
      <c r="P32" s="88" cm="1">
        <f t="array" ref="P32">IFERROR(INDEX('Contratações Governo'!$G$1:$G$999,SMALL(IF(P$1='Contratações Governo'!$E$1:$E$999,ROW('Contratações Governo'!$E$1:$E$999)-ROW('Contratações Governo'!$E$1)+1),ROW(3:3))),"")</f>
        <v>3067.14</v>
      </c>
      <c r="Q32" s="279" t="b">
        <f t="shared" si="7"/>
        <v>1</v>
      </c>
      <c r="R32" s="122" cm="1">
        <f t="array" ref="R32">IFERROR(INDEX('Contratações Governo'!$G$1:$G$999,SMALL(IF(R$1='Contratações Governo'!$E$1:$E$999,ROW('Contratações Governo'!$E$1:$E$999)-ROW('Contratações Governo'!$E$1)+1),ROW(3:3))),"")</f>
        <v>5112.8</v>
      </c>
      <c r="S32" s="279" t="b">
        <f t="shared" si="8"/>
        <v>1</v>
      </c>
      <c r="T32" s="122" cm="1">
        <f t="array" ref="T32">IFERROR(INDEX('Contratações Governo'!$G$1:$G$999,SMALL(IF(T$1='Contratações Governo'!$E$1:$E$999,ROW('Contratações Governo'!$E$1:$E$999)-ROW('Contratações Governo'!$E$1)+1),ROW(3:3))),"")</f>
        <v>6491.7</v>
      </c>
      <c r="U32" s="279" t="b">
        <f t="shared" si="9"/>
        <v>1</v>
      </c>
      <c r="V32" s="119" cm="1">
        <f t="array" ref="V32">IFERROR(INDEX('Contratações Governo'!$G$1:$G$999,SMALL(IF(V$1='Contratações Governo'!$E$1:$E$999,ROW('Contratações Governo'!$E$1:$E$999)-ROW('Contratações Governo'!$E$1)+1),ROW(3:3))),"")</f>
        <v>18666.669999999998</v>
      </c>
      <c r="W32" s="279" t="b">
        <f t="shared" si="10"/>
        <v>1</v>
      </c>
      <c r="X32" s="88" t="str" cm="1">
        <f t="array" ref="X32">IFERROR(INDEX('Contratações Governo'!$G$1:$G$999,SMALL(IF(X$1='Contratações Governo'!$E$1:$E$999,ROW('Contratações Governo'!$E$1:$E$999)-ROW('Contratações Governo'!$E$1)+1),ROW(3:3))),"")</f>
        <v/>
      </c>
      <c r="Y32" s="279" t="str">
        <f t="shared" si="11"/>
        <v/>
      </c>
      <c r="Z32" s="122" cm="1">
        <f t="array" ref="Z32">IFERROR(INDEX('Contratações Governo'!$G$1:$G$999,SMALL(IF(Z$1='Contratações Governo'!$E$1:$E$999,ROW('Contratações Governo'!$E$1:$E$999)-ROW('Contratações Governo'!$E$1)+1),ROW(3:3))),"")</f>
        <v>6371.27</v>
      </c>
      <c r="AA32" s="279" t="b">
        <f t="shared" si="12"/>
        <v>1</v>
      </c>
      <c r="AB32" s="122" cm="1">
        <f t="array" ref="AB32">IFERROR(INDEX('Contratações Governo'!$G$1:$G$999,SMALL(IF(AB$1='Contratações Governo'!$E$1:$E$999,ROW('Contratações Governo'!$E$1:$E$999)-ROW('Contratações Governo'!$E$1)+1),ROW(3:3))),"")</f>
        <v>10611.52</v>
      </c>
      <c r="AC32" s="279" t="b">
        <f t="shared" si="13"/>
        <v>1</v>
      </c>
      <c r="AD32" s="119" t="str" cm="1">
        <f t="array" ref="AD32">IFERROR(INDEX('Contratações Governo'!$G$1:$G$999,SMALL(IF(AD$1='Contratações Governo'!$E$1:$E$999,ROW('Contratações Governo'!$E$1:$E$999)-ROW('Contratações Governo'!$E$1)+1),ROW(3:3))),"")</f>
        <v/>
      </c>
      <c r="AE32" s="279" t="str">
        <f t="shared" si="14"/>
        <v/>
      </c>
      <c r="AF32" s="121" cm="1">
        <f t="array" ref="AF32">IFERROR(INDEX('Contratações Governo'!$G$1:$G$999,SMALL(IF(AF$1='Contratações Governo'!$E$1:$E$999,ROW('Contratações Governo'!$E$1:$E$999)-ROW('Contratações Governo'!$E$1)+1),ROW(3:3))),"")</f>
        <v>6326.64</v>
      </c>
      <c r="AG32" s="279" t="b">
        <f t="shared" si="15"/>
        <v>1</v>
      </c>
      <c r="AH32" s="121" cm="1">
        <f t="array" ref="AH32">IFERROR(INDEX('Contratações Governo'!$G$1:$G$999,SMALL(IF(AH$1='Contratações Governo'!$E$1:$E$999,ROW('Contratações Governo'!$E$1:$E$999)-ROW('Contratações Governo'!$E$1)+1),ROW(3:3))),"")</f>
        <v>9542.92</v>
      </c>
      <c r="AI32" s="279" t="b">
        <f t="shared" si="16"/>
        <v>1</v>
      </c>
      <c r="AJ32" s="88" t="str" cm="1">
        <f t="array" ref="AJ32">IFERROR(INDEX('Contratações Governo'!$G$1:$G$999,SMALL(IF(AJ$1='Contratações Governo'!$E$1:$E$999,ROW('Contratações Governo'!$E$1:$E$999)-ROW('Contratações Governo'!$E$1)+1),ROW(3:3))),"")</f>
        <v/>
      </c>
      <c r="AK32" s="279" t="str">
        <f t="shared" si="17"/>
        <v/>
      </c>
      <c r="AL32" s="122" cm="1">
        <f t="array" ref="AL32">IFERROR(INDEX('Contratações Governo'!$G$1:$G$999,SMALL(IF(AL$1='Contratações Governo'!$E$1:$E$999,ROW('Contratações Governo'!$E$1:$E$999)-ROW('Contratações Governo'!$E$1)+1),ROW(3:3))),"")</f>
        <v>6680.21</v>
      </c>
      <c r="AM32" s="279" t="b">
        <f t="shared" si="18"/>
        <v>1</v>
      </c>
      <c r="AN32" s="122" cm="1">
        <f t="array" ref="AN32">IFERROR(INDEX('Contratações Governo'!$G$1:$G$999,SMALL(IF(AN$1='Contratações Governo'!$E$1:$E$999,ROW('Contratações Governo'!$E$1:$E$999)-ROW('Contratações Governo'!$E$1)+1),ROW(3:3))),"")</f>
        <v>9470.32</v>
      </c>
      <c r="AO32" s="279" t="b">
        <f t="shared" si="19"/>
        <v>1</v>
      </c>
      <c r="AP32" s="119" t="str" cm="1">
        <f t="array" ref="AP32">IFERROR(INDEX('Contratações Governo'!$G$1:$G$999,SMALL(IF(AP$1='Contratações Governo'!$E$1:$E$999,ROW('Contratações Governo'!$E$1:$E$999)-ROW('Contratações Governo'!$E$1)+1),ROW(3:3))),"")</f>
        <v/>
      </c>
      <c r="AQ32" s="279" t="str">
        <f t="shared" si="20"/>
        <v/>
      </c>
      <c r="AR32" s="121" t="str" cm="1">
        <f t="array" ref="AR32">IFERROR(INDEX('Contratações Governo'!$G$1:$G$999,SMALL(IF(AR$1='Contratações Governo'!$E$1:$E$999,ROW('Contratações Governo'!$E$1:$E$999)-ROW('Contratações Governo'!$E$1)+1),ROW(3:3))),"")</f>
        <v/>
      </c>
      <c r="AS32" s="279" t="str">
        <f t="shared" si="21"/>
        <v/>
      </c>
      <c r="AT32" s="121" t="str" cm="1">
        <f t="array" ref="AT32">IFERROR(INDEX('Contratações Governo'!$G$1:$G$999,SMALL(IF(AT$1='Contratações Governo'!$E$1:$E$999,ROW('Contratações Governo'!$E$1:$E$999)-ROW('Contratações Governo'!$E$1)+1),ROW(3:3))),"")</f>
        <v/>
      </c>
      <c r="AU32" s="279" t="str">
        <f t="shared" si="22"/>
        <v/>
      </c>
      <c r="AV32" s="88" cm="1">
        <f t="array" ref="AV32">IFERROR(INDEX('Contratações Governo'!$G$1:$G$999,SMALL(IF(AV$1='Contratações Governo'!$E$1:$E$999,ROW('Contratações Governo'!$E$1:$E$999)-ROW('Contratações Governo'!$E$1)+1),ROW(3:3))),"")</f>
        <v>5343.12</v>
      </c>
      <c r="AW32" s="279" t="b">
        <f t="shared" si="23"/>
        <v>1</v>
      </c>
      <c r="AX32" s="122" t="str" cm="1">
        <f t="array" ref="AX32">IFERROR(INDEX('Contratações Governo'!$G$1:$G$999,SMALL(IF(AX$1='Contratações Governo'!$E$1:$E$999,ROW('Contratações Governo'!$E$1:$E$999)-ROW('Contratações Governo'!$E$1)+1),ROW(3:3))),"")</f>
        <v/>
      </c>
      <c r="AY32" s="279" t="str">
        <f t="shared" si="24"/>
        <v/>
      </c>
      <c r="AZ32" s="122" t="str" cm="1">
        <f t="array" ref="AZ32">IFERROR(INDEX('Contratações Governo'!$G$1:$G$999,SMALL(IF(AZ$1='Contratações Governo'!$E$1:$E$999,ROW('Contratações Governo'!$E$1:$E$999)-ROW('Contratações Governo'!$E$1)+1),ROW(3:3))),"")</f>
        <v/>
      </c>
      <c r="BA32" s="279" t="str">
        <f t="shared" si="25"/>
        <v/>
      </c>
      <c r="BB32" s="119" t="str" cm="1">
        <f t="array" ref="BB32">IFERROR(INDEX('Contratações Governo'!$G$1:$G$999,SMALL(IF(BB$1='Contratações Governo'!$E$1:$E$999,ROW('Contratações Governo'!$E$1:$E$999)-ROW('Contratações Governo'!$E$1)+1),ROW(3:3))),"")</f>
        <v/>
      </c>
      <c r="BC32" s="279" t="str">
        <f t="shared" si="26"/>
        <v/>
      </c>
      <c r="BD32" s="121" t="str" cm="1">
        <f t="array" ref="BD32">IFERROR(INDEX('Contratações Governo'!$G$1:$G$999,SMALL(IF(BD$1='Contratações Governo'!$E$1:$E$999,ROW('Contratações Governo'!$E$1:$E$999)-ROW('Contratações Governo'!$E$1)+1),ROW(3:3))),"")</f>
        <v/>
      </c>
      <c r="BE32" s="279" t="str">
        <f t="shared" si="27"/>
        <v/>
      </c>
      <c r="BF32" s="121" cm="1">
        <f t="array" ref="BF32">IFERROR(INDEX('Contratações Governo'!$G$1:$G$999,SMALL(IF(BF$1='Contratações Governo'!$E$1:$E$999,ROW('Contratações Governo'!$E$1:$E$999)-ROW('Contratações Governo'!$E$1)+1),ROW(3:3))),"")</f>
        <v>11283</v>
      </c>
      <c r="BG32" s="279" t="b">
        <f t="shared" si="28"/>
        <v>1</v>
      </c>
      <c r="BH32" s="88" t="str" cm="1">
        <f t="array" ref="BH32">IFERROR(INDEX('Contratações Governo'!$G$1:$G$999,SMALL(IF(BH$1='Contratações Governo'!$E$1:$E$999,ROW('Contratações Governo'!$E$1:$E$999)-ROW('Contratações Governo'!$E$1)+1),ROW(3:3))),"")</f>
        <v/>
      </c>
      <c r="BI32" s="279" t="str">
        <f t="shared" si="29"/>
        <v/>
      </c>
      <c r="BJ32" s="122" cm="1">
        <f t="array" ref="BJ32">IFERROR(INDEX('Contratações Governo'!$G$1:$G$999,SMALL(IF(BJ$1='Contratações Governo'!$E$1:$E$999,ROW('Contratações Governo'!$E$1:$E$999)-ROW('Contratações Governo'!$E$1)+1),ROW(3:3))),"")</f>
        <v>7693.07</v>
      </c>
      <c r="BK32" s="279" t="b">
        <f t="shared" si="30"/>
        <v>1</v>
      </c>
      <c r="BL32" s="122" t="str" cm="1">
        <f t="array" ref="BL32">IFERROR(INDEX('Contratações Governo'!$G$1:$G$999,SMALL(IF(BL$1='Contratações Governo'!$E$1:$E$999,ROW('Contratações Governo'!$E$1:$E$999)-ROW('Contratações Governo'!$E$1)+1),ROW(3:3))),"")</f>
        <v/>
      </c>
      <c r="BM32" s="279" t="str">
        <f t="shared" si="31"/>
        <v/>
      </c>
      <c r="BN32" s="119" t="str" cm="1">
        <f t="array" ref="BN32">IFERROR(INDEX('Contratações Governo'!$G$1:$G$999,SMALL(IF(BN$1='Contratações Governo'!$E$1:$E$999,ROW('Contratações Governo'!$E$1:$E$999)-ROW('Contratações Governo'!$E$1)+1),ROW(3:3))),"")</f>
        <v/>
      </c>
      <c r="BO32" s="165" t="str">
        <f t="shared" si="32"/>
        <v/>
      </c>
      <c r="BP32" s="122" t="str" cm="1">
        <f t="array" ref="BP32">IFERROR(INDEX('Contratações Governo'!$G$1:$G$999,SMALL(IF(BP$1='Contratações Governo'!$E$1:$E$999,ROW('Contratações Governo'!$E$1:$E$999)-ROW('Contratações Governo'!$E$1)+1),ROW(3:3))),"")</f>
        <v/>
      </c>
      <c r="BQ32" s="279" t="str">
        <f t="shared" si="33"/>
        <v/>
      </c>
      <c r="BR32" s="122" cm="1">
        <f t="array" ref="BR32">IFERROR(INDEX('Contratações Governo'!$G$1:$G$999,SMALL(IF(BR$1='Contratações Governo'!$E$1:$E$999,ROW('Contratações Governo'!$E$1:$E$999)-ROW('Contratações Governo'!$E$1)+1),ROW(3:3))),"")</f>
        <v>15608.88</v>
      </c>
      <c r="BS32" s="165" t="b">
        <f t="shared" si="34"/>
        <v>1</v>
      </c>
    </row>
    <row r="33" spans="1:71" x14ac:dyDescent="0.25">
      <c r="A33" s="667"/>
      <c r="B33" s="119" cm="1">
        <f t="array" ref="B33">IFERROR(INDEX('Contratações Governo'!$G$1:$G$999,SMALL(IF(B$1='Contratações Governo'!$E$1:$E$999,ROW('Contratações Governo'!$E$1:$E$999)-ROW('Contratações Governo'!$E$1)+1),ROW(4:4))),"")</f>
        <v>2028</v>
      </c>
      <c r="C33" s="279" t="b">
        <f t="shared" si="0"/>
        <v>1</v>
      </c>
      <c r="D33" s="121" cm="1">
        <f t="array" ref="D33">IFERROR(INDEX('Contratações Governo'!$G$1:$G$999,SMALL(IF(D$1='Contratações Governo'!$E$1:$E$999,ROW('Contratações Governo'!$E$1:$E$999)-ROW('Contratações Governo'!$E$1)+1),ROW(4:4))),"")</f>
        <v>2312.19</v>
      </c>
      <c r="E33" s="279" t="b">
        <f t="shared" si="1"/>
        <v>1</v>
      </c>
      <c r="F33" s="121" cm="1">
        <f t="array" ref="F33">IFERROR(INDEX('Contratações Governo'!$G$1:$G$999,SMALL(IF(F$1='Contratações Governo'!$E$1:$E$999,ROW('Contratações Governo'!$E$1:$E$999)-ROW('Contratações Governo'!$E$1)+1),ROW(4:4))),"")</f>
        <v>3216.87</v>
      </c>
      <c r="G33" s="165" t="b">
        <f t="shared" si="2"/>
        <v>1</v>
      </c>
      <c r="H33" s="88" t="str" cm="1">
        <f t="array" ref="H33">IFERROR(INDEX('Contratações Governo'!$G$1:$G$999,SMALL(IF(H$1='Contratações Governo'!$E$1:$E$999,ROW('Contratações Governo'!$E$1:$E$999)-ROW('Contratações Governo'!$E$1)+1),ROW(4:4))),"")</f>
        <v/>
      </c>
      <c r="I33" s="279" t="str">
        <f t="shared" si="3"/>
        <v/>
      </c>
      <c r="J33" s="122" t="str" cm="1">
        <f t="array" ref="J33">IFERROR(INDEX('Contratações Governo'!$G$1:$G$999,SMALL(IF(J$1='Contratações Governo'!$E$1:$E$999,ROW('Contratações Governo'!$E$1:$E$999)-ROW('Contratações Governo'!$E$1)+1),ROW(4:4))),"")</f>
        <v/>
      </c>
      <c r="K33" s="279" t="str">
        <f t="shared" si="4"/>
        <v/>
      </c>
      <c r="L33" s="122" cm="1">
        <f t="array" ref="L33">IFERROR(INDEX('Contratações Governo'!$G$1:$G$999,SMALL(IF(L$1='Contratações Governo'!$E$1:$E$999,ROW('Contratações Governo'!$E$1:$E$999)-ROW('Contratações Governo'!$E$1)+1),ROW(4:4))),"")</f>
        <v>3273.71</v>
      </c>
      <c r="M33" s="279" t="b">
        <f t="shared" si="5"/>
        <v>1</v>
      </c>
      <c r="N33" s="119" cm="1">
        <f t="array" ref="N33">IFERROR(INDEX('Contratações Governo'!$G$1:$G$999,SMALL(IF(N$1='Contratações Governo'!$E$1:$E$999,ROW('Contratações Governo'!$E$1:$E$999)-ROW('Contratações Governo'!$E$1)+1),ROW(4:4))),"")</f>
        <v>10365.31</v>
      </c>
      <c r="O33" s="279" t="b">
        <f t="shared" si="6"/>
        <v>1</v>
      </c>
      <c r="P33" s="88" cm="1">
        <f t="array" ref="P33">IFERROR(INDEX('Contratações Governo'!$G$1:$G$999,SMALL(IF(P$1='Contratações Governo'!$E$1:$E$999,ROW('Contratações Governo'!$E$1:$E$999)-ROW('Contratações Governo'!$E$1)+1),ROW(4:4))),"")</f>
        <v>4171.3900000000003</v>
      </c>
      <c r="Q33" s="279" t="b">
        <f t="shared" si="7"/>
        <v>1</v>
      </c>
      <c r="R33" s="122" cm="1">
        <f t="array" ref="R33">IFERROR(INDEX('Contratações Governo'!$G$1:$G$999,SMALL(IF(R$1='Contratações Governo'!$E$1:$E$999,ROW('Contratações Governo'!$E$1:$E$999)-ROW('Contratações Governo'!$E$1)+1),ROW(4:4))),"")</f>
        <v>4982.26</v>
      </c>
      <c r="S33" s="279" t="b">
        <f t="shared" si="8"/>
        <v>1</v>
      </c>
      <c r="T33" s="122" cm="1">
        <f t="array" ref="T33">IFERROR(INDEX('Contratações Governo'!$G$1:$G$999,SMALL(IF(T$1='Contratações Governo'!$E$1:$E$999,ROW('Contratações Governo'!$E$1:$E$999)-ROW('Contratações Governo'!$E$1)+1),ROW(4:4))),"")</f>
        <v>6491.7</v>
      </c>
      <c r="U33" s="279" t="b">
        <f t="shared" si="9"/>
        <v>1</v>
      </c>
      <c r="V33" s="119" t="str" cm="1">
        <f t="array" ref="V33">IFERROR(INDEX('Contratações Governo'!$G$1:$G$999,SMALL(IF(V$1='Contratações Governo'!$E$1:$E$999,ROW('Contratações Governo'!$E$1:$E$999)-ROW('Contratações Governo'!$E$1)+1),ROW(4:4))),"")</f>
        <v/>
      </c>
      <c r="W33" s="279" t="str">
        <f t="shared" si="10"/>
        <v/>
      </c>
      <c r="X33" s="88" t="str" cm="1">
        <f t="array" ref="X33">IFERROR(INDEX('Contratações Governo'!$G$1:$G$999,SMALL(IF(X$1='Contratações Governo'!$E$1:$E$999,ROW('Contratações Governo'!$E$1:$E$999)-ROW('Contratações Governo'!$E$1)+1),ROW(4:4))),"")</f>
        <v/>
      </c>
      <c r="Y33" s="279" t="str">
        <f t="shared" si="11"/>
        <v/>
      </c>
      <c r="Z33" s="122" cm="1">
        <f t="array" ref="Z33">IFERROR(INDEX('Contratações Governo'!$G$1:$G$999,SMALL(IF(Z$1='Contratações Governo'!$E$1:$E$999,ROW('Contratações Governo'!$E$1:$E$999)-ROW('Contratações Governo'!$E$1)+1),ROW(4:4))),"")</f>
        <v>6371.27</v>
      </c>
      <c r="AA33" s="279" t="b">
        <f t="shared" si="12"/>
        <v>1</v>
      </c>
      <c r="AB33" s="122" cm="1">
        <f t="array" ref="AB33">IFERROR(INDEX('Contratações Governo'!$G$1:$G$999,SMALL(IF(AB$1='Contratações Governo'!$E$1:$E$999,ROW('Contratações Governo'!$E$1:$E$999)-ROW('Contratações Governo'!$E$1)+1),ROW(4:4))),"")</f>
        <v>10248.049999999999</v>
      </c>
      <c r="AC33" s="279" t="b">
        <f t="shared" si="13"/>
        <v>1</v>
      </c>
      <c r="AD33" s="119" t="str" cm="1">
        <f t="array" ref="AD33">IFERROR(INDEX('Contratações Governo'!$G$1:$G$999,SMALL(IF(AD$1='Contratações Governo'!$E$1:$E$999,ROW('Contratações Governo'!$E$1:$E$999)-ROW('Contratações Governo'!$E$1)+1),ROW(4:4))),"")</f>
        <v/>
      </c>
      <c r="AE33" s="279" t="str">
        <f t="shared" si="14"/>
        <v/>
      </c>
      <c r="AF33" s="121" cm="1">
        <f t="array" ref="AF33">IFERROR(INDEX('Contratações Governo'!$G$1:$G$999,SMALL(IF(AF$1='Contratações Governo'!$E$1:$E$999,ROW('Contratações Governo'!$E$1:$E$999)-ROW('Contratações Governo'!$E$1)+1),ROW(4:4))),"")</f>
        <v>6652.59</v>
      </c>
      <c r="AG33" s="279" t="b">
        <f t="shared" si="15"/>
        <v>1</v>
      </c>
      <c r="AH33" s="121" cm="1">
        <f t="array" ref="AH33">IFERROR(INDEX('Contratações Governo'!$G$1:$G$999,SMALL(IF(AH$1='Contratações Governo'!$E$1:$E$999,ROW('Contratações Governo'!$E$1:$E$999)-ROW('Contratações Governo'!$E$1)+1),ROW(4:4))),"")</f>
        <v>9679.9</v>
      </c>
      <c r="AI33" s="279" t="b">
        <f t="shared" si="16"/>
        <v>1</v>
      </c>
      <c r="AJ33" s="88" t="str" cm="1">
        <f t="array" ref="AJ33">IFERROR(INDEX('Contratações Governo'!$G$1:$G$999,SMALL(IF(AJ$1='Contratações Governo'!$E$1:$E$999,ROW('Contratações Governo'!$E$1:$E$999)-ROW('Contratações Governo'!$E$1)+1),ROW(4:4))),"")</f>
        <v/>
      </c>
      <c r="AK33" s="279" t="str">
        <f t="shared" si="17"/>
        <v/>
      </c>
      <c r="AL33" s="122" cm="1">
        <f t="array" ref="AL33">IFERROR(INDEX('Contratações Governo'!$G$1:$G$999,SMALL(IF(AL$1='Contratações Governo'!$E$1:$E$999,ROW('Contratações Governo'!$E$1:$E$999)-ROW('Contratações Governo'!$E$1)+1),ROW(4:4))),"")</f>
        <v>6680.21</v>
      </c>
      <c r="AM33" s="279" t="b">
        <f t="shared" si="18"/>
        <v>1</v>
      </c>
      <c r="AN33" s="122" cm="1">
        <f t="array" ref="AN33">IFERROR(INDEX('Contratações Governo'!$G$1:$G$999,SMALL(IF(AN$1='Contratações Governo'!$E$1:$E$999,ROW('Contratações Governo'!$E$1:$E$999)-ROW('Contratações Governo'!$E$1)+1),ROW(4:4))),"")</f>
        <v>12000</v>
      </c>
      <c r="AO33" s="279" t="b">
        <f t="shared" si="19"/>
        <v>1</v>
      </c>
      <c r="AP33" s="119" t="str" cm="1">
        <f t="array" ref="AP33">IFERROR(INDEX('Contratações Governo'!$G$1:$G$999,SMALL(IF(AP$1='Contratações Governo'!$E$1:$E$999,ROW('Contratações Governo'!$E$1:$E$999)-ROW('Contratações Governo'!$E$1)+1),ROW(4:4))),"")</f>
        <v/>
      </c>
      <c r="AQ33" s="279" t="str">
        <f t="shared" si="20"/>
        <v/>
      </c>
      <c r="AR33" s="121" t="str" cm="1">
        <f t="array" ref="AR33">IFERROR(INDEX('Contratações Governo'!$G$1:$G$999,SMALL(IF(AR$1='Contratações Governo'!$E$1:$E$999,ROW('Contratações Governo'!$E$1:$E$999)-ROW('Contratações Governo'!$E$1)+1),ROW(4:4))),"")</f>
        <v/>
      </c>
      <c r="AS33" s="279" t="str">
        <f t="shared" si="21"/>
        <v/>
      </c>
      <c r="AT33" s="121" t="str" cm="1">
        <f t="array" ref="AT33">IFERROR(INDEX('Contratações Governo'!$G$1:$G$999,SMALL(IF(AT$1='Contratações Governo'!$E$1:$E$999,ROW('Contratações Governo'!$E$1:$E$999)-ROW('Contratações Governo'!$E$1)+1),ROW(4:4))),"")</f>
        <v/>
      </c>
      <c r="AU33" s="279" t="str">
        <f t="shared" si="22"/>
        <v/>
      </c>
      <c r="AV33" s="88" t="str" cm="1">
        <f t="array" ref="AV33">IFERROR(INDEX('Contratações Governo'!$G$1:$G$999,SMALL(IF(AV$1='Contratações Governo'!$E$1:$E$999,ROW('Contratações Governo'!$E$1:$E$999)-ROW('Contratações Governo'!$E$1)+1),ROW(4:4))),"")</f>
        <v/>
      </c>
      <c r="AW33" s="279" t="str">
        <f t="shared" si="23"/>
        <v/>
      </c>
      <c r="AX33" s="122" t="str" cm="1">
        <f t="array" ref="AX33">IFERROR(INDEX('Contratações Governo'!$G$1:$G$999,SMALL(IF(AX$1='Contratações Governo'!$E$1:$E$999,ROW('Contratações Governo'!$E$1:$E$999)-ROW('Contratações Governo'!$E$1)+1),ROW(4:4))),"")</f>
        <v/>
      </c>
      <c r="AY33" s="279" t="str">
        <f t="shared" si="24"/>
        <v/>
      </c>
      <c r="AZ33" s="122" t="str" cm="1">
        <f t="array" ref="AZ33">IFERROR(INDEX('Contratações Governo'!$G$1:$G$999,SMALL(IF(AZ$1='Contratações Governo'!$E$1:$E$999,ROW('Contratações Governo'!$E$1:$E$999)-ROW('Contratações Governo'!$E$1)+1),ROW(4:4))),"")</f>
        <v/>
      </c>
      <c r="BA33" s="279" t="str">
        <f t="shared" si="25"/>
        <v/>
      </c>
      <c r="BB33" s="119" t="str" cm="1">
        <f t="array" ref="BB33">IFERROR(INDEX('Contratações Governo'!$G$1:$G$999,SMALL(IF(BB$1='Contratações Governo'!$E$1:$E$999,ROW('Contratações Governo'!$E$1:$E$999)-ROW('Contratações Governo'!$E$1)+1),ROW(4:4))),"")</f>
        <v/>
      </c>
      <c r="BC33" s="279" t="str">
        <f t="shared" si="26"/>
        <v/>
      </c>
      <c r="BD33" s="121" t="str" cm="1">
        <f t="array" ref="BD33">IFERROR(INDEX('Contratações Governo'!$G$1:$G$999,SMALL(IF(BD$1='Contratações Governo'!$E$1:$E$999,ROW('Contratações Governo'!$E$1:$E$999)-ROW('Contratações Governo'!$E$1)+1),ROW(4:4))),"")</f>
        <v/>
      </c>
      <c r="BE33" s="279" t="str">
        <f t="shared" si="27"/>
        <v/>
      </c>
      <c r="BF33" s="121" cm="1">
        <f t="array" ref="BF33">IFERROR(INDEX('Contratações Governo'!$G$1:$G$999,SMALL(IF(BF$1='Contratações Governo'!$E$1:$E$999,ROW('Contratações Governo'!$E$1:$E$999)-ROW('Contratações Governo'!$E$1)+1),ROW(4:4))),"")</f>
        <v>11283</v>
      </c>
      <c r="BG33" s="279" t="b">
        <f t="shared" si="28"/>
        <v>1</v>
      </c>
      <c r="BH33" s="88" t="str" cm="1">
        <f t="array" ref="BH33">IFERROR(INDEX('Contratações Governo'!$G$1:$G$999,SMALL(IF(BH$1='Contratações Governo'!$E$1:$E$999,ROW('Contratações Governo'!$E$1:$E$999)-ROW('Contratações Governo'!$E$1)+1),ROW(4:4))),"")</f>
        <v/>
      </c>
      <c r="BI33" s="279" t="str">
        <f t="shared" si="29"/>
        <v/>
      </c>
      <c r="BJ33" s="122" cm="1">
        <f t="array" ref="BJ33">IFERROR(INDEX('Contratações Governo'!$G$1:$G$999,SMALL(IF(BJ$1='Contratações Governo'!$E$1:$E$999,ROW('Contratações Governo'!$E$1:$E$999)-ROW('Contratações Governo'!$E$1)+1),ROW(4:4))),"")</f>
        <v>7933.56</v>
      </c>
      <c r="BK33" s="279" t="b">
        <f t="shared" si="30"/>
        <v>1</v>
      </c>
      <c r="BL33" s="122" t="str" cm="1">
        <f t="array" ref="BL33">IFERROR(INDEX('Contratações Governo'!$G$1:$G$999,SMALL(IF(BL$1='Contratações Governo'!$E$1:$E$999,ROW('Contratações Governo'!$E$1:$E$999)-ROW('Contratações Governo'!$E$1)+1),ROW(4:4))),"")</f>
        <v/>
      </c>
      <c r="BM33" s="279" t="str">
        <f t="shared" si="31"/>
        <v/>
      </c>
      <c r="BN33" s="119" t="str" cm="1">
        <f t="array" ref="BN33">IFERROR(INDEX('Contratações Governo'!$G$1:$G$999,SMALL(IF(BN$1='Contratações Governo'!$E$1:$E$999,ROW('Contratações Governo'!$E$1:$E$999)-ROW('Contratações Governo'!$E$1)+1),ROW(4:4))),"")</f>
        <v/>
      </c>
      <c r="BO33" s="165" t="str">
        <f t="shared" si="32"/>
        <v/>
      </c>
      <c r="BP33" s="122" t="str" cm="1">
        <f t="array" ref="BP33">IFERROR(INDEX('Contratações Governo'!$G$1:$G$999,SMALL(IF(BP$1='Contratações Governo'!$E$1:$E$999,ROW('Contratações Governo'!$E$1:$E$999)-ROW('Contratações Governo'!$E$1)+1),ROW(4:4))),"")</f>
        <v/>
      </c>
      <c r="BQ33" s="279" t="str">
        <f t="shared" si="33"/>
        <v/>
      </c>
      <c r="BR33" s="122" t="str" cm="1">
        <f t="array" ref="BR33">IFERROR(INDEX('Contratações Governo'!$G$1:$G$999,SMALL(IF(BR$1='Contratações Governo'!$E$1:$E$999,ROW('Contratações Governo'!$E$1:$E$999)-ROW('Contratações Governo'!$E$1)+1),ROW(4:4))),"")</f>
        <v/>
      </c>
      <c r="BS33" s="165" t="str">
        <f t="shared" si="34"/>
        <v/>
      </c>
    </row>
    <row r="34" spans="1:71" x14ac:dyDescent="0.25">
      <c r="A34" s="667"/>
      <c r="B34" s="119" cm="1">
        <f t="array" ref="B34">IFERROR(INDEX('Contratações Governo'!$G$1:$G$999,SMALL(IF(B$1='Contratações Governo'!$E$1:$E$999,ROW('Contratações Governo'!$E$1:$E$999)-ROW('Contratações Governo'!$E$1)+1),ROW(5:5))),"")</f>
        <v>1600</v>
      </c>
      <c r="C34" s="279" t="b">
        <f t="shared" ref="C34:C65" si="35">IF(B34="","",AND(B34&gt;=B$81,B34&lt;=B$80))</f>
        <v>1</v>
      </c>
      <c r="D34" s="121" cm="1">
        <f t="array" ref="D34">IFERROR(INDEX('Contratações Governo'!$G$1:$G$999,SMALL(IF(D$1='Contratações Governo'!$E$1:$E$999,ROW('Contratações Governo'!$E$1:$E$999)-ROW('Contratações Governo'!$E$1)+1),ROW(5:5))),"")</f>
        <v>2262.33</v>
      </c>
      <c r="E34" s="279" t="b">
        <f t="shared" ref="E34:E65" si="36">IF(D34="","",AND(D34&gt;=D$81,D34&lt;=D$80))</f>
        <v>1</v>
      </c>
      <c r="F34" s="121" cm="1">
        <f t="array" ref="F34">IFERROR(INDEX('Contratações Governo'!$G$1:$G$999,SMALL(IF(F$1='Contratações Governo'!$E$1:$E$999,ROW('Contratações Governo'!$E$1:$E$999)-ROW('Contratações Governo'!$E$1)+1),ROW(5:5))),"")</f>
        <v>3185.7</v>
      </c>
      <c r="G34" s="165" t="b">
        <f t="shared" ref="G34:G65" si="37">IF(F34="","",AND(F34&gt;=F$81,F34&lt;=F$80))</f>
        <v>1</v>
      </c>
      <c r="H34" s="88" t="str" cm="1">
        <f t="array" ref="H34">IFERROR(INDEX('Contratações Governo'!$G$1:$G$999,SMALL(IF(H$1='Contratações Governo'!$E$1:$E$999,ROW('Contratações Governo'!$E$1:$E$999)-ROW('Contratações Governo'!$E$1)+1),ROW(5:5))),"")</f>
        <v/>
      </c>
      <c r="I34" s="279" t="str">
        <f t="shared" ref="I34:I65" si="38">IF(H34="","",AND(H34&gt;=H$81,H34&lt;=H$80))</f>
        <v/>
      </c>
      <c r="J34" s="122" t="str" cm="1">
        <f t="array" ref="J34">IFERROR(INDEX('Contratações Governo'!$G$1:$G$999,SMALL(IF(J$1='Contratações Governo'!$E$1:$E$999,ROW('Contratações Governo'!$E$1:$E$999)-ROW('Contratações Governo'!$E$1)+1),ROW(5:5))),"")</f>
        <v/>
      </c>
      <c r="K34" s="279" t="str">
        <f t="shared" ref="K34:K65" si="39">IF(J34="","",AND(J34&gt;=J$81,J34&lt;=J$80))</f>
        <v/>
      </c>
      <c r="L34" s="122" t="str" cm="1">
        <f t="array" ref="L34">IFERROR(INDEX('Contratações Governo'!$G$1:$G$999,SMALL(IF(L$1='Contratações Governo'!$E$1:$E$999,ROW('Contratações Governo'!$E$1:$E$999)-ROW('Contratações Governo'!$E$1)+1),ROW(5:5))),"")</f>
        <v/>
      </c>
      <c r="M34" s="279" t="str">
        <f t="shared" ref="M34:M65" si="40">IF(L34="","",AND(L34&gt;=L$81,L34&lt;=L$80))</f>
        <v/>
      </c>
      <c r="N34" s="119" t="str" cm="1">
        <f t="array" ref="N34">IFERROR(INDEX('Contratações Governo'!$G$1:$G$999,SMALL(IF(N$1='Contratações Governo'!$E$1:$E$999,ROW('Contratações Governo'!$E$1:$E$999)-ROW('Contratações Governo'!$E$1)+1),ROW(5:5))),"")</f>
        <v/>
      </c>
      <c r="O34" s="279" t="str">
        <f t="shared" ref="O34:O65" si="41">IF(N34="","",AND(N34&gt;=N$81,N34&lt;=N$80))</f>
        <v/>
      </c>
      <c r="P34" s="88" cm="1">
        <f t="array" ref="P34">IFERROR(INDEX('Contratações Governo'!$G$1:$G$999,SMALL(IF(P$1='Contratações Governo'!$E$1:$E$999,ROW('Contratações Governo'!$E$1:$E$999)-ROW('Contratações Governo'!$E$1)+1),ROW(5:5))),"")</f>
        <v>3498.5</v>
      </c>
      <c r="Q34" s="279" t="b">
        <f t="shared" ref="Q34:Q65" si="42">IF(P34="","",AND(P34&gt;=P$81,P34&lt;=P$80))</f>
        <v>1</v>
      </c>
      <c r="R34" s="122" cm="1">
        <f t="array" ref="R34">IFERROR(INDEX('Contratações Governo'!$G$1:$G$999,SMALL(IF(R$1='Contratações Governo'!$E$1:$E$999,ROW('Contratações Governo'!$E$1:$E$999)-ROW('Contratações Governo'!$E$1)+1),ROW(5:5))),"")</f>
        <v>4982.26</v>
      </c>
      <c r="S34" s="279" t="b">
        <f t="shared" ref="S34:S65" si="43">IF(R34="","",AND(R34&gt;=R$81,R34&lt;=R$80))</f>
        <v>1</v>
      </c>
      <c r="T34" s="122" cm="1">
        <f t="array" ref="T34">IFERROR(INDEX('Contratações Governo'!$G$1:$G$999,SMALL(IF(T$1='Contratações Governo'!$E$1:$E$999,ROW('Contratações Governo'!$E$1:$E$999)-ROW('Contratações Governo'!$E$1)+1),ROW(5:5))),"")</f>
        <v>6491.7</v>
      </c>
      <c r="U34" s="279" t="b">
        <f t="shared" ref="U34:U65" si="44">IF(T34="","",AND(T34&gt;=T$81,T34&lt;=T$80))</f>
        <v>1</v>
      </c>
      <c r="V34" s="119" t="str" cm="1">
        <f t="array" ref="V34">IFERROR(INDEX('Contratações Governo'!$G$1:$G$999,SMALL(IF(V$1='Contratações Governo'!$E$1:$E$999,ROW('Contratações Governo'!$E$1:$E$999)-ROW('Contratações Governo'!$E$1)+1),ROW(5:5))),"")</f>
        <v/>
      </c>
      <c r="W34" s="279" t="str">
        <f t="shared" ref="W34:W65" si="45">IF(V34="","",AND(V34&gt;=V$81,V34&lt;=V$80))</f>
        <v/>
      </c>
      <c r="X34" s="88" t="str" cm="1">
        <f t="array" ref="X34">IFERROR(INDEX('Contratações Governo'!$G$1:$G$999,SMALL(IF(X$1='Contratações Governo'!$E$1:$E$999,ROW('Contratações Governo'!$E$1:$E$999)-ROW('Contratações Governo'!$E$1)+1),ROW(5:5))),"")</f>
        <v/>
      </c>
      <c r="Y34" s="279" t="str">
        <f t="shared" ref="Y34:Y65" si="46">IF(X34="","",AND(X34&gt;=X$81,X34&lt;=X$80))</f>
        <v/>
      </c>
      <c r="Z34" s="122" cm="1">
        <f t="array" ref="Z34">IFERROR(INDEX('Contratações Governo'!$G$1:$G$999,SMALL(IF(Z$1='Contratações Governo'!$E$1:$E$999,ROW('Contratações Governo'!$E$1:$E$999)-ROW('Contratações Governo'!$E$1)+1),ROW(5:5))),"")</f>
        <v>6700.63</v>
      </c>
      <c r="AA34" s="279" t="b">
        <f t="shared" ref="AA34:AA65" si="47">IF(Z34="","",AND(Z34&gt;=Z$81,Z34&lt;=Z$80))</f>
        <v>1</v>
      </c>
      <c r="AB34" s="122" cm="1">
        <f t="array" ref="AB34">IFERROR(INDEX('Contratações Governo'!$G$1:$G$999,SMALL(IF(AB$1='Contratações Governo'!$E$1:$E$999,ROW('Contratações Governo'!$E$1:$E$999)-ROW('Contratações Governo'!$E$1)+1),ROW(5:5))),"")</f>
        <v>10000</v>
      </c>
      <c r="AC34" s="279" t="b">
        <f t="shared" ref="AC34:AC65" si="48">IF(AB34="","",AND(AB34&gt;=AB$81,AB34&lt;=AB$80))</f>
        <v>1</v>
      </c>
      <c r="AD34" s="119" t="str" cm="1">
        <f t="array" ref="AD34">IFERROR(INDEX('Contratações Governo'!$G$1:$G$999,SMALL(IF(AD$1='Contratações Governo'!$E$1:$E$999,ROW('Contratações Governo'!$E$1:$E$999)-ROW('Contratações Governo'!$E$1)+1),ROW(5:5))),"")</f>
        <v/>
      </c>
      <c r="AE34" s="279" t="str">
        <f t="shared" ref="AE34:AE65" si="49">IF(AD34="","",AND(AD34&gt;=AD$81,AD34&lt;=AD$80))</f>
        <v/>
      </c>
      <c r="AF34" s="121" cm="1">
        <f t="array" ref="AF34">IFERROR(INDEX('Contratações Governo'!$G$1:$G$999,SMALL(IF(AF$1='Contratações Governo'!$E$1:$E$999,ROW('Contratações Governo'!$E$1:$E$999)-ROW('Contratações Governo'!$E$1)+1),ROW(5:5))),"")</f>
        <v>6326.64</v>
      </c>
      <c r="AG34" s="279" t="b">
        <f t="shared" ref="AG34:AG65" si="50">IF(AF34="","",AND(AF34&gt;=AF$81,AF34&lt;=AF$80))</f>
        <v>1</v>
      </c>
      <c r="AH34" s="121" cm="1">
        <f t="array" ref="AH34">IFERROR(INDEX('Contratações Governo'!$G$1:$G$999,SMALL(IF(AH$1='Contratações Governo'!$E$1:$E$999,ROW('Contratações Governo'!$E$1:$E$999)-ROW('Contratações Governo'!$E$1)+1),ROW(5:5))),"")</f>
        <v>9849.2099999999991</v>
      </c>
      <c r="AI34" s="279" t="b">
        <f t="shared" ref="AI34:AI65" si="51">IF(AH34="","",AND(AH34&gt;=AH$81,AH34&lt;=AH$80))</f>
        <v>1</v>
      </c>
      <c r="AJ34" s="88" t="str" cm="1">
        <f t="array" ref="AJ34">IFERROR(INDEX('Contratações Governo'!$G$1:$G$999,SMALL(IF(AJ$1='Contratações Governo'!$E$1:$E$999,ROW('Contratações Governo'!$E$1:$E$999)-ROW('Contratações Governo'!$E$1)+1),ROW(5:5))),"")</f>
        <v/>
      </c>
      <c r="AK34" s="279" t="str">
        <f t="shared" ref="AK34:AK65" si="52">IF(AJ34="","",AND(AJ34&gt;=AJ$81,AJ34&lt;=AJ$80))</f>
        <v/>
      </c>
      <c r="AL34" s="122" cm="1">
        <f t="array" ref="AL34">IFERROR(INDEX('Contratações Governo'!$G$1:$G$999,SMALL(IF(AL$1='Contratações Governo'!$E$1:$E$999,ROW('Contratações Governo'!$E$1:$E$999)-ROW('Contratações Governo'!$E$1)+1),ROW(5:5))),"")</f>
        <v>8782.7999999999993</v>
      </c>
      <c r="AM34" s="279" t="b">
        <f t="shared" ref="AM34:AM65" si="53">IF(AL34="","",AND(AL34&gt;=AL$81,AL34&lt;=AL$80))</f>
        <v>1</v>
      </c>
      <c r="AN34" s="122" cm="1">
        <f t="array" ref="AN34">IFERROR(INDEX('Contratações Governo'!$G$1:$G$999,SMALL(IF(AN$1='Contratações Governo'!$E$1:$E$999,ROW('Contratações Governo'!$E$1:$E$999)-ROW('Contratações Governo'!$E$1)+1),ROW(5:5))),"")</f>
        <v>9367.94</v>
      </c>
      <c r="AO34" s="279" t="b">
        <f t="shared" ref="AO34:AO65" si="54">IF(AN34="","",AND(AN34&gt;=AN$81,AN34&lt;=AN$80))</f>
        <v>1</v>
      </c>
      <c r="AP34" s="119" t="str" cm="1">
        <f t="array" ref="AP34">IFERROR(INDEX('Contratações Governo'!$G$1:$G$999,SMALL(IF(AP$1='Contratações Governo'!$E$1:$E$999,ROW('Contratações Governo'!$E$1:$E$999)-ROW('Contratações Governo'!$E$1)+1),ROW(5:5))),"")</f>
        <v/>
      </c>
      <c r="AQ34" s="279" t="str">
        <f t="shared" ref="AQ34:AQ64" si="55">IF(AP34="","",AND(AP34&gt;=AP$81,AP34&lt;=AP$80))</f>
        <v/>
      </c>
      <c r="AR34" s="121" t="str" cm="1">
        <f t="array" ref="AR34">IFERROR(INDEX('Contratações Governo'!$G$1:$G$999,SMALL(IF(AR$1='Contratações Governo'!$E$1:$E$999,ROW('Contratações Governo'!$E$1:$E$999)-ROW('Contratações Governo'!$E$1)+1),ROW(5:5))),"")</f>
        <v/>
      </c>
      <c r="AS34" s="279" t="str">
        <f t="shared" ref="AS34:AS64" si="56">IF(AR34="","",AND(AR34&gt;=AR$81,AR34&lt;=AR$80))</f>
        <v/>
      </c>
      <c r="AT34" s="121" t="str" cm="1">
        <f t="array" ref="AT34">IFERROR(INDEX('Contratações Governo'!$G$1:$G$999,SMALL(IF(AT$1='Contratações Governo'!$E$1:$E$999,ROW('Contratações Governo'!$E$1:$E$999)-ROW('Contratações Governo'!$E$1)+1),ROW(5:5))),"")</f>
        <v/>
      </c>
      <c r="AU34" s="279" t="str">
        <f t="shared" ref="AU34:AU64" si="57">IF(AT34="","",AND(AT34&gt;=AT$81,AT34&lt;=AT$80))</f>
        <v/>
      </c>
      <c r="AV34" s="88" t="str" cm="1">
        <f t="array" ref="AV34">IFERROR(INDEX('Contratações Governo'!$G$1:$G$999,SMALL(IF(AV$1='Contratações Governo'!$E$1:$E$999,ROW('Contratações Governo'!$E$1:$E$999)-ROW('Contratações Governo'!$E$1)+1),ROW(5:5))),"")</f>
        <v/>
      </c>
      <c r="AW34" s="279" t="str">
        <f t="shared" ref="AW34:AW65" si="58">IF(AV34="","",AND(AV34&gt;=AV$81,AV34&lt;=AV$80))</f>
        <v/>
      </c>
      <c r="AX34" s="122" t="str" cm="1">
        <f t="array" ref="AX34">IFERROR(INDEX('Contratações Governo'!$G$1:$G$999,SMALL(IF(AX$1='Contratações Governo'!$E$1:$E$999,ROW('Contratações Governo'!$E$1:$E$999)-ROW('Contratações Governo'!$E$1)+1),ROW(5:5))),"")</f>
        <v/>
      </c>
      <c r="AY34" s="279" t="str">
        <f t="shared" ref="AY34:AY65" si="59">IF(AX34="","",AND(AX34&gt;=AX$81,AX34&lt;=AX$80))</f>
        <v/>
      </c>
      <c r="AZ34" s="122" t="str" cm="1">
        <f t="array" ref="AZ34">IFERROR(INDEX('Contratações Governo'!$G$1:$G$999,SMALL(IF(AZ$1='Contratações Governo'!$E$1:$E$999,ROW('Contratações Governo'!$E$1:$E$999)-ROW('Contratações Governo'!$E$1)+1),ROW(5:5))),"")</f>
        <v/>
      </c>
      <c r="BA34" s="279" t="str">
        <f t="shared" ref="BA34:BA65" si="60">IF(AZ34="","",AND(AZ34&gt;=AZ$81,AZ34&lt;=AZ$80))</f>
        <v/>
      </c>
      <c r="BB34" s="119" t="str" cm="1">
        <f t="array" ref="BB34">IFERROR(INDEX('Contratações Governo'!$G$1:$G$999,SMALL(IF(BB$1='Contratações Governo'!$E$1:$E$999,ROW('Contratações Governo'!$E$1:$E$999)-ROW('Contratações Governo'!$E$1)+1),ROW(5:5))),"")</f>
        <v/>
      </c>
      <c r="BC34" s="279" t="str">
        <f t="shared" ref="BC34:BC65" si="61">IF(BB34="","",AND(BB34&gt;=BB$81,BB34&lt;=BB$80))</f>
        <v/>
      </c>
      <c r="BD34" s="121" t="str" cm="1">
        <f t="array" ref="BD34">IFERROR(INDEX('Contratações Governo'!$G$1:$G$999,SMALL(IF(BD$1='Contratações Governo'!$E$1:$E$999,ROW('Contratações Governo'!$E$1:$E$999)-ROW('Contratações Governo'!$E$1)+1),ROW(5:5))),"")</f>
        <v/>
      </c>
      <c r="BE34" s="279" t="str">
        <f t="shared" ref="BE34:BE65" si="62">IF(BD34="","",AND(BD34&gt;=BD$81,BD34&lt;=BD$80))</f>
        <v/>
      </c>
      <c r="BF34" s="121" t="str" cm="1">
        <f t="array" ref="BF34">IFERROR(INDEX('Contratações Governo'!$G$1:$G$999,SMALL(IF(BF$1='Contratações Governo'!$E$1:$E$999,ROW('Contratações Governo'!$E$1:$E$999)-ROW('Contratações Governo'!$E$1)+1),ROW(5:5))),"")</f>
        <v/>
      </c>
      <c r="BG34" s="279" t="str">
        <f t="shared" ref="BG34:BG65" si="63">IF(BF34="","",AND(BF34&gt;=BF$81,BF34&lt;=BF$80))</f>
        <v/>
      </c>
      <c r="BH34" s="88" t="str" cm="1">
        <f t="array" ref="BH34">IFERROR(INDEX('Contratações Governo'!$G$1:$G$999,SMALL(IF(BH$1='Contratações Governo'!$E$1:$E$999,ROW('Contratações Governo'!$E$1:$E$999)-ROW('Contratações Governo'!$E$1)+1),ROW(5:5))),"")</f>
        <v/>
      </c>
      <c r="BI34" s="279" t="str">
        <f t="shared" ref="BI34:BI65" si="64">IF(BH34="","",AND(BH34&gt;=BH$81,BH34&lt;=BH$80))</f>
        <v/>
      </c>
      <c r="BJ34" s="122" t="str" cm="1">
        <f t="array" ref="BJ34">IFERROR(INDEX('Contratações Governo'!$G$1:$G$999,SMALL(IF(BJ$1='Contratações Governo'!$E$1:$E$999,ROW('Contratações Governo'!$E$1:$E$999)-ROW('Contratações Governo'!$E$1)+1),ROW(5:5))),"")</f>
        <v/>
      </c>
      <c r="BK34" s="279" t="str">
        <f t="shared" ref="BK34:BK65" si="65">IF(BJ34="","",AND(BJ34&gt;=BJ$81,BJ34&lt;=BJ$80))</f>
        <v/>
      </c>
      <c r="BL34" s="122" t="str" cm="1">
        <f t="array" ref="BL34">IFERROR(INDEX('Contratações Governo'!$G$1:$G$999,SMALL(IF(BL$1='Contratações Governo'!$E$1:$E$999,ROW('Contratações Governo'!$E$1:$E$999)-ROW('Contratações Governo'!$E$1)+1),ROW(5:5))),"")</f>
        <v/>
      </c>
      <c r="BM34" s="279" t="str">
        <f t="shared" ref="BM34:BM65" si="66">IF(BL34="","",AND(BL34&gt;=BL$81,BL34&lt;=BL$80))</f>
        <v/>
      </c>
      <c r="BN34" s="119" t="str" cm="1">
        <f t="array" ref="BN34">IFERROR(INDEX('Contratações Governo'!$G$1:$G$999,SMALL(IF(BN$1='Contratações Governo'!$E$1:$E$999,ROW('Contratações Governo'!$E$1:$E$999)-ROW('Contratações Governo'!$E$1)+1),ROW(5:5))),"")</f>
        <v/>
      </c>
      <c r="BO34" s="165" t="str">
        <f t="shared" ref="BO34:BO65" si="67">IF(BN34="","",AND(BN34&gt;=BN$81,BN34&lt;=BN$80))</f>
        <v/>
      </c>
      <c r="BP34" s="122" t="str" cm="1">
        <f t="array" ref="BP34">IFERROR(INDEX('Contratações Governo'!$G$1:$G$999,SMALL(IF(BP$1='Contratações Governo'!$E$1:$E$999,ROW('Contratações Governo'!$E$1:$E$999)-ROW('Contratações Governo'!$E$1)+1),ROW(5:5))),"")</f>
        <v/>
      </c>
      <c r="BQ34" s="279" t="str">
        <f t="shared" ref="BQ34:BQ65" si="68">IF(BP34="","",AND(BP34&gt;=BP$81,BP34&lt;=BP$80))</f>
        <v/>
      </c>
      <c r="BR34" s="122" t="str" cm="1">
        <f t="array" ref="BR34">IFERROR(INDEX('Contratações Governo'!$G$1:$G$999,SMALL(IF(BR$1='Contratações Governo'!$E$1:$E$999,ROW('Contratações Governo'!$E$1:$E$999)-ROW('Contratações Governo'!$E$1)+1),ROW(5:5))),"")</f>
        <v/>
      </c>
      <c r="BS34" s="165" t="str">
        <f t="shared" ref="BS34:BS65" si="69">IF(BR34="","",AND(BR34&gt;=BR$81,BR34&lt;=BR$80))</f>
        <v/>
      </c>
    </row>
    <row r="35" spans="1:71" x14ac:dyDescent="0.25">
      <c r="A35" s="667"/>
      <c r="B35" s="119" cm="1">
        <f t="array" ref="B35">IFERROR(INDEX('Contratações Governo'!$G$1:$G$999,SMALL(IF(B$1='Contratações Governo'!$E$1:$E$999,ROW('Contratações Governo'!$E$1:$E$999)-ROW('Contratações Governo'!$E$1)+1),ROW(6:6))),"")</f>
        <v>1800</v>
      </c>
      <c r="C35" s="279" t="b">
        <f t="shared" si="35"/>
        <v>1</v>
      </c>
      <c r="D35" s="121" cm="1">
        <f t="array" ref="D35">IFERROR(INDEX('Contratações Governo'!$G$1:$G$999,SMALL(IF(D$1='Contratações Governo'!$E$1:$E$999,ROW('Contratações Governo'!$E$1:$E$999)-ROW('Contratações Governo'!$E$1)+1),ROW(6:6))),"")</f>
        <v>2312.19</v>
      </c>
      <c r="E35" s="279" t="b">
        <f t="shared" si="36"/>
        <v>1</v>
      </c>
      <c r="F35" s="121" t="str" cm="1">
        <f t="array" ref="F35">IFERROR(INDEX('Contratações Governo'!$G$1:$G$999,SMALL(IF(F$1='Contratações Governo'!$E$1:$E$999,ROW('Contratações Governo'!$E$1:$E$999)-ROW('Contratações Governo'!$E$1)+1),ROW(6:6))),"")</f>
        <v/>
      </c>
      <c r="G35" s="165" t="str">
        <f t="shared" si="37"/>
        <v/>
      </c>
      <c r="H35" s="88" t="str" cm="1">
        <f t="array" ref="H35">IFERROR(INDEX('Contratações Governo'!$G$1:$G$999,SMALL(IF(H$1='Contratações Governo'!$E$1:$E$999,ROW('Contratações Governo'!$E$1:$E$999)-ROW('Contratações Governo'!$E$1)+1),ROW(6:6))),"")</f>
        <v/>
      </c>
      <c r="I35" s="279" t="str">
        <f t="shared" si="38"/>
        <v/>
      </c>
      <c r="J35" s="122" t="str" cm="1">
        <f t="array" ref="J35">IFERROR(INDEX('Contratações Governo'!$G$1:$G$999,SMALL(IF(J$1='Contratações Governo'!$E$1:$E$999,ROW('Contratações Governo'!$E$1:$E$999)-ROW('Contratações Governo'!$E$1)+1),ROW(6:6))),"")</f>
        <v/>
      </c>
      <c r="K35" s="279" t="str">
        <f t="shared" si="39"/>
        <v/>
      </c>
      <c r="L35" s="122" t="str" cm="1">
        <f t="array" ref="L35">IFERROR(INDEX('Contratações Governo'!$G$1:$G$999,SMALL(IF(L$1='Contratações Governo'!$E$1:$E$999,ROW('Contratações Governo'!$E$1:$E$999)-ROW('Contratações Governo'!$E$1)+1),ROW(6:6))),"")</f>
        <v/>
      </c>
      <c r="M35" s="279" t="str">
        <f t="shared" si="40"/>
        <v/>
      </c>
      <c r="N35" s="119" t="str" cm="1">
        <f t="array" ref="N35">IFERROR(INDEX('Contratações Governo'!$G$1:$G$999,SMALL(IF(N$1='Contratações Governo'!$E$1:$E$999,ROW('Contratações Governo'!$E$1:$E$999)-ROW('Contratações Governo'!$E$1)+1),ROW(6:6))),"")</f>
        <v/>
      </c>
      <c r="O35" s="279" t="str">
        <f t="shared" si="41"/>
        <v/>
      </c>
      <c r="P35" s="88" cm="1">
        <f t="array" ref="P35">IFERROR(INDEX('Contratações Governo'!$G$1:$G$999,SMALL(IF(P$1='Contratações Governo'!$E$1:$E$999,ROW('Contratações Governo'!$E$1:$E$999)-ROW('Contratações Governo'!$E$1)+1),ROW(6:6))),"")</f>
        <v>3498.5</v>
      </c>
      <c r="Q35" s="279" t="b">
        <f t="shared" si="42"/>
        <v>1</v>
      </c>
      <c r="R35" s="122" cm="1">
        <f t="array" ref="R35">IFERROR(INDEX('Contratações Governo'!$G$1:$G$999,SMALL(IF(R$1='Contratações Governo'!$E$1:$E$999,ROW('Contratações Governo'!$E$1:$E$999)-ROW('Contratações Governo'!$E$1)+1),ROW(6:6))),"")</f>
        <v>4982.26</v>
      </c>
      <c r="S35" s="279" t="b">
        <f t="shared" si="43"/>
        <v>1</v>
      </c>
      <c r="T35" s="122" cm="1">
        <f t="array" ref="T35">IFERROR(INDEX('Contratações Governo'!$G$1:$G$999,SMALL(IF(T$1='Contratações Governo'!$E$1:$E$999,ROW('Contratações Governo'!$E$1:$E$999)-ROW('Contratações Governo'!$E$1)+1),ROW(6:6))),"")</f>
        <v>7500</v>
      </c>
      <c r="U35" s="279" t="b">
        <f t="shared" si="44"/>
        <v>1</v>
      </c>
      <c r="V35" s="119" t="str" cm="1">
        <f t="array" ref="V35">IFERROR(INDEX('Contratações Governo'!$G$1:$G$999,SMALL(IF(V$1='Contratações Governo'!$E$1:$E$999,ROW('Contratações Governo'!$E$1:$E$999)-ROW('Contratações Governo'!$E$1)+1),ROW(6:6))),"")</f>
        <v/>
      </c>
      <c r="W35" s="279" t="str">
        <f t="shared" si="45"/>
        <v/>
      </c>
      <c r="X35" s="88" t="str" cm="1">
        <f t="array" ref="X35">IFERROR(INDEX('Contratações Governo'!$G$1:$G$999,SMALL(IF(X$1='Contratações Governo'!$E$1:$E$999,ROW('Contratações Governo'!$E$1:$E$999)-ROW('Contratações Governo'!$E$1)+1),ROW(6:6))),"")</f>
        <v/>
      </c>
      <c r="Y35" s="279" t="str">
        <f t="shared" si="46"/>
        <v/>
      </c>
      <c r="Z35" s="122" cm="1">
        <f t="array" ref="Z35">IFERROR(INDEX('Contratações Governo'!$G$1:$G$999,SMALL(IF(Z$1='Contratações Governo'!$E$1:$E$999,ROW('Contratações Governo'!$E$1:$E$999)-ROW('Contratações Governo'!$E$1)+1),ROW(6:6))),"")</f>
        <v>6700.63</v>
      </c>
      <c r="AA35" s="279" t="b">
        <f t="shared" si="47"/>
        <v>1</v>
      </c>
      <c r="AB35" s="122" cm="1">
        <f t="array" ref="AB35">IFERROR(INDEX('Contratações Governo'!$G$1:$G$999,SMALL(IF(AB$1='Contratações Governo'!$E$1:$E$999,ROW('Contratações Governo'!$E$1:$E$999)-ROW('Contratações Governo'!$E$1)+1),ROW(6:6))),"")</f>
        <v>10000</v>
      </c>
      <c r="AC35" s="279" t="b">
        <f t="shared" si="48"/>
        <v>1</v>
      </c>
      <c r="AD35" s="119" t="str" cm="1">
        <f t="array" ref="AD35">IFERROR(INDEX('Contratações Governo'!$G$1:$G$999,SMALL(IF(AD$1='Contratações Governo'!$E$1:$E$999,ROW('Contratações Governo'!$E$1:$E$999)-ROW('Contratações Governo'!$E$1)+1),ROW(6:6))),"")</f>
        <v/>
      </c>
      <c r="AE35" s="279" t="str">
        <f t="shared" si="49"/>
        <v/>
      </c>
      <c r="AF35" s="121" cm="1">
        <f t="array" ref="AF35">IFERROR(INDEX('Contratações Governo'!$G$1:$G$999,SMALL(IF(AF$1='Contratações Governo'!$E$1:$E$999,ROW('Contratações Governo'!$E$1:$E$999)-ROW('Contratações Governo'!$E$1)+1),ROW(6:6))),"")</f>
        <v>6482.74</v>
      </c>
      <c r="AG35" s="279" t="b">
        <f t="shared" si="50"/>
        <v>1</v>
      </c>
      <c r="AH35" s="121" cm="1">
        <f t="array" ref="AH35">IFERROR(INDEX('Contratações Governo'!$G$1:$G$999,SMALL(IF(AH$1='Contratações Governo'!$E$1:$E$999,ROW('Contratações Governo'!$E$1:$E$999)-ROW('Contratações Governo'!$E$1)+1),ROW(6:6))),"")</f>
        <v>8955.41</v>
      </c>
      <c r="AI35" s="279" t="b">
        <f t="shared" si="51"/>
        <v>1</v>
      </c>
      <c r="AJ35" s="88" t="str" cm="1">
        <f t="array" ref="AJ35">IFERROR(INDEX('Contratações Governo'!$G$1:$G$999,SMALL(IF(AJ$1='Contratações Governo'!$E$1:$E$999,ROW('Contratações Governo'!$E$1:$E$999)-ROW('Contratações Governo'!$E$1)+1),ROW(6:6))),"")</f>
        <v/>
      </c>
      <c r="AK35" s="279" t="str">
        <f t="shared" si="52"/>
        <v/>
      </c>
      <c r="AL35" s="122" cm="1">
        <f t="array" ref="AL35">IFERROR(INDEX('Contratações Governo'!$G$1:$G$999,SMALL(IF(AL$1='Contratações Governo'!$E$1:$E$999,ROW('Contratações Governo'!$E$1:$E$999)-ROW('Contratações Governo'!$E$1)+1),ROW(6:6))),"")</f>
        <v>7352.55</v>
      </c>
      <c r="AM35" s="279" t="b">
        <f t="shared" si="53"/>
        <v>1</v>
      </c>
      <c r="AN35" s="122" t="str" cm="1">
        <f t="array" ref="AN35">IFERROR(INDEX('Contratações Governo'!$G$1:$G$999,SMALL(IF(AN$1='Contratações Governo'!$E$1:$E$999,ROW('Contratações Governo'!$E$1:$E$999)-ROW('Contratações Governo'!$E$1)+1),ROW(6:6))),"")</f>
        <v/>
      </c>
      <c r="AO35" s="279" t="str">
        <f t="shared" si="54"/>
        <v/>
      </c>
      <c r="AP35" s="119" t="str" cm="1">
        <f t="array" ref="AP35">IFERROR(INDEX('Contratações Governo'!$G$1:$G$999,SMALL(IF(AP$1='Contratações Governo'!$E$1:$E$999,ROW('Contratações Governo'!$E$1:$E$999)-ROW('Contratações Governo'!$E$1)+1),ROW(6:6))),"")</f>
        <v/>
      </c>
      <c r="AQ35" s="279" t="str">
        <f t="shared" si="55"/>
        <v/>
      </c>
      <c r="AR35" s="121" t="str" cm="1">
        <f t="array" ref="AR35">IFERROR(INDEX('Contratações Governo'!$G$1:$G$999,SMALL(IF(AR$1='Contratações Governo'!$E$1:$E$999,ROW('Contratações Governo'!$E$1:$E$999)-ROW('Contratações Governo'!$E$1)+1),ROW(6:6))),"")</f>
        <v/>
      </c>
      <c r="AS35" s="279" t="str">
        <f t="shared" si="56"/>
        <v/>
      </c>
      <c r="AT35" s="121" t="str" cm="1">
        <f t="array" ref="AT35">IFERROR(INDEX('Contratações Governo'!$G$1:$G$999,SMALL(IF(AT$1='Contratações Governo'!$E$1:$E$999,ROW('Contratações Governo'!$E$1:$E$999)-ROW('Contratações Governo'!$E$1)+1),ROW(6:6))),"")</f>
        <v/>
      </c>
      <c r="AU35" s="279" t="str">
        <f t="shared" si="57"/>
        <v/>
      </c>
      <c r="AV35" s="88" t="str" cm="1">
        <f t="array" ref="AV35">IFERROR(INDEX('Contratações Governo'!$G$1:$G$999,SMALL(IF(AV$1='Contratações Governo'!$E$1:$E$999,ROW('Contratações Governo'!$E$1:$E$999)-ROW('Contratações Governo'!$E$1)+1),ROW(6:6))),"")</f>
        <v/>
      </c>
      <c r="AW35" s="279" t="str">
        <f t="shared" si="58"/>
        <v/>
      </c>
      <c r="AX35" s="122" t="str" cm="1">
        <f t="array" ref="AX35">IFERROR(INDEX('Contratações Governo'!$G$1:$G$999,SMALL(IF(AX$1='Contratações Governo'!$E$1:$E$999,ROW('Contratações Governo'!$E$1:$E$999)-ROW('Contratações Governo'!$E$1)+1),ROW(6:6))),"")</f>
        <v/>
      </c>
      <c r="AY35" s="279" t="str">
        <f t="shared" si="59"/>
        <v/>
      </c>
      <c r="AZ35" s="122" t="str" cm="1">
        <f t="array" ref="AZ35">IFERROR(INDEX('Contratações Governo'!$G$1:$G$999,SMALL(IF(AZ$1='Contratações Governo'!$E$1:$E$999,ROW('Contratações Governo'!$E$1:$E$999)-ROW('Contratações Governo'!$E$1)+1),ROW(6:6))),"")</f>
        <v/>
      </c>
      <c r="BA35" s="279" t="str">
        <f t="shared" si="60"/>
        <v/>
      </c>
      <c r="BB35" s="119" t="str" cm="1">
        <f t="array" ref="BB35">IFERROR(INDEX('Contratações Governo'!$G$1:$G$999,SMALL(IF(BB$1='Contratações Governo'!$E$1:$E$999,ROW('Contratações Governo'!$E$1:$E$999)-ROW('Contratações Governo'!$E$1)+1),ROW(6:6))),"")</f>
        <v/>
      </c>
      <c r="BC35" s="279" t="str">
        <f t="shared" si="61"/>
        <v/>
      </c>
      <c r="BD35" s="121" t="str" cm="1">
        <f t="array" ref="BD35">IFERROR(INDEX('Contratações Governo'!$G$1:$G$999,SMALL(IF(BD$1='Contratações Governo'!$E$1:$E$999,ROW('Contratações Governo'!$E$1:$E$999)-ROW('Contratações Governo'!$E$1)+1),ROW(6:6))),"")</f>
        <v/>
      </c>
      <c r="BE35" s="279" t="str">
        <f t="shared" si="62"/>
        <v/>
      </c>
      <c r="BF35" s="121" t="str" cm="1">
        <f t="array" ref="BF35">IFERROR(INDEX('Contratações Governo'!$G$1:$G$999,SMALL(IF(BF$1='Contratações Governo'!$E$1:$E$999,ROW('Contratações Governo'!$E$1:$E$999)-ROW('Contratações Governo'!$E$1)+1),ROW(6:6))),"")</f>
        <v/>
      </c>
      <c r="BG35" s="279" t="str">
        <f t="shared" si="63"/>
        <v/>
      </c>
      <c r="BH35" s="88" t="str" cm="1">
        <f t="array" ref="BH35">IFERROR(INDEX('Contratações Governo'!$G$1:$G$999,SMALL(IF(BH$1='Contratações Governo'!$E$1:$E$999,ROW('Contratações Governo'!$E$1:$E$999)-ROW('Contratações Governo'!$E$1)+1),ROW(6:6))),"")</f>
        <v/>
      </c>
      <c r="BI35" s="279" t="str">
        <f t="shared" si="64"/>
        <v/>
      </c>
      <c r="BJ35" s="122" t="str" cm="1">
        <f t="array" ref="BJ35">IFERROR(INDEX('Contratações Governo'!$G$1:$G$999,SMALL(IF(BJ$1='Contratações Governo'!$E$1:$E$999,ROW('Contratações Governo'!$E$1:$E$999)-ROW('Contratações Governo'!$E$1)+1),ROW(6:6))),"")</f>
        <v/>
      </c>
      <c r="BK35" s="279" t="str">
        <f t="shared" si="65"/>
        <v/>
      </c>
      <c r="BL35" s="122" t="str" cm="1">
        <f t="array" ref="BL35">IFERROR(INDEX('Contratações Governo'!$G$1:$G$999,SMALL(IF(BL$1='Contratações Governo'!$E$1:$E$999,ROW('Contratações Governo'!$E$1:$E$999)-ROW('Contratações Governo'!$E$1)+1),ROW(6:6))),"")</f>
        <v/>
      </c>
      <c r="BM35" s="279" t="str">
        <f t="shared" si="66"/>
        <v/>
      </c>
      <c r="BN35" s="119" t="str" cm="1">
        <f t="array" ref="BN35">IFERROR(INDEX('Contratações Governo'!$G$1:$G$999,SMALL(IF(BN$1='Contratações Governo'!$E$1:$E$999,ROW('Contratações Governo'!$E$1:$E$999)-ROW('Contratações Governo'!$E$1)+1),ROW(6:6))),"")</f>
        <v/>
      </c>
      <c r="BO35" s="165" t="str">
        <f t="shared" si="67"/>
        <v/>
      </c>
      <c r="BP35" s="122" t="str" cm="1">
        <f t="array" ref="BP35">IFERROR(INDEX('Contratações Governo'!$G$1:$G$999,SMALL(IF(BP$1='Contratações Governo'!$E$1:$E$999,ROW('Contratações Governo'!$E$1:$E$999)-ROW('Contratações Governo'!$E$1)+1),ROW(6:6))),"")</f>
        <v/>
      </c>
      <c r="BQ35" s="279" t="str">
        <f t="shared" si="68"/>
        <v/>
      </c>
      <c r="BR35" s="122" t="str" cm="1">
        <f t="array" ref="BR35">IFERROR(INDEX('Contratações Governo'!$G$1:$G$999,SMALL(IF(BR$1='Contratações Governo'!$E$1:$E$999,ROW('Contratações Governo'!$E$1:$E$999)-ROW('Contratações Governo'!$E$1)+1),ROW(6:6))),"")</f>
        <v/>
      </c>
      <c r="BS35" s="165" t="str">
        <f t="shared" si="69"/>
        <v/>
      </c>
    </row>
    <row r="36" spans="1:71" x14ac:dyDescent="0.25">
      <c r="A36" s="667"/>
      <c r="B36" s="119" cm="1">
        <f t="array" ref="B36">IFERROR(INDEX('Contratações Governo'!$G$1:$G$999,SMALL(IF(B$1='Contratações Governo'!$E$1:$E$999,ROW('Contratações Governo'!$E$1:$E$999)-ROW('Contratações Governo'!$E$1)+1),ROW(7:7))),"")</f>
        <v>1650</v>
      </c>
      <c r="C36" s="279" t="b">
        <f t="shared" si="35"/>
        <v>1</v>
      </c>
      <c r="D36" s="121" cm="1">
        <f t="array" ref="D36">IFERROR(INDEX('Contratações Governo'!$G$1:$G$999,SMALL(IF(D$1='Contratações Governo'!$E$1:$E$999,ROW('Contratações Governo'!$E$1:$E$999)-ROW('Contratações Governo'!$E$1)+1),ROW(7:7))),"")</f>
        <v>2022.12</v>
      </c>
      <c r="E36" s="279" t="b">
        <f t="shared" si="36"/>
        <v>1</v>
      </c>
      <c r="F36" s="121" t="str" cm="1">
        <f t="array" ref="F36">IFERROR(INDEX('Contratações Governo'!$G$1:$G$999,SMALL(IF(F$1='Contratações Governo'!$E$1:$E$999,ROW('Contratações Governo'!$E$1:$E$999)-ROW('Contratações Governo'!$E$1)+1),ROW(7:7))),"")</f>
        <v/>
      </c>
      <c r="G36" s="165" t="str">
        <f t="shared" si="37"/>
        <v/>
      </c>
      <c r="H36" s="88" t="str" cm="1">
        <f t="array" ref="H36">IFERROR(INDEX('Contratações Governo'!$G$1:$G$999,SMALL(IF(H$1='Contratações Governo'!$E$1:$E$999,ROW('Contratações Governo'!$E$1:$E$999)-ROW('Contratações Governo'!$E$1)+1),ROW(7:7))),"")</f>
        <v/>
      </c>
      <c r="I36" s="279" t="str">
        <f t="shared" si="38"/>
        <v/>
      </c>
      <c r="J36" s="122" t="str" cm="1">
        <f t="array" ref="J36">IFERROR(INDEX('Contratações Governo'!$G$1:$G$999,SMALL(IF(J$1='Contratações Governo'!$E$1:$E$999,ROW('Contratações Governo'!$E$1:$E$999)-ROW('Contratações Governo'!$E$1)+1),ROW(7:7))),"")</f>
        <v/>
      </c>
      <c r="K36" s="279" t="str">
        <f t="shared" si="39"/>
        <v/>
      </c>
      <c r="L36" s="122" t="str" cm="1">
        <f t="array" ref="L36">IFERROR(INDEX('Contratações Governo'!$G$1:$G$999,SMALL(IF(L$1='Contratações Governo'!$E$1:$E$999,ROW('Contratações Governo'!$E$1:$E$999)-ROW('Contratações Governo'!$E$1)+1),ROW(7:7))),"")</f>
        <v/>
      </c>
      <c r="M36" s="279" t="str">
        <f t="shared" si="40"/>
        <v/>
      </c>
      <c r="N36" s="119" t="str" cm="1">
        <f t="array" ref="N36">IFERROR(INDEX('Contratações Governo'!$G$1:$G$999,SMALL(IF(N$1='Contratações Governo'!$E$1:$E$999,ROW('Contratações Governo'!$E$1:$E$999)-ROW('Contratações Governo'!$E$1)+1),ROW(7:7))),"")</f>
        <v/>
      </c>
      <c r="O36" s="279" t="str">
        <f t="shared" si="41"/>
        <v/>
      </c>
      <c r="P36" s="88" t="str" cm="1">
        <f t="array" ref="P36">IFERROR(INDEX('Contratações Governo'!$G$1:$G$999,SMALL(IF(P$1='Contratações Governo'!$E$1:$E$999,ROW('Contratações Governo'!$E$1:$E$999)-ROW('Contratações Governo'!$E$1)+1),ROW(7:7))),"")</f>
        <v/>
      </c>
      <c r="Q36" s="279" t="str">
        <f t="shared" si="42"/>
        <v/>
      </c>
      <c r="R36" s="122" cm="1">
        <f t="array" ref="R36">IFERROR(INDEX('Contratações Governo'!$G$1:$G$999,SMALL(IF(R$1='Contratações Governo'!$E$1:$E$999,ROW('Contratações Governo'!$E$1:$E$999)-ROW('Contratações Governo'!$E$1)+1),ROW(7:7))),"")</f>
        <v>5038.2299999999996</v>
      </c>
      <c r="S36" s="279" t="b">
        <f t="shared" si="43"/>
        <v>1</v>
      </c>
      <c r="T36" s="122" cm="1">
        <f t="array" ref="T36">IFERROR(INDEX('Contratações Governo'!$G$1:$G$999,SMALL(IF(T$1='Contratações Governo'!$E$1:$E$999,ROW('Contratações Governo'!$E$1:$E$999)-ROW('Contratações Governo'!$E$1)+1),ROW(7:7))),"")</f>
        <v>6239.21</v>
      </c>
      <c r="U36" s="279" t="b">
        <f t="shared" si="44"/>
        <v>1</v>
      </c>
      <c r="V36" s="119" t="str" cm="1">
        <f t="array" ref="V36">IFERROR(INDEX('Contratações Governo'!$G$1:$G$999,SMALL(IF(V$1='Contratações Governo'!$E$1:$E$999,ROW('Contratações Governo'!$E$1:$E$999)-ROW('Contratações Governo'!$E$1)+1),ROW(7:7))),"")</f>
        <v/>
      </c>
      <c r="W36" s="279" t="str">
        <f t="shared" si="45"/>
        <v/>
      </c>
      <c r="X36" s="88" t="str" cm="1">
        <f t="array" ref="X36">IFERROR(INDEX('Contratações Governo'!$G$1:$G$999,SMALL(IF(X$1='Contratações Governo'!$E$1:$E$999,ROW('Contratações Governo'!$E$1:$E$999)-ROW('Contratações Governo'!$E$1)+1),ROW(7:7))),"")</f>
        <v/>
      </c>
      <c r="Y36" s="279" t="str">
        <f t="shared" si="46"/>
        <v/>
      </c>
      <c r="Z36" s="122" cm="1">
        <f t="array" ref="Z36">IFERROR(INDEX('Contratações Governo'!$G$1:$G$999,SMALL(IF(Z$1='Contratações Governo'!$E$1:$E$999,ROW('Contratações Governo'!$E$1:$E$999)-ROW('Contratações Governo'!$E$1)+1),ROW(7:7))),"")</f>
        <v>9188.5</v>
      </c>
      <c r="AA36" s="279" t="b">
        <f t="shared" si="47"/>
        <v>1</v>
      </c>
      <c r="AB36" s="122" cm="1">
        <f t="array" ref="AB36">IFERROR(INDEX('Contratações Governo'!$G$1:$G$999,SMALL(IF(AB$1='Contratações Governo'!$E$1:$E$999,ROW('Contratações Governo'!$E$1:$E$999)-ROW('Contratações Governo'!$E$1)+1),ROW(7:7))),"")</f>
        <v>11566.38</v>
      </c>
      <c r="AC36" s="279" t="b">
        <f t="shared" si="48"/>
        <v>1</v>
      </c>
      <c r="AD36" s="119" t="str" cm="1">
        <f t="array" ref="AD36">IFERROR(INDEX('Contratações Governo'!$G$1:$G$999,SMALL(IF(AD$1='Contratações Governo'!$E$1:$E$999,ROW('Contratações Governo'!$E$1:$E$999)-ROW('Contratações Governo'!$E$1)+1),ROW(7:7))),"")</f>
        <v/>
      </c>
      <c r="AE36" s="279" t="str">
        <f t="shared" si="49"/>
        <v/>
      </c>
      <c r="AF36" s="121" cm="1">
        <f t="array" ref="AF36">IFERROR(INDEX('Contratações Governo'!$G$1:$G$999,SMALL(IF(AF$1='Contratações Governo'!$E$1:$E$999,ROW('Contratações Governo'!$E$1:$E$999)-ROW('Contratações Governo'!$E$1)+1),ROW(7:7))),"")</f>
        <v>6482.74</v>
      </c>
      <c r="AG36" s="279" t="b">
        <f t="shared" si="50"/>
        <v>1</v>
      </c>
      <c r="AH36" s="121" cm="1">
        <f t="array" ref="AH36">IFERROR(INDEX('Contratações Governo'!$G$1:$G$999,SMALL(IF(AH$1='Contratações Governo'!$E$1:$E$999,ROW('Contratações Governo'!$E$1:$E$999)-ROW('Contratações Governo'!$E$1)+1),ROW(7:7))),"")</f>
        <v>7500</v>
      </c>
      <c r="AI36" s="279" t="b">
        <f t="shared" si="51"/>
        <v>1</v>
      </c>
      <c r="AJ36" s="88" t="str" cm="1">
        <f t="array" ref="AJ36">IFERROR(INDEX('Contratações Governo'!$G$1:$G$999,SMALL(IF(AJ$1='Contratações Governo'!$E$1:$E$999,ROW('Contratações Governo'!$E$1:$E$999)-ROW('Contratações Governo'!$E$1)+1),ROW(7:7))),"")</f>
        <v/>
      </c>
      <c r="AK36" s="279" t="str">
        <f t="shared" si="52"/>
        <v/>
      </c>
      <c r="AL36" s="122" t="str" cm="1">
        <f t="array" ref="AL36">IFERROR(INDEX('Contratações Governo'!$G$1:$G$999,SMALL(IF(AL$1='Contratações Governo'!$E$1:$E$999,ROW('Contratações Governo'!$E$1:$E$999)-ROW('Contratações Governo'!$E$1)+1),ROW(7:7))),"")</f>
        <v/>
      </c>
      <c r="AM36" s="279" t="str">
        <f t="shared" si="53"/>
        <v/>
      </c>
      <c r="AN36" s="122" t="str" cm="1">
        <f t="array" ref="AN36">IFERROR(INDEX('Contratações Governo'!$G$1:$G$999,SMALL(IF(AN$1='Contratações Governo'!$E$1:$E$999,ROW('Contratações Governo'!$E$1:$E$999)-ROW('Contratações Governo'!$E$1)+1),ROW(7:7))),"")</f>
        <v/>
      </c>
      <c r="AO36" s="279" t="str">
        <f t="shared" si="54"/>
        <v/>
      </c>
      <c r="AP36" s="119" t="str" cm="1">
        <f t="array" ref="AP36">IFERROR(INDEX('Contratações Governo'!$G$1:$G$999,SMALL(IF(AP$1='Contratações Governo'!$E$1:$E$999,ROW('Contratações Governo'!$E$1:$E$999)-ROW('Contratações Governo'!$E$1)+1),ROW(7:7))),"")</f>
        <v/>
      </c>
      <c r="AQ36" s="279" t="str">
        <f t="shared" si="55"/>
        <v/>
      </c>
      <c r="AR36" s="121" t="str" cm="1">
        <f t="array" ref="AR36">IFERROR(INDEX('Contratações Governo'!$G$1:$G$999,SMALL(IF(AR$1='Contratações Governo'!$E$1:$E$999,ROW('Contratações Governo'!$E$1:$E$999)-ROW('Contratações Governo'!$E$1)+1),ROW(7:7))),"")</f>
        <v/>
      </c>
      <c r="AS36" s="279" t="str">
        <f t="shared" si="56"/>
        <v/>
      </c>
      <c r="AT36" s="121" t="str" cm="1">
        <f t="array" ref="AT36">IFERROR(INDEX('Contratações Governo'!$G$1:$G$999,SMALL(IF(AT$1='Contratações Governo'!$E$1:$E$999,ROW('Contratações Governo'!$E$1:$E$999)-ROW('Contratações Governo'!$E$1)+1),ROW(7:7))),"")</f>
        <v/>
      </c>
      <c r="AU36" s="279" t="str">
        <f t="shared" si="57"/>
        <v/>
      </c>
      <c r="AV36" s="88" t="str" cm="1">
        <f t="array" ref="AV36">IFERROR(INDEX('Contratações Governo'!$G$1:$G$999,SMALL(IF(AV$1='Contratações Governo'!$E$1:$E$999,ROW('Contratações Governo'!$E$1:$E$999)-ROW('Contratações Governo'!$E$1)+1),ROW(7:7))),"")</f>
        <v/>
      </c>
      <c r="AW36" s="279" t="str">
        <f t="shared" si="58"/>
        <v/>
      </c>
      <c r="AX36" s="122" t="str" cm="1">
        <f t="array" ref="AX36">IFERROR(INDEX('Contratações Governo'!$G$1:$G$999,SMALL(IF(AX$1='Contratações Governo'!$E$1:$E$999,ROW('Contratações Governo'!$E$1:$E$999)-ROW('Contratações Governo'!$E$1)+1),ROW(7:7))),"")</f>
        <v/>
      </c>
      <c r="AY36" s="279" t="str">
        <f t="shared" si="59"/>
        <v/>
      </c>
      <c r="AZ36" s="122" t="str" cm="1">
        <f t="array" ref="AZ36">IFERROR(INDEX('Contratações Governo'!$G$1:$G$999,SMALL(IF(AZ$1='Contratações Governo'!$E$1:$E$999,ROW('Contratações Governo'!$E$1:$E$999)-ROW('Contratações Governo'!$E$1)+1),ROW(7:7))),"")</f>
        <v/>
      </c>
      <c r="BA36" s="279" t="str">
        <f t="shared" si="60"/>
        <v/>
      </c>
      <c r="BB36" s="119" t="str" cm="1">
        <f t="array" ref="BB36">IFERROR(INDEX('Contratações Governo'!$G$1:$G$999,SMALL(IF(BB$1='Contratações Governo'!$E$1:$E$999,ROW('Contratações Governo'!$E$1:$E$999)-ROW('Contratações Governo'!$E$1)+1),ROW(7:7))),"")</f>
        <v/>
      </c>
      <c r="BC36" s="279" t="str">
        <f t="shared" si="61"/>
        <v/>
      </c>
      <c r="BD36" s="121" t="str" cm="1">
        <f t="array" ref="BD36">IFERROR(INDEX('Contratações Governo'!$G$1:$G$999,SMALL(IF(BD$1='Contratações Governo'!$E$1:$E$999,ROW('Contratações Governo'!$E$1:$E$999)-ROW('Contratações Governo'!$E$1)+1),ROW(7:7))),"")</f>
        <v/>
      </c>
      <c r="BE36" s="279" t="str">
        <f t="shared" si="62"/>
        <v/>
      </c>
      <c r="BF36" s="121" t="str" cm="1">
        <f t="array" ref="BF36">IFERROR(INDEX('Contratações Governo'!$G$1:$G$999,SMALL(IF(BF$1='Contratações Governo'!$E$1:$E$999,ROW('Contratações Governo'!$E$1:$E$999)-ROW('Contratações Governo'!$E$1)+1),ROW(7:7))),"")</f>
        <v/>
      </c>
      <c r="BG36" s="279" t="str">
        <f t="shared" si="63"/>
        <v/>
      </c>
      <c r="BH36" s="88" t="str" cm="1">
        <f t="array" ref="BH36">IFERROR(INDEX('Contratações Governo'!$G$1:$G$999,SMALL(IF(BH$1='Contratações Governo'!$E$1:$E$999,ROW('Contratações Governo'!$E$1:$E$999)-ROW('Contratações Governo'!$E$1)+1),ROW(7:7))),"")</f>
        <v/>
      </c>
      <c r="BI36" s="279" t="str">
        <f t="shared" si="64"/>
        <v/>
      </c>
      <c r="BJ36" s="122" t="str" cm="1">
        <f t="array" ref="BJ36">IFERROR(INDEX('Contratações Governo'!$G$1:$G$999,SMALL(IF(BJ$1='Contratações Governo'!$E$1:$E$999,ROW('Contratações Governo'!$E$1:$E$999)-ROW('Contratações Governo'!$E$1)+1),ROW(7:7))),"")</f>
        <v/>
      </c>
      <c r="BK36" s="279" t="str">
        <f t="shared" si="65"/>
        <v/>
      </c>
      <c r="BL36" s="122" t="str" cm="1">
        <f t="array" ref="BL36">IFERROR(INDEX('Contratações Governo'!$G$1:$G$999,SMALL(IF(BL$1='Contratações Governo'!$E$1:$E$999,ROW('Contratações Governo'!$E$1:$E$999)-ROW('Contratações Governo'!$E$1)+1),ROW(7:7))),"")</f>
        <v/>
      </c>
      <c r="BM36" s="279" t="str">
        <f t="shared" si="66"/>
        <v/>
      </c>
      <c r="BN36" s="119" t="str" cm="1">
        <f t="array" ref="BN36">IFERROR(INDEX('Contratações Governo'!$G$1:$G$999,SMALL(IF(BN$1='Contratações Governo'!$E$1:$E$999,ROW('Contratações Governo'!$E$1:$E$999)-ROW('Contratações Governo'!$E$1)+1),ROW(7:7))),"")</f>
        <v/>
      </c>
      <c r="BO36" s="165" t="str">
        <f t="shared" si="67"/>
        <v/>
      </c>
      <c r="BP36" s="122" t="str" cm="1">
        <f t="array" ref="BP36">IFERROR(INDEX('Contratações Governo'!$G$1:$G$999,SMALL(IF(BP$1='Contratações Governo'!$E$1:$E$999,ROW('Contratações Governo'!$E$1:$E$999)-ROW('Contratações Governo'!$E$1)+1),ROW(7:7))),"")</f>
        <v/>
      </c>
      <c r="BQ36" s="279" t="str">
        <f t="shared" si="68"/>
        <v/>
      </c>
      <c r="BR36" s="122" t="str" cm="1">
        <f t="array" ref="BR36">IFERROR(INDEX('Contratações Governo'!$G$1:$G$999,SMALL(IF(BR$1='Contratações Governo'!$E$1:$E$999,ROW('Contratações Governo'!$E$1:$E$999)-ROW('Contratações Governo'!$E$1)+1),ROW(7:7))),"")</f>
        <v/>
      </c>
      <c r="BS36" s="165" t="str">
        <f t="shared" si="69"/>
        <v/>
      </c>
    </row>
    <row r="37" spans="1:71" x14ac:dyDescent="0.25">
      <c r="A37" s="667"/>
      <c r="B37" s="119" cm="1">
        <f t="array" ref="B37">IFERROR(INDEX('Contratações Governo'!$G$1:$G$999,SMALL(IF(B$1='Contratações Governo'!$E$1:$E$999,ROW('Contratações Governo'!$E$1:$E$999)-ROW('Contratações Governo'!$E$1)+1),ROW(8:8))),"")</f>
        <v>1991.92</v>
      </c>
      <c r="C37" s="279" t="b">
        <f t="shared" si="35"/>
        <v>1</v>
      </c>
      <c r="D37" s="121" cm="1">
        <f t="array" ref="D37">IFERROR(INDEX('Contratações Governo'!$G$1:$G$999,SMALL(IF(D$1='Contratações Governo'!$E$1:$E$999,ROW('Contratações Governo'!$E$1:$E$999)-ROW('Contratações Governo'!$E$1)+1),ROW(8:8))),"")</f>
        <v>2329.23</v>
      </c>
      <c r="E37" s="279" t="b">
        <f t="shared" si="36"/>
        <v>1</v>
      </c>
      <c r="F37" s="121" t="str" cm="1">
        <f t="array" ref="F37">IFERROR(INDEX('Contratações Governo'!$G$1:$G$999,SMALL(IF(F$1='Contratações Governo'!$E$1:$E$999,ROW('Contratações Governo'!$E$1:$E$999)-ROW('Contratações Governo'!$E$1)+1),ROW(8:8))),"")</f>
        <v/>
      </c>
      <c r="G37" s="165" t="str">
        <f t="shared" si="37"/>
        <v/>
      </c>
      <c r="H37" s="88" t="str" cm="1">
        <f t="array" ref="H37">IFERROR(INDEX('Contratações Governo'!$G$1:$G$999,SMALL(IF(H$1='Contratações Governo'!$E$1:$E$999,ROW('Contratações Governo'!$E$1:$E$999)-ROW('Contratações Governo'!$E$1)+1),ROW(8:8))),"")</f>
        <v/>
      </c>
      <c r="I37" s="279" t="str">
        <f t="shared" si="38"/>
        <v/>
      </c>
      <c r="J37" s="122" t="str" cm="1">
        <f t="array" ref="J37">IFERROR(INDEX('Contratações Governo'!$G$1:$G$999,SMALL(IF(J$1='Contratações Governo'!$E$1:$E$999,ROW('Contratações Governo'!$E$1:$E$999)-ROW('Contratações Governo'!$E$1)+1),ROW(8:8))),"")</f>
        <v/>
      </c>
      <c r="K37" s="279" t="str">
        <f t="shared" si="39"/>
        <v/>
      </c>
      <c r="L37" s="122" t="str" cm="1">
        <f t="array" ref="L37">IFERROR(INDEX('Contratações Governo'!$G$1:$G$999,SMALL(IF(L$1='Contratações Governo'!$E$1:$E$999,ROW('Contratações Governo'!$E$1:$E$999)-ROW('Contratações Governo'!$E$1)+1),ROW(8:8))),"")</f>
        <v/>
      </c>
      <c r="M37" s="279" t="str">
        <f t="shared" si="40"/>
        <v/>
      </c>
      <c r="N37" s="119" t="str" cm="1">
        <f t="array" ref="N37">IFERROR(INDEX('Contratações Governo'!$G$1:$G$999,SMALL(IF(N$1='Contratações Governo'!$E$1:$E$999,ROW('Contratações Governo'!$E$1:$E$999)-ROW('Contratações Governo'!$E$1)+1),ROW(8:8))),"")</f>
        <v/>
      </c>
      <c r="O37" s="279" t="str">
        <f t="shared" si="41"/>
        <v/>
      </c>
      <c r="P37" s="88" t="str" cm="1">
        <f t="array" ref="P37">IFERROR(INDEX('Contratações Governo'!$G$1:$G$999,SMALL(IF(P$1='Contratações Governo'!$E$1:$E$999,ROW('Contratações Governo'!$E$1:$E$999)-ROW('Contratações Governo'!$E$1)+1),ROW(8:8))),"")</f>
        <v/>
      </c>
      <c r="Q37" s="279" t="str">
        <f t="shared" si="42"/>
        <v/>
      </c>
      <c r="R37" s="122" t="str" cm="1">
        <f t="array" ref="R37">IFERROR(INDEX('Contratações Governo'!$G$1:$G$999,SMALL(IF(R$1='Contratações Governo'!$E$1:$E$999,ROW('Contratações Governo'!$E$1:$E$999)-ROW('Contratações Governo'!$E$1)+1),ROW(8:8))),"")</f>
        <v/>
      </c>
      <c r="S37" s="279" t="str">
        <f t="shared" si="43"/>
        <v/>
      </c>
      <c r="T37" s="122" t="str" cm="1">
        <f t="array" ref="T37">IFERROR(INDEX('Contratações Governo'!$G$1:$G$999,SMALL(IF(T$1='Contratações Governo'!$E$1:$E$999,ROW('Contratações Governo'!$E$1:$E$999)-ROW('Contratações Governo'!$E$1)+1),ROW(8:8))),"")</f>
        <v/>
      </c>
      <c r="U37" s="279" t="str">
        <f t="shared" si="44"/>
        <v/>
      </c>
      <c r="V37" s="119" t="str" cm="1">
        <f t="array" ref="V37">IFERROR(INDEX('Contratações Governo'!$G$1:$G$999,SMALL(IF(V$1='Contratações Governo'!$E$1:$E$999,ROW('Contratações Governo'!$E$1:$E$999)-ROW('Contratações Governo'!$E$1)+1),ROW(8:8))),"")</f>
        <v/>
      </c>
      <c r="W37" s="279" t="str">
        <f t="shared" si="45"/>
        <v/>
      </c>
      <c r="X37" s="88" t="str" cm="1">
        <f t="array" ref="X37">IFERROR(INDEX('Contratações Governo'!$G$1:$G$999,SMALL(IF(X$1='Contratações Governo'!$E$1:$E$999,ROW('Contratações Governo'!$E$1:$E$999)-ROW('Contratações Governo'!$E$1)+1),ROW(8:8))),"")</f>
        <v/>
      </c>
      <c r="Y37" s="279" t="str">
        <f t="shared" si="46"/>
        <v/>
      </c>
      <c r="Z37" s="122" cm="1">
        <f t="array" ref="Z37">IFERROR(INDEX('Contratações Governo'!$G$1:$G$999,SMALL(IF(Z$1='Contratações Governo'!$E$1:$E$999,ROW('Contratações Governo'!$E$1:$E$999)-ROW('Contratações Governo'!$E$1)+1),ROW(8:8))),"")</f>
        <v>6500</v>
      </c>
      <c r="AA37" s="279" t="b">
        <f t="shared" si="47"/>
        <v>1</v>
      </c>
      <c r="AB37" s="122" cm="1">
        <f t="array" ref="AB37">IFERROR(INDEX('Contratações Governo'!$G$1:$G$999,SMALL(IF(AB$1='Contratações Governo'!$E$1:$E$999,ROW('Contratações Governo'!$E$1:$E$999)-ROW('Contratações Governo'!$E$1)+1),ROW(8:8))),"")</f>
        <v>10248.049999999999</v>
      </c>
      <c r="AC37" s="279" t="b">
        <f t="shared" si="48"/>
        <v>1</v>
      </c>
      <c r="AD37" s="119" t="str" cm="1">
        <f t="array" ref="AD37">IFERROR(INDEX('Contratações Governo'!$G$1:$G$999,SMALL(IF(AD$1='Contratações Governo'!$E$1:$E$999,ROW('Contratações Governo'!$E$1:$E$999)-ROW('Contratações Governo'!$E$1)+1),ROW(8:8))),"")</f>
        <v/>
      </c>
      <c r="AE37" s="279" t="str">
        <f t="shared" si="49"/>
        <v/>
      </c>
      <c r="AF37" s="121" cm="1">
        <f t="array" ref="AF37">IFERROR(INDEX('Contratações Governo'!$G$1:$G$999,SMALL(IF(AF$1='Contratações Governo'!$E$1:$E$999,ROW('Contratações Governo'!$E$1:$E$999)-ROW('Contratações Governo'!$E$1)+1),ROW(8:8))),"")</f>
        <v>6326.64</v>
      </c>
      <c r="AG37" s="279" t="b">
        <f t="shared" si="50"/>
        <v>1</v>
      </c>
      <c r="AH37" s="121" cm="1">
        <f t="array" ref="AH37">IFERROR(INDEX('Contratações Governo'!$G$1:$G$999,SMALL(IF(AH$1='Contratações Governo'!$E$1:$E$999,ROW('Contratações Governo'!$E$1:$E$999)-ROW('Contratações Governo'!$E$1)+1),ROW(8:8))),"")</f>
        <v>7500</v>
      </c>
      <c r="AI37" s="279" t="b">
        <f t="shared" si="51"/>
        <v>1</v>
      </c>
      <c r="AJ37" s="88" t="str" cm="1">
        <f t="array" ref="AJ37">IFERROR(INDEX('Contratações Governo'!$G$1:$G$999,SMALL(IF(AJ$1='Contratações Governo'!$E$1:$E$999,ROW('Contratações Governo'!$E$1:$E$999)-ROW('Contratações Governo'!$E$1)+1),ROW(8:8))),"")</f>
        <v/>
      </c>
      <c r="AK37" s="279" t="str">
        <f t="shared" si="52"/>
        <v/>
      </c>
      <c r="AL37" s="122" t="str" cm="1">
        <f t="array" ref="AL37">IFERROR(INDEX('Contratações Governo'!$G$1:$G$999,SMALL(IF(AL$1='Contratações Governo'!$E$1:$E$999,ROW('Contratações Governo'!$E$1:$E$999)-ROW('Contratações Governo'!$E$1)+1),ROW(8:8))),"")</f>
        <v/>
      </c>
      <c r="AM37" s="279" t="str">
        <f t="shared" si="53"/>
        <v/>
      </c>
      <c r="AN37" s="122" t="str" cm="1">
        <f t="array" ref="AN37">IFERROR(INDEX('Contratações Governo'!$G$1:$G$999,SMALL(IF(AN$1='Contratações Governo'!$E$1:$E$999,ROW('Contratações Governo'!$E$1:$E$999)-ROW('Contratações Governo'!$E$1)+1),ROW(8:8))),"")</f>
        <v/>
      </c>
      <c r="AO37" s="279" t="str">
        <f t="shared" si="54"/>
        <v/>
      </c>
      <c r="AP37" s="119" t="str" cm="1">
        <f t="array" ref="AP37">IFERROR(INDEX('Contratações Governo'!$G$1:$G$999,SMALL(IF(AP$1='Contratações Governo'!$E$1:$E$999,ROW('Contratações Governo'!$E$1:$E$999)-ROW('Contratações Governo'!$E$1)+1),ROW(8:8))),"")</f>
        <v/>
      </c>
      <c r="AQ37" s="279" t="str">
        <f t="shared" si="55"/>
        <v/>
      </c>
      <c r="AR37" s="121" t="str" cm="1">
        <f t="array" ref="AR37">IFERROR(INDEX('Contratações Governo'!$G$1:$G$999,SMALL(IF(AR$1='Contratações Governo'!$E$1:$E$999,ROW('Contratações Governo'!$E$1:$E$999)-ROW('Contratações Governo'!$E$1)+1),ROW(8:8))),"")</f>
        <v/>
      </c>
      <c r="AS37" s="279" t="str">
        <f t="shared" si="56"/>
        <v/>
      </c>
      <c r="AT37" s="121" t="str" cm="1">
        <f t="array" ref="AT37">IFERROR(INDEX('Contratações Governo'!$G$1:$G$999,SMALL(IF(AT$1='Contratações Governo'!$E$1:$E$999,ROW('Contratações Governo'!$E$1:$E$999)-ROW('Contratações Governo'!$E$1)+1),ROW(8:8))),"")</f>
        <v/>
      </c>
      <c r="AU37" s="279" t="str">
        <f t="shared" si="57"/>
        <v/>
      </c>
      <c r="AV37" s="88" t="str" cm="1">
        <f t="array" ref="AV37">IFERROR(INDEX('Contratações Governo'!$G$1:$G$999,SMALL(IF(AV$1='Contratações Governo'!$E$1:$E$999,ROW('Contratações Governo'!$E$1:$E$999)-ROW('Contratações Governo'!$E$1)+1),ROW(8:8))),"")</f>
        <v/>
      </c>
      <c r="AW37" s="279" t="str">
        <f t="shared" si="58"/>
        <v/>
      </c>
      <c r="AX37" s="122" t="str" cm="1">
        <f t="array" ref="AX37">IFERROR(INDEX('Contratações Governo'!$G$1:$G$999,SMALL(IF(AX$1='Contratações Governo'!$E$1:$E$999,ROW('Contratações Governo'!$E$1:$E$999)-ROW('Contratações Governo'!$E$1)+1),ROW(8:8))),"")</f>
        <v/>
      </c>
      <c r="AY37" s="279" t="str">
        <f t="shared" si="59"/>
        <v/>
      </c>
      <c r="AZ37" s="122" t="str" cm="1">
        <f t="array" ref="AZ37">IFERROR(INDEX('Contratações Governo'!$G$1:$G$999,SMALL(IF(AZ$1='Contratações Governo'!$E$1:$E$999,ROW('Contratações Governo'!$E$1:$E$999)-ROW('Contratações Governo'!$E$1)+1),ROW(8:8))),"")</f>
        <v/>
      </c>
      <c r="BA37" s="279" t="str">
        <f t="shared" si="60"/>
        <v/>
      </c>
      <c r="BB37" s="119" t="str" cm="1">
        <f t="array" ref="BB37">IFERROR(INDEX('Contratações Governo'!$G$1:$G$999,SMALL(IF(BB$1='Contratações Governo'!$E$1:$E$999,ROW('Contratações Governo'!$E$1:$E$999)-ROW('Contratações Governo'!$E$1)+1),ROW(8:8))),"")</f>
        <v/>
      </c>
      <c r="BC37" s="279" t="str">
        <f t="shared" si="61"/>
        <v/>
      </c>
      <c r="BD37" s="121" t="str" cm="1">
        <f t="array" ref="BD37">IFERROR(INDEX('Contratações Governo'!$G$1:$G$999,SMALL(IF(BD$1='Contratações Governo'!$E$1:$E$999,ROW('Contratações Governo'!$E$1:$E$999)-ROW('Contratações Governo'!$E$1)+1),ROW(8:8))),"")</f>
        <v/>
      </c>
      <c r="BE37" s="279" t="str">
        <f t="shared" si="62"/>
        <v/>
      </c>
      <c r="BF37" s="121" t="str" cm="1">
        <f t="array" ref="BF37">IFERROR(INDEX('Contratações Governo'!$G$1:$G$999,SMALL(IF(BF$1='Contratações Governo'!$E$1:$E$999,ROW('Contratações Governo'!$E$1:$E$999)-ROW('Contratações Governo'!$E$1)+1),ROW(8:8))),"")</f>
        <v/>
      </c>
      <c r="BG37" s="279" t="str">
        <f t="shared" si="63"/>
        <v/>
      </c>
      <c r="BH37" s="88" t="str" cm="1">
        <f t="array" ref="BH37">IFERROR(INDEX('Contratações Governo'!$G$1:$G$999,SMALL(IF(BH$1='Contratações Governo'!$E$1:$E$999,ROW('Contratações Governo'!$E$1:$E$999)-ROW('Contratações Governo'!$E$1)+1),ROW(8:8))),"")</f>
        <v/>
      </c>
      <c r="BI37" s="279" t="str">
        <f t="shared" si="64"/>
        <v/>
      </c>
      <c r="BJ37" s="122" t="str" cm="1">
        <f t="array" ref="BJ37">IFERROR(INDEX('Contratações Governo'!$G$1:$G$999,SMALL(IF(BJ$1='Contratações Governo'!$E$1:$E$999,ROW('Contratações Governo'!$E$1:$E$999)-ROW('Contratações Governo'!$E$1)+1),ROW(8:8))),"")</f>
        <v/>
      </c>
      <c r="BK37" s="279" t="str">
        <f t="shared" si="65"/>
        <v/>
      </c>
      <c r="BL37" s="122" t="str" cm="1">
        <f t="array" ref="BL37">IFERROR(INDEX('Contratações Governo'!$G$1:$G$999,SMALL(IF(BL$1='Contratações Governo'!$E$1:$E$999,ROW('Contratações Governo'!$E$1:$E$999)-ROW('Contratações Governo'!$E$1)+1),ROW(8:8))),"")</f>
        <v/>
      </c>
      <c r="BM37" s="279" t="str">
        <f t="shared" si="66"/>
        <v/>
      </c>
      <c r="BN37" s="119" t="str" cm="1">
        <f t="array" ref="BN37">IFERROR(INDEX('Contratações Governo'!$G$1:$G$999,SMALL(IF(BN$1='Contratações Governo'!$E$1:$E$999,ROW('Contratações Governo'!$E$1:$E$999)-ROW('Contratações Governo'!$E$1)+1),ROW(8:8))),"")</f>
        <v/>
      </c>
      <c r="BO37" s="165" t="str">
        <f t="shared" si="67"/>
        <v/>
      </c>
      <c r="BP37" s="122" t="str" cm="1">
        <f t="array" ref="BP37">IFERROR(INDEX('Contratações Governo'!$G$1:$G$999,SMALL(IF(BP$1='Contratações Governo'!$E$1:$E$999,ROW('Contratações Governo'!$E$1:$E$999)-ROW('Contratações Governo'!$E$1)+1),ROW(8:8))),"")</f>
        <v/>
      </c>
      <c r="BQ37" s="279" t="str">
        <f t="shared" si="68"/>
        <v/>
      </c>
      <c r="BR37" s="122" t="str" cm="1">
        <f t="array" ref="BR37">IFERROR(INDEX('Contratações Governo'!$G$1:$G$999,SMALL(IF(BR$1='Contratações Governo'!$E$1:$E$999,ROW('Contratações Governo'!$E$1:$E$999)-ROW('Contratações Governo'!$E$1)+1),ROW(8:8))),"")</f>
        <v/>
      </c>
      <c r="BS37" s="165" t="str">
        <f t="shared" si="69"/>
        <v/>
      </c>
    </row>
    <row r="38" spans="1:71" x14ac:dyDescent="0.25">
      <c r="A38" s="667"/>
      <c r="B38" s="119" cm="1">
        <f t="array" ref="B38">IFERROR(INDEX('Contratações Governo'!$G$1:$G$999,SMALL(IF(B$1='Contratações Governo'!$E$1:$E$999,ROW('Contratações Governo'!$E$1:$E$999)-ROW('Contratações Governo'!$E$1)+1),ROW(9:9))),"")</f>
        <v>1800</v>
      </c>
      <c r="C38" s="279" t="b">
        <f t="shared" si="35"/>
        <v>1</v>
      </c>
      <c r="D38" s="121" cm="1">
        <f t="array" ref="D38">IFERROR(INDEX('Contratações Governo'!$G$1:$G$999,SMALL(IF(D$1='Contratações Governo'!$E$1:$E$999,ROW('Contratações Governo'!$E$1:$E$999)-ROW('Contratações Governo'!$E$1)+1),ROW(9:9))),"")</f>
        <v>2854.28</v>
      </c>
      <c r="E38" s="279" t="b">
        <f t="shared" si="36"/>
        <v>1</v>
      </c>
      <c r="F38" s="121" t="str" cm="1">
        <f t="array" ref="F38">IFERROR(INDEX('Contratações Governo'!$G$1:$G$999,SMALL(IF(F$1='Contratações Governo'!$E$1:$E$999,ROW('Contratações Governo'!$E$1:$E$999)-ROW('Contratações Governo'!$E$1)+1),ROW(9:9))),"")</f>
        <v/>
      </c>
      <c r="G38" s="165" t="str">
        <f t="shared" si="37"/>
        <v/>
      </c>
      <c r="H38" s="88" t="str" cm="1">
        <f t="array" ref="H38">IFERROR(INDEX('Contratações Governo'!$G$1:$G$999,SMALL(IF(H$1='Contratações Governo'!$E$1:$E$999,ROW('Contratações Governo'!$E$1:$E$999)-ROW('Contratações Governo'!$E$1)+1),ROW(9:9))),"")</f>
        <v/>
      </c>
      <c r="I38" s="279" t="str">
        <f t="shared" si="38"/>
        <v/>
      </c>
      <c r="J38" s="122" t="str" cm="1">
        <f t="array" ref="J38">IFERROR(INDEX('Contratações Governo'!$G$1:$G$999,SMALL(IF(J$1='Contratações Governo'!$E$1:$E$999,ROW('Contratações Governo'!$E$1:$E$999)-ROW('Contratações Governo'!$E$1)+1),ROW(9:9))),"")</f>
        <v/>
      </c>
      <c r="K38" s="279" t="str">
        <f t="shared" si="39"/>
        <v/>
      </c>
      <c r="L38" s="122" t="str" cm="1">
        <f t="array" ref="L38">IFERROR(INDEX('Contratações Governo'!$G$1:$G$999,SMALL(IF(L$1='Contratações Governo'!$E$1:$E$999,ROW('Contratações Governo'!$E$1:$E$999)-ROW('Contratações Governo'!$E$1)+1),ROW(9:9))),"")</f>
        <v/>
      </c>
      <c r="M38" s="279" t="str">
        <f t="shared" si="40"/>
        <v/>
      </c>
      <c r="N38" s="119" t="str" cm="1">
        <f t="array" ref="N38">IFERROR(INDEX('Contratações Governo'!$G$1:$G$999,SMALL(IF(N$1='Contratações Governo'!$E$1:$E$999,ROW('Contratações Governo'!$E$1:$E$999)-ROW('Contratações Governo'!$E$1)+1),ROW(9:9))),"")</f>
        <v/>
      </c>
      <c r="O38" s="279" t="str">
        <f t="shared" si="41"/>
        <v/>
      </c>
      <c r="P38" s="88" t="str" cm="1">
        <f t="array" ref="P38">IFERROR(INDEX('Contratações Governo'!$G$1:$G$999,SMALL(IF(P$1='Contratações Governo'!$E$1:$E$999,ROW('Contratações Governo'!$E$1:$E$999)-ROW('Contratações Governo'!$E$1)+1),ROW(9:9))),"")</f>
        <v/>
      </c>
      <c r="Q38" s="279" t="str">
        <f t="shared" si="42"/>
        <v/>
      </c>
      <c r="R38" s="122" t="str" cm="1">
        <f t="array" ref="R38">IFERROR(INDEX('Contratações Governo'!$G$1:$G$999,SMALL(IF(R$1='Contratações Governo'!$E$1:$E$999,ROW('Contratações Governo'!$E$1:$E$999)-ROW('Contratações Governo'!$E$1)+1),ROW(9:9))),"")</f>
        <v/>
      </c>
      <c r="S38" s="279" t="str">
        <f t="shared" si="43"/>
        <v/>
      </c>
      <c r="T38" s="122" t="str" cm="1">
        <f t="array" ref="T38">IFERROR(INDEX('Contratações Governo'!$G$1:$G$999,SMALL(IF(T$1='Contratações Governo'!$E$1:$E$999,ROW('Contratações Governo'!$E$1:$E$999)-ROW('Contratações Governo'!$E$1)+1),ROW(9:9))),"")</f>
        <v/>
      </c>
      <c r="U38" s="279" t="str">
        <f t="shared" si="44"/>
        <v/>
      </c>
      <c r="V38" s="119" t="str" cm="1">
        <f t="array" ref="V38">IFERROR(INDEX('Contratações Governo'!$G$1:$G$999,SMALL(IF(V$1='Contratações Governo'!$E$1:$E$999,ROW('Contratações Governo'!$E$1:$E$999)-ROW('Contratações Governo'!$E$1)+1),ROW(9:9))),"")</f>
        <v/>
      </c>
      <c r="W38" s="279" t="str">
        <f t="shared" si="45"/>
        <v/>
      </c>
      <c r="X38" s="88" t="str" cm="1">
        <f t="array" ref="X38">IFERROR(INDEX('Contratações Governo'!$G$1:$G$999,SMALL(IF(X$1='Contratações Governo'!$E$1:$E$999,ROW('Contratações Governo'!$E$1:$E$999)-ROW('Contratações Governo'!$E$1)+1),ROW(9:9))),"")</f>
        <v/>
      </c>
      <c r="Y38" s="279" t="str">
        <f t="shared" si="46"/>
        <v/>
      </c>
      <c r="Z38" s="122" t="str" cm="1">
        <f t="array" ref="Z38">IFERROR(INDEX('Contratações Governo'!$G$1:$G$999,SMALL(IF(Z$1='Contratações Governo'!$E$1:$E$999,ROW('Contratações Governo'!$E$1:$E$999)-ROW('Contratações Governo'!$E$1)+1),ROW(9:9))),"")</f>
        <v/>
      </c>
      <c r="AA38" s="279" t="str">
        <f t="shared" si="47"/>
        <v/>
      </c>
      <c r="AB38" s="122" cm="1">
        <f t="array" ref="AB38">IFERROR(INDEX('Contratações Governo'!$G$1:$G$999,SMALL(IF(AB$1='Contratações Governo'!$E$1:$E$999,ROW('Contratações Governo'!$E$1:$E$999)-ROW('Contratações Governo'!$E$1)+1),ROW(9:9))),"")</f>
        <v>10989.2</v>
      </c>
      <c r="AC38" s="279" t="b">
        <f t="shared" si="48"/>
        <v>1</v>
      </c>
      <c r="AD38" s="119" t="str" cm="1">
        <f t="array" ref="AD38">IFERROR(INDEX('Contratações Governo'!$G$1:$G$999,SMALL(IF(AD$1='Contratações Governo'!$E$1:$E$999,ROW('Contratações Governo'!$E$1:$E$999)-ROW('Contratações Governo'!$E$1)+1),ROW(9:9))),"")</f>
        <v/>
      </c>
      <c r="AE38" s="279" t="str">
        <f t="shared" si="49"/>
        <v/>
      </c>
      <c r="AF38" s="121" cm="1">
        <f t="array" ref="AF38">IFERROR(INDEX('Contratações Governo'!$G$1:$G$999,SMALL(IF(AF$1='Contratações Governo'!$E$1:$E$999,ROW('Contratações Governo'!$E$1:$E$999)-ROW('Contratações Governo'!$E$1)+1),ROW(9:9))),"")</f>
        <v>6000</v>
      </c>
      <c r="AG38" s="279" t="b">
        <f t="shared" si="50"/>
        <v>1</v>
      </c>
      <c r="AH38" s="121" cm="1">
        <f t="array" ref="AH38">IFERROR(INDEX('Contratações Governo'!$G$1:$G$999,SMALL(IF(AH$1='Contratações Governo'!$E$1:$E$999,ROW('Contratações Governo'!$E$1:$E$999)-ROW('Contratações Governo'!$E$1)+1),ROW(9:9))),"")</f>
        <v>13002.76</v>
      </c>
      <c r="AI38" s="279" t="b">
        <f t="shared" si="51"/>
        <v>1</v>
      </c>
      <c r="AJ38" s="88" t="str" cm="1">
        <f t="array" ref="AJ38">IFERROR(INDEX('Contratações Governo'!$G$1:$G$999,SMALL(IF(AJ$1='Contratações Governo'!$E$1:$E$999,ROW('Contratações Governo'!$E$1:$E$999)-ROW('Contratações Governo'!$E$1)+1),ROW(9:9))),"")</f>
        <v/>
      </c>
      <c r="AK38" s="279" t="str">
        <f t="shared" si="52"/>
        <v/>
      </c>
      <c r="AL38" s="122" t="str" cm="1">
        <f t="array" ref="AL38">IFERROR(INDEX('Contratações Governo'!$G$1:$G$999,SMALL(IF(AL$1='Contratações Governo'!$E$1:$E$999,ROW('Contratações Governo'!$E$1:$E$999)-ROW('Contratações Governo'!$E$1)+1),ROW(9:9))),"")</f>
        <v/>
      </c>
      <c r="AM38" s="279" t="str">
        <f t="shared" si="53"/>
        <v/>
      </c>
      <c r="AN38" s="122" t="str" cm="1">
        <f t="array" ref="AN38">IFERROR(INDEX('Contratações Governo'!$G$1:$G$999,SMALL(IF(AN$1='Contratações Governo'!$E$1:$E$999,ROW('Contratações Governo'!$E$1:$E$999)-ROW('Contratações Governo'!$E$1)+1),ROW(9:9))),"")</f>
        <v/>
      </c>
      <c r="AO38" s="279" t="str">
        <f t="shared" si="54"/>
        <v/>
      </c>
      <c r="AP38" s="119" t="str" cm="1">
        <f t="array" ref="AP38">IFERROR(INDEX('Contratações Governo'!$G$1:$G$999,SMALL(IF(AP$1='Contratações Governo'!$E$1:$E$999,ROW('Contratações Governo'!$E$1:$E$999)-ROW('Contratações Governo'!$E$1)+1),ROW(9:9))),"")</f>
        <v/>
      </c>
      <c r="AQ38" s="279" t="str">
        <f t="shared" si="55"/>
        <v/>
      </c>
      <c r="AR38" s="121" t="str" cm="1">
        <f t="array" ref="AR38">IFERROR(INDEX('Contratações Governo'!$G$1:$G$999,SMALL(IF(AR$1='Contratações Governo'!$E$1:$E$999,ROW('Contratações Governo'!$E$1:$E$999)-ROW('Contratações Governo'!$E$1)+1),ROW(9:9))),"")</f>
        <v/>
      </c>
      <c r="AS38" s="279" t="str">
        <f t="shared" si="56"/>
        <v/>
      </c>
      <c r="AT38" s="121" t="str" cm="1">
        <f t="array" ref="AT38">IFERROR(INDEX('Contratações Governo'!$G$1:$G$999,SMALL(IF(AT$1='Contratações Governo'!$E$1:$E$999,ROW('Contratações Governo'!$E$1:$E$999)-ROW('Contratações Governo'!$E$1)+1),ROW(9:9))),"")</f>
        <v/>
      </c>
      <c r="AU38" s="279" t="str">
        <f t="shared" si="57"/>
        <v/>
      </c>
      <c r="AV38" s="88" t="str" cm="1">
        <f t="array" ref="AV38">IFERROR(INDEX('Contratações Governo'!$G$1:$G$999,SMALL(IF(AV$1='Contratações Governo'!$E$1:$E$999,ROW('Contratações Governo'!$E$1:$E$999)-ROW('Contratações Governo'!$E$1)+1),ROW(9:9))),"")</f>
        <v/>
      </c>
      <c r="AW38" s="279" t="str">
        <f t="shared" si="58"/>
        <v/>
      </c>
      <c r="AX38" s="122" t="str" cm="1">
        <f t="array" ref="AX38">IFERROR(INDEX('Contratações Governo'!$G$1:$G$999,SMALL(IF(AX$1='Contratações Governo'!$E$1:$E$999,ROW('Contratações Governo'!$E$1:$E$999)-ROW('Contratações Governo'!$E$1)+1),ROW(9:9))),"")</f>
        <v/>
      </c>
      <c r="AY38" s="279" t="str">
        <f t="shared" si="59"/>
        <v/>
      </c>
      <c r="AZ38" s="122" t="str" cm="1">
        <f t="array" ref="AZ38">IFERROR(INDEX('Contratações Governo'!$G$1:$G$999,SMALL(IF(AZ$1='Contratações Governo'!$E$1:$E$999,ROW('Contratações Governo'!$E$1:$E$999)-ROW('Contratações Governo'!$E$1)+1),ROW(9:9))),"")</f>
        <v/>
      </c>
      <c r="BA38" s="279" t="str">
        <f t="shared" si="60"/>
        <v/>
      </c>
      <c r="BB38" s="119" t="str" cm="1">
        <f t="array" ref="BB38">IFERROR(INDEX('Contratações Governo'!$G$1:$G$999,SMALL(IF(BB$1='Contratações Governo'!$E$1:$E$999,ROW('Contratações Governo'!$E$1:$E$999)-ROW('Contratações Governo'!$E$1)+1),ROW(9:9))),"")</f>
        <v/>
      </c>
      <c r="BC38" s="279" t="str">
        <f t="shared" si="61"/>
        <v/>
      </c>
      <c r="BD38" s="121" t="str" cm="1">
        <f t="array" ref="BD38">IFERROR(INDEX('Contratações Governo'!$G$1:$G$999,SMALL(IF(BD$1='Contratações Governo'!$E$1:$E$999,ROW('Contratações Governo'!$E$1:$E$999)-ROW('Contratações Governo'!$E$1)+1),ROW(9:9))),"")</f>
        <v/>
      </c>
      <c r="BE38" s="279" t="str">
        <f t="shared" si="62"/>
        <v/>
      </c>
      <c r="BF38" s="121" t="str" cm="1">
        <f t="array" ref="BF38">IFERROR(INDEX('Contratações Governo'!$G$1:$G$999,SMALL(IF(BF$1='Contratações Governo'!$E$1:$E$999,ROW('Contratações Governo'!$E$1:$E$999)-ROW('Contratações Governo'!$E$1)+1),ROW(9:9))),"")</f>
        <v/>
      </c>
      <c r="BG38" s="279" t="str">
        <f t="shared" si="63"/>
        <v/>
      </c>
      <c r="BH38" s="88" t="str" cm="1">
        <f t="array" ref="BH38">IFERROR(INDEX('Contratações Governo'!$G$1:$G$999,SMALL(IF(BH$1='Contratações Governo'!$E$1:$E$999,ROW('Contratações Governo'!$E$1:$E$999)-ROW('Contratações Governo'!$E$1)+1),ROW(9:9))),"")</f>
        <v/>
      </c>
      <c r="BI38" s="279" t="str">
        <f t="shared" si="64"/>
        <v/>
      </c>
      <c r="BJ38" s="122" t="str" cm="1">
        <f t="array" ref="BJ38">IFERROR(INDEX('Contratações Governo'!$G$1:$G$999,SMALL(IF(BJ$1='Contratações Governo'!$E$1:$E$999,ROW('Contratações Governo'!$E$1:$E$999)-ROW('Contratações Governo'!$E$1)+1),ROW(9:9))),"")</f>
        <v/>
      </c>
      <c r="BK38" s="279" t="str">
        <f t="shared" si="65"/>
        <v/>
      </c>
      <c r="BL38" s="122" t="str" cm="1">
        <f t="array" ref="BL38">IFERROR(INDEX('Contratações Governo'!$G$1:$G$999,SMALL(IF(BL$1='Contratações Governo'!$E$1:$E$999,ROW('Contratações Governo'!$E$1:$E$999)-ROW('Contratações Governo'!$E$1)+1),ROW(9:9))),"")</f>
        <v/>
      </c>
      <c r="BM38" s="279" t="str">
        <f t="shared" si="66"/>
        <v/>
      </c>
      <c r="BN38" s="119" t="str" cm="1">
        <f t="array" ref="BN38">IFERROR(INDEX('Contratações Governo'!$G$1:$G$999,SMALL(IF(BN$1='Contratações Governo'!$E$1:$E$999,ROW('Contratações Governo'!$E$1:$E$999)-ROW('Contratações Governo'!$E$1)+1),ROW(9:9))),"")</f>
        <v/>
      </c>
      <c r="BO38" s="165" t="str">
        <f t="shared" si="67"/>
        <v/>
      </c>
      <c r="BP38" s="122" t="str" cm="1">
        <f t="array" ref="BP38">IFERROR(INDEX('Contratações Governo'!$G$1:$G$999,SMALL(IF(BP$1='Contratações Governo'!$E$1:$E$999,ROW('Contratações Governo'!$E$1:$E$999)-ROW('Contratações Governo'!$E$1)+1),ROW(9:9))),"")</f>
        <v/>
      </c>
      <c r="BQ38" s="279" t="str">
        <f t="shared" si="68"/>
        <v/>
      </c>
      <c r="BR38" s="122" t="str" cm="1">
        <f t="array" ref="BR38">IFERROR(INDEX('Contratações Governo'!$G$1:$G$999,SMALL(IF(BR$1='Contratações Governo'!$E$1:$E$999,ROW('Contratações Governo'!$E$1:$E$999)-ROW('Contratações Governo'!$E$1)+1),ROW(9:9))),"")</f>
        <v/>
      </c>
      <c r="BS38" s="165" t="str">
        <f t="shared" si="69"/>
        <v/>
      </c>
    </row>
    <row r="39" spans="1:71" x14ac:dyDescent="0.25">
      <c r="A39" s="667"/>
      <c r="B39" s="119" cm="1">
        <f t="array" ref="B39">IFERROR(INDEX('Contratações Governo'!$G$1:$G$999,SMALL(IF(B$1='Contratações Governo'!$E$1:$E$999,ROW('Contratações Governo'!$E$1:$E$999)-ROW('Contratações Governo'!$E$1)+1),ROW(10:10))),"")</f>
        <v>2186.56</v>
      </c>
      <c r="C39" s="279" t="b">
        <f t="shared" si="35"/>
        <v>1</v>
      </c>
      <c r="D39" s="121" cm="1">
        <f t="array" ref="D39">IFERROR(INDEX('Contratações Governo'!$G$1:$G$999,SMALL(IF(D$1='Contratações Governo'!$E$1:$E$999,ROW('Contratações Governo'!$E$1:$E$999)-ROW('Contratações Governo'!$E$1)+1),ROW(10:10))),"")</f>
        <v>2854.28</v>
      </c>
      <c r="E39" s="279" t="b">
        <f t="shared" si="36"/>
        <v>1</v>
      </c>
      <c r="F39" s="121" t="str" cm="1">
        <f t="array" ref="F39">IFERROR(INDEX('Contratações Governo'!$G$1:$G$999,SMALL(IF(F$1='Contratações Governo'!$E$1:$E$999,ROW('Contratações Governo'!$E$1:$E$999)-ROW('Contratações Governo'!$E$1)+1),ROW(10:10))),"")</f>
        <v/>
      </c>
      <c r="G39" s="165" t="str">
        <f t="shared" si="37"/>
        <v/>
      </c>
      <c r="H39" s="88" t="str" cm="1">
        <f t="array" ref="H39">IFERROR(INDEX('Contratações Governo'!$G$1:$G$999,SMALL(IF(H$1='Contratações Governo'!$E$1:$E$999,ROW('Contratações Governo'!$E$1:$E$999)-ROW('Contratações Governo'!$E$1)+1),ROW(10:10))),"")</f>
        <v/>
      </c>
      <c r="I39" s="279" t="str">
        <f t="shared" si="38"/>
        <v/>
      </c>
      <c r="J39" s="122" t="str" cm="1">
        <f t="array" ref="J39">IFERROR(INDEX('Contratações Governo'!$G$1:$G$999,SMALL(IF(J$1='Contratações Governo'!$E$1:$E$999,ROW('Contratações Governo'!$E$1:$E$999)-ROW('Contratações Governo'!$E$1)+1),ROW(10:10))),"")</f>
        <v/>
      </c>
      <c r="K39" s="279" t="str">
        <f t="shared" si="39"/>
        <v/>
      </c>
      <c r="L39" s="122" t="str" cm="1">
        <f t="array" ref="L39">IFERROR(INDEX('Contratações Governo'!$G$1:$G$999,SMALL(IF(L$1='Contratações Governo'!$E$1:$E$999,ROW('Contratações Governo'!$E$1:$E$999)-ROW('Contratações Governo'!$E$1)+1),ROW(10:10))),"")</f>
        <v/>
      </c>
      <c r="M39" s="279" t="str">
        <f t="shared" si="40"/>
        <v/>
      </c>
      <c r="N39" s="119" t="str" cm="1">
        <f t="array" ref="N39">IFERROR(INDEX('Contratações Governo'!$G$1:$G$999,SMALL(IF(N$1='Contratações Governo'!$E$1:$E$999,ROW('Contratações Governo'!$E$1:$E$999)-ROW('Contratações Governo'!$E$1)+1),ROW(10:10))),"")</f>
        <v/>
      </c>
      <c r="O39" s="279" t="str">
        <f t="shared" si="41"/>
        <v/>
      </c>
      <c r="P39" s="88" t="str" cm="1">
        <f t="array" ref="P39">IFERROR(INDEX('Contratações Governo'!$G$1:$G$999,SMALL(IF(P$1='Contratações Governo'!$E$1:$E$999,ROW('Contratações Governo'!$E$1:$E$999)-ROW('Contratações Governo'!$E$1)+1),ROW(10:10))),"")</f>
        <v/>
      </c>
      <c r="Q39" s="279" t="str">
        <f t="shared" si="42"/>
        <v/>
      </c>
      <c r="R39" s="122" t="str" cm="1">
        <f t="array" ref="R39">IFERROR(INDEX('Contratações Governo'!$G$1:$G$999,SMALL(IF(R$1='Contratações Governo'!$E$1:$E$999,ROW('Contratações Governo'!$E$1:$E$999)-ROW('Contratações Governo'!$E$1)+1),ROW(10:10))),"")</f>
        <v/>
      </c>
      <c r="S39" s="279" t="str">
        <f t="shared" si="43"/>
        <v/>
      </c>
      <c r="T39" s="122" t="str" cm="1">
        <f t="array" ref="T39">IFERROR(INDEX('Contratações Governo'!$G$1:$G$999,SMALL(IF(T$1='Contratações Governo'!$E$1:$E$999,ROW('Contratações Governo'!$E$1:$E$999)-ROW('Contratações Governo'!$E$1)+1),ROW(10:10))),"")</f>
        <v/>
      </c>
      <c r="U39" s="279" t="str">
        <f t="shared" si="44"/>
        <v/>
      </c>
      <c r="V39" s="119" t="str" cm="1">
        <f t="array" ref="V39">IFERROR(INDEX('Contratações Governo'!$G$1:$G$999,SMALL(IF(V$1='Contratações Governo'!$E$1:$E$999,ROW('Contratações Governo'!$E$1:$E$999)-ROW('Contratações Governo'!$E$1)+1),ROW(10:10))),"")</f>
        <v/>
      </c>
      <c r="W39" s="279" t="str">
        <f t="shared" si="45"/>
        <v/>
      </c>
      <c r="X39" s="88" t="str" cm="1">
        <f t="array" ref="X39">IFERROR(INDEX('Contratações Governo'!$G$1:$G$999,SMALL(IF(X$1='Contratações Governo'!$E$1:$E$999,ROW('Contratações Governo'!$E$1:$E$999)-ROW('Contratações Governo'!$E$1)+1),ROW(10:10))),"")</f>
        <v/>
      </c>
      <c r="Y39" s="279" t="str">
        <f t="shared" si="46"/>
        <v/>
      </c>
      <c r="Z39" s="122" t="str" cm="1">
        <f t="array" ref="Z39">IFERROR(INDEX('Contratações Governo'!$G$1:$G$999,SMALL(IF(Z$1='Contratações Governo'!$E$1:$E$999,ROW('Contratações Governo'!$E$1:$E$999)-ROW('Contratações Governo'!$E$1)+1),ROW(10:10))),"")</f>
        <v/>
      </c>
      <c r="AA39" s="279" t="str">
        <f t="shared" si="47"/>
        <v/>
      </c>
      <c r="AB39" s="122" t="str" cm="1">
        <f t="array" ref="AB39">IFERROR(INDEX('Contratações Governo'!$G$1:$G$999,SMALL(IF(AB$1='Contratações Governo'!$E$1:$E$999,ROW('Contratações Governo'!$E$1:$E$999)-ROW('Contratações Governo'!$E$1)+1),ROW(10:10))),"")</f>
        <v/>
      </c>
      <c r="AC39" s="279" t="str">
        <f t="shared" si="48"/>
        <v/>
      </c>
      <c r="AD39" s="119" t="str" cm="1">
        <f t="array" ref="AD39">IFERROR(INDEX('Contratações Governo'!$G$1:$G$999,SMALL(IF(AD$1='Contratações Governo'!$E$1:$E$999,ROW('Contratações Governo'!$E$1:$E$999)-ROW('Contratações Governo'!$E$1)+1),ROW(10:10))),"")</f>
        <v/>
      </c>
      <c r="AE39" s="279" t="str">
        <f t="shared" si="49"/>
        <v/>
      </c>
      <c r="AF39" s="121" cm="1">
        <f t="array" ref="AF39">IFERROR(INDEX('Contratações Governo'!$G$1:$G$999,SMALL(IF(AF$1='Contratações Governo'!$E$1:$E$999,ROW('Contratações Governo'!$E$1:$E$999)-ROW('Contratações Governo'!$E$1)+1),ROW(10:10))),"")</f>
        <v>6000</v>
      </c>
      <c r="AG39" s="279" t="b">
        <f t="shared" si="50"/>
        <v>1</v>
      </c>
      <c r="AH39" s="121" cm="1">
        <f t="array" ref="AH39">IFERROR(INDEX('Contratações Governo'!$G$1:$G$999,SMALL(IF(AH$1='Contratações Governo'!$E$1:$E$999,ROW('Contratações Governo'!$E$1:$E$999)-ROW('Contratações Governo'!$E$1)+1),ROW(10:10))),"")</f>
        <v>8764.7800000000007</v>
      </c>
      <c r="AI39" s="279" t="b">
        <f t="shared" si="51"/>
        <v>1</v>
      </c>
      <c r="AJ39" s="88" t="str" cm="1">
        <f t="array" ref="AJ39">IFERROR(INDEX('Contratações Governo'!$G$1:$G$999,SMALL(IF(AJ$1='Contratações Governo'!$E$1:$E$999,ROW('Contratações Governo'!$E$1:$E$999)-ROW('Contratações Governo'!$E$1)+1),ROW(10:10))),"")</f>
        <v/>
      </c>
      <c r="AK39" s="279" t="str">
        <f t="shared" si="52"/>
        <v/>
      </c>
      <c r="AL39" s="122" t="str" cm="1">
        <f t="array" ref="AL39">IFERROR(INDEX('Contratações Governo'!$G$1:$G$999,SMALL(IF(AL$1='Contratações Governo'!$E$1:$E$999,ROW('Contratações Governo'!$E$1:$E$999)-ROW('Contratações Governo'!$E$1)+1),ROW(10:10))),"")</f>
        <v/>
      </c>
      <c r="AM39" s="279" t="str">
        <f t="shared" si="53"/>
        <v/>
      </c>
      <c r="AN39" s="122" t="str" cm="1">
        <f t="array" ref="AN39">IFERROR(INDEX('Contratações Governo'!$G$1:$G$999,SMALL(IF(AN$1='Contratações Governo'!$E$1:$E$999,ROW('Contratações Governo'!$E$1:$E$999)-ROW('Contratações Governo'!$E$1)+1),ROW(10:10))),"")</f>
        <v/>
      </c>
      <c r="AO39" s="279" t="str">
        <f t="shared" si="54"/>
        <v/>
      </c>
      <c r="AP39" s="119" t="str" cm="1">
        <f t="array" ref="AP39">IFERROR(INDEX('Contratações Governo'!$G$1:$G$999,SMALL(IF(AP$1='Contratações Governo'!$E$1:$E$999,ROW('Contratações Governo'!$E$1:$E$999)-ROW('Contratações Governo'!$E$1)+1),ROW(10:10))),"")</f>
        <v/>
      </c>
      <c r="AQ39" s="279" t="str">
        <f t="shared" si="55"/>
        <v/>
      </c>
      <c r="AR39" s="121" t="str" cm="1">
        <f t="array" ref="AR39">IFERROR(INDEX('Contratações Governo'!$G$1:$G$999,SMALL(IF(AR$1='Contratações Governo'!$E$1:$E$999,ROW('Contratações Governo'!$E$1:$E$999)-ROW('Contratações Governo'!$E$1)+1),ROW(10:10))),"")</f>
        <v/>
      </c>
      <c r="AS39" s="279" t="str">
        <f t="shared" si="56"/>
        <v/>
      </c>
      <c r="AT39" s="121" t="str" cm="1">
        <f t="array" ref="AT39">IFERROR(INDEX('Contratações Governo'!$G$1:$G$999,SMALL(IF(AT$1='Contratações Governo'!$E$1:$E$999,ROW('Contratações Governo'!$E$1:$E$999)-ROW('Contratações Governo'!$E$1)+1),ROW(10:10))),"")</f>
        <v/>
      </c>
      <c r="AU39" s="279" t="str">
        <f t="shared" si="57"/>
        <v/>
      </c>
      <c r="AV39" s="88" t="str" cm="1">
        <f t="array" ref="AV39">IFERROR(INDEX('Contratações Governo'!$G$1:$G$999,SMALL(IF(AV$1='Contratações Governo'!$E$1:$E$999,ROW('Contratações Governo'!$E$1:$E$999)-ROW('Contratações Governo'!$E$1)+1),ROW(10:10))),"")</f>
        <v/>
      </c>
      <c r="AW39" s="279" t="str">
        <f t="shared" si="58"/>
        <v/>
      </c>
      <c r="AX39" s="122" t="str" cm="1">
        <f t="array" ref="AX39">IFERROR(INDEX('Contratações Governo'!$G$1:$G$999,SMALL(IF(AX$1='Contratações Governo'!$E$1:$E$999,ROW('Contratações Governo'!$E$1:$E$999)-ROW('Contratações Governo'!$E$1)+1),ROW(10:10))),"")</f>
        <v/>
      </c>
      <c r="AY39" s="279" t="str">
        <f t="shared" si="59"/>
        <v/>
      </c>
      <c r="AZ39" s="122" t="str" cm="1">
        <f t="array" ref="AZ39">IFERROR(INDEX('Contratações Governo'!$G$1:$G$999,SMALL(IF(AZ$1='Contratações Governo'!$E$1:$E$999,ROW('Contratações Governo'!$E$1:$E$999)-ROW('Contratações Governo'!$E$1)+1),ROW(10:10))),"")</f>
        <v/>
      </c>
      <c r="BA39" s="279" t="str">
        <f t="shared" si="60"/>
        <v/>
      </c>
      <c r="BB39" s="119" t="str" cm="1">
        <f t="array" ref="BB39">IFERROR(INDEX('Contratações Governo'!$G$1:$G$999,SMALL(IF(BB$1='Contratações Governo'!$E$1:$E$999,ROW('Contratações Governo'!$E$1:$E$999)-ROW('Contratações Governo'!$E$1)+1),ROW(10:10))),"")</f>
        <v/>
      </c>
      <c r="BC39" s="279" t="str">
        <f t="shared" si="61"/>
        <v/>
      </c>
      <c r="BD39" s="121" t="str" cm="1">
        <f t="array" ref="BD39">IFERROR(INDEX('Contratações Governo'!$G$1:$G$999,SMALL(IF(BD$1='Contratações Governo'!$E$1:$E$999,ROW('Contratações Governo'!$E$1:$E$999)-ROW('Contratações Governo'!$E$1)+1),ROW(10:10))),"")</f>
        <v/>
      </c>
      <c r="BE39" s="279" t="str">
        <f t="shared" si="62"/>
        <v/>
      </c>
      <c r="BF39" s="121" t="str" cm="1">
        <f t="array" ref="BF39">IFERROR(INDEX('Contratações Governo'!$G$1:$G$999,SMALL(IF(BF$1='Contratações Governo'!$E$1:$E$999,ROW('Contratações Governo'!$E$1:$E$999)-ROW('Contratações Governo'!$E$1)+1),ROW(10:10))),"")</f>
        <v/>
      </c>
      <c r="BG39" s="279" t="str">
        <f t="shared" si="63"/>
        <v/>
      </c>
      <c r="BH39" s="88" t="str" cm="1">
        <f t="array" ref="BH39">IFERROR(INDEX('Contratações Governo'!$G$1:$G$999,SMALL(IF(BH$1='Contratações Governo'!$E$1:$E$999,ROW('Contratações Governo'!$E$1:$E$999)-ROW('Contratações Governo'!$E$1)+1),ROW(10:10))),"")</f>
        <v/>
      </c>
      <c r="BI39" s="279" t="str">
        <f t="shared" si="64"/>
        <v/>
      </c>
      <c r="BJ39" s="122" t="str" cm="1">
        <f t="array" ref="BJ39">IFERROR(INDEX('Contratações Governo'!$G$1:$G$999,SMALL(IF(BJ$1='Contratações Governo'!$E$1:$E$999,ROW('Contratações Governo'!$E$1:$E$999)-ROW('Contratações Governo'!$E$1)+1),ROW(10:10))),"")</f>
        <v/>
      </c>
      <c r="BK39" s="279" t="str">
        <f t="shared" si="65"/>
        <v/>
      </c>
      <c r="BL39" s="122" t="str" cm="1">
        <f t="array" ref="BL39">IFERROR(INDEX('Contratações Governo'!$G$1:$G$999,SMALL(IF(BL$1='Contratações Governo'!$E$1:$E$999,ROW('Contratações Governo'!$E$1:$E$999)-ROW('Contratações Governo'!$E$1)+1),ROW(10:10))),"")</f>
        <v/>
      </c>
      <c r="BM39" s="279" t="str">
        <f t="shared" si="66"/>
        <v/>
      </c>
      <c r="BN39" s="119" t="str" cm="1">
        <f t="array" ref="BN39">IFERROR(INDEX('Contratações Governo'!$G$1:$G$999,SMALL(IF(BN$1='Contratações Governo'!$E$1:$E$999,ROW('Contratações Governo'!$E$1:$E$999)-ROW('Contratações Governo'!$E$1)+1),ROW(10:10))),"")</f>
        <v/>
      </c>
      <c r="BO39" s="165" t="str">
        <f t="shared" si="67"/>
        <v/>
      </c>
      <c r="BP39" s="122" t="str" cm="1">
        <f t="array" ref="BP39">IFERROR(INDEX('Contratações Governo'!$G$1:$G$999,SMALL(IF(BP$1='Contratações Governo'!$E$1:$E$999,ROW('Contratações Governo'!$E$1:$E$999)-ROW('Contratações Governo'!$E$1)+1),ROW(10:10))),"")</f>
        <v/>
      </c>
      <c r="BQ39" s="279" t="str">
        <f t="shared" si="68"/>
        <v/>
      </c>
      <c r="BR39" s="122" t="str" cm="1">
        <f t="array" ref="BR39">IFERROR(INDEX('Contratações Governo'!$G$1:$G$999,SMALL(IF(BR$1='Contratações Governo'!$E$1:$E$999,ROW('Contratações Governo'!$E$1:$E$999)-ROW('Contratações Governo'!$E$1)+1),ROW(10:10))),"")</f>
        <v/>
      </c>
      <c r="BS39" s="165" t="str">
        <f t="shared" si="69"/>
        <v/>
      </c>
    </row>
    <row r="40" spans="1:71" x14ac:dyDescent="0.25">
      <c r="A40" s="667"/>
      <c r="B40" s="119" cm="1">
        <f t="array" ref="B40">IFERROR(INDEX('Contratações Governo'!$G$1:$G$999,SMALL(IF(B$1='Contratações Governo'!$E$1:$E$999,ROW('Contratações Governo'!$E$1:$E$999)-ROW('Contratações Governo'!$E$1)+1),ROW(11:11))),"")</f>
        <v>1815.84</v>
      </c>
      <c r="C40" s="279" t="b">
        <f t="shared" si="35"/>
        <v>1</v>
      </c>
      <c r="D40" s="121" cm="1">
        <f t="array" ref="D40">IFERROR(INDEX('Contratações Governo'!$G$1:$G$999,SMALL(IF(D$1='Contratações Governo'!$E$1:$E$999,ROW('Contratações Governo'!$E$1:$E$999)-ROW('Contratações Governo'!$E$1)+1),ROW(11:11))),"")</f>
        <v>2854.28</v>
      </c>
      <c r="E40" s="279" t="b">
        <f t="shared" si="36"/>
        <v>1</v>
      </c>
      <c r="F40" s="121" t="str" cm="1">
        <f t="array" ref="F40">IFERROR(INDEX('Contratações Governo'!$G$1:$G$999,SMALL(IF(F$1='Contratações Governo'!$E$1:$E$999,ROW('Contratações Governo'!$E$1:$E$999)-ROW('Contratações Governo'!$E$1)+1),ROW(11:11))),"")</f>
        <v/>
      </c>
      <c r="G40" s="165" t="str">
        <f t="shared" si="37"/>
        <v/>
      </c>
      <c r="H40" s="88" t="str" cm="1">
        <f t="array" ref="H40">IFERROR(INDEX('Contratações Governo'!$G$1:$G$999,SMALL(IF(H$1='Contratações Governo'!$E$1:$E$999,ROW('Contratações Governo'!$E$1:$E$999)-ROW('Contratações Governo'!$E$1)+1),ROW(11:11))),"")</f>
        <v/>
      </c>
      <c r="I40" s="279" t="str">
        <f t="shared" si="38"/>
        <v/>
      </c>
      <c r="J40" s="122" t="str" cm="1">
        <f t="array" ref="J40">IFERROR(INDEX('Contratações Governo'!$G$1:$G$999,SMALL(IF(J$1='Contratações Governo'!$E$1:$E$999,ROW('Contratações Governo'!$E$1:$E$999)-ROW('Contratações Governo'!$E$1)+1),ROW(11:11))),"")</f>
        <v/>
      </c>
      <c r="K40" s="279" t="str">
        <f t="shared" si="39"/>
        <v/>
      </c>
      <c r="L40" s="122" t="str" cm="1">
        <f t="array" ref="L40">IFERROR(INDEX('Contratações Governo'!$G$1:$G$999,SMALL(IF(L$1='Contratações Governo'!$E$1:$E$999,ROW('Contratações Governo'!$E$1:$E$999)-ROW('Contratações Governo'!$E$1)+1),ROW(11:11))),"")</f>
        <v/>
      </c>
      <c r="M40" s="279" t="str">
        <f t="shared" si="40"/>
        <v/>
      </c>
      <c r="N40" s="119" t="str" cm="1">
        <f t="array" ref="N40">IFERROR(INDEX('Contratações Governo'!$G$1:$G$999,SMALL(IF(N$1='Contratações Governo'!$E$1:$E$999,ROW('Contratações Governo'!$E$1:$E$999)-ROW('Contratações Governo'!$E$1)+1),ROW(11:11))),"")</f>
        <v/>
      </c>
      <c r="O40" s="279" t="str">
        <f t="shared" si="41"/>
        <v/>
      </c>
      <c r="P40" s="88" t="str" cm="1">
        <f t="array" ref="P40">IFERROR(INDEX('Contratações Governo'!$G$1:$G$999,SMALL(IF(P$1='Contratações Governo'!$E$1:$E$999,ROW('Contratações Governo'!$E$1:$E$999)-ROW('Contratações Governo'!$E$1)+1),ROW(11:11))),"")</f>
        <v/>
      </c>
      <c r="Q40" s="279" t="str">
        <f t="shared" si="42"/>
        <v/>
      </c>
      <c r="R40" s="122" t="str" cm="1">
        <f t="array" ref="R40">IFERROR(INDEX('Contratações Governo'!$G$1:$G$999,SMALL(IF(R$1='Contratações Governo'!$E$1:$E$999,ROW('Contratações Governo'!$E$1:$E$999)-ROW('Contratações Governo'!$E$1)+1),ROW(11:11))),"")</f>
        <v/>
      </c>
      <c r="S40" s="279" t="str">
        <f t="shared" si="43"/>
        <v/>
      </c>
      <c r="T40" s="122" t="str" cm="1">
        <f t="array" ref="T40">IFERROR(INDEX('Contratações Governo'!$G$1:$G$999,SMALL(IF(T$1='Contratações Governo'!$E$1:$E$999,ROW('Contratações Governo'!$E$1:$E$999)-ROW('Contratações Governo'!$E$1)+1),ROW(11:11))),"")</f>
        <v/>
      </c>
      <c r="U40" s="279" t="str">
        <f t="shared" si="44"/>
        <v/>
      </c>
      <c r="V40" s="119" t="str" cm="1">
        <f t="array" ref="V40">IFERROR(INDEX('Contratações Governo'!$G$1:$G$999,SMALL(IF(V$1='Contratações Governo'!$E$1:$E$999,ROW('Contratações Governo'!$E$1:$E$999)-ROW('Contratações Governo'!$E$1)+1),ROW(11:11))),"")</f>
        <v/>
      </c>
      <c r="W40" s="279" t="str">
        <f t="shared" si="45"/>
        <v/>
      </c>
      <c r="X40" s="88" t="str" cm="1">
        <f t="array" ref="X40">IFERROR(INDEX('Contratações Governo'!$G$1:$G$999,SMALL(IF(X$1='Contratações Governo'!$E$1:$E$999,ROW('Contratações Governo'!$E$1:$E$999)-ROW('Contratações Governo'!$E$1)+1),ROW(11:11))),"")</f>
        <v/>
      </c>
      <c r="Y40" s="279" t="str">
        <f t="shared" si="46"/>
        <v/>
      </c>
      <c r="Z40" s="122" t="str" cm="1">
        <f t="array" ref="Z40">IFERROR(INDEX('Contratações Governo'!$G$1:$G$999,SMALL(IF(Z$1='Contratações Governo'!$E$1:$E$999,ROW('Contratações Governo'!$E$1:$E$999)-ROW('Contratações Governo'!$E$1)+1),ROW(11:11))),"")</f>
        <v/>
      </c>
      <c r="AA40" s="279" t="str">
        <f t="shared" si="47"/>
        <v/>
      </c>
      <c r="AB40" s="122" t="str" cm="1">
        <f t="array" ref="AB40">IFERROR(INDEX('Contratações Governo'!$G$1:$G$999,SMALL(IF(AB$1='Contratações Governo'!$E$1:$E$999,ROW('Contratações Governo'!$E$1:$E$999)-ROW('Contratações Governo'!$E$1)+1),ROW(11:11))),"")</f>
        <v/>
      </c>
      <c r="AC40" s="279" t="str">
        <f t="shared" si="48"/>
        <v/>
      </c>
      <c r="AD40" s="119" t="str" cm="1">
        <f t="array" ref="AD40">IFERROR(INDEX('Contratações Governo'!$G$1:$G$999,SMALL(IF(AD$1='Contratações Governo'!$E$1:$E$999,ROW('Contratações Governo'!$E$1:$E$999)-ROW('Contratações Governo'!$E$1)+1),ROW(11:11))),"")</f>
        <v/>
      </c>
      <c r="AE40" s="279" t="str">
        <f t="shared" si="49"/>
        <v/>
      </c>
      <c r="AF40" s="121" cm="1">
        <f t="array" ref="AF40">IFERROR(INDEX('Contratações Governo'!$G$1:$G$999,SMALL(IF(AF$1='Contratações Governo'!$E$1:$E$999,ROW('Contratações Governo'!$E$1:$E$999)-ROW('Contratações Governo'!$E$1)+1),ROW(11:11))),"")</f>
        <v>7500</v>
      </c>
      <c r="AG40" s="279" t="b">
        <f t="shared" si="50"/>
        <v>1</v>
      </c>
      <c r="AH40" s="121" cm="1">
        <f t="array" ref="AH40">IFERROR(INDEX('Contratações Governo'!$G$1:$G$999,SMALL(IF(AH$1='Contratações Governo'!$E$1:$E$999,ROW('Contratações Governo'!$E$1:$E$999)-ROW('Contratações Governo'!$E$1)+1),ROW(11:11))),"")</f>
        <v>8568.43</v>
      </c>
      <c r="AI40" s="279" t="b">
        <f t="shared" si="51"/>
        <v>1</v>
      </c>
      <c r="AJ40" s="88" t="str" cm="1">
        <f t="array" ref="AJ40">IFERROR(INDEX('Contratações Governo'!$G$1:$G$999,SMALL(IF(AJ$1='Contratações Governo'!$E$1:$E$999,ROW('Contratações Governo'!$E$1:$E$999)-ROW('Contratações Governo'!$E$1)+1),ROW(11:11))),"")</f>
        <v/>
      </c>
      <c r="AK40" s="279" t="str">
        <f t="shared" si="52"/>
        <v/>
      </c>
      <c r="AL40" s="122" t="str" cm="1">
        <f t="array" ref="AL40">IFERROR(INDEX('Contratações Governo'!$G$1:$G$999,SMALL(IF(AL$1='Contratações Governo'!$E$1:$E$999,ROW('Contratações Governo'!$E$1:$E$999)-ROW('Contratações Governo'!$E$1)+1),ROW(11:11))),"")</f>
        <v/>
      </c>
      <c r="AM40" s="279" t="str">
        <f t="shared" si="53"/>
        <v/>
      </c>
      <c r="AN40" s="122" t="str" cm="1">
        <f t="array" ref="AN40">IFERROR(INDEX('Contratações Governo'!$G$1:$G$999,SMALL(IF(AN$1='Contratações Governo'!$E$1:$E$999,ROW('Contratações Governo'!$E$1:$E$999)-ROW('Contratações Governo'!$E$1)+1),ROW(11:11))),"")</f>
        <v/>
      </c>
      <c r="AO40" s="279" t="str">
        <f t="shared" si="54"/>
        <v/>
      </c>
      <c r="AP40" s="119" t="str" cm="1">
        <f t="array" ref="AP40">IFERROR(INDEX('Contratações Governo'!$G$1:$G$999,SMALL(IF(AP$1='Contratações Governo'!$E$1:$E$999,ROW('Contratações Governo'!$E$1:$E$999)-ROW('Contratações Governo'!$E$1)+1),ROW(11:11))),"")</f>
        <v/>
      </c>
      <c r="AQ40" s="279" t="str">
        <f t="shared" si="55"/>
        <v/>
      </c>
      <c r="AR40" s="121" t="str" cm="1">
        <f t="array" ref="AR40">IFERROR(INDEX('Contratações Governo'!$G$1:$G$999,SMALL(IF(AR$1='Contratações Governo'!$E$1:$E$999,ROW('Contratações Governo'!$E$1:$E$999)-ROW('Contratações Governo'!$E$1)+1),ROW(11:11))),"")</f>
        <v/>
      </c>
      <c r="AS40" s="279" t="str">
        <f t="shared" si="56"/>
        <v/>
      </c>
      <c r="AT40" s="121" t="str" cm="1">
        <f t="array" ref="AT40">IFERROR(INDEX('Contratações Governo'!$G$1:$G$999,SMALL(IF(AT$1='Contratações Governo'!$E$1:$E$999,ROW('Contratações Governo'!$E$1:$E$999)-ROW('Contratações Governo'!$E$1)+1),ROW(11:11))),"")</f>
        <v/>
      </c>
      <c r="AU40" s="279" t="str">
        <f t="shared" si="57"/>
        <v/>
      </c>
      <c r="AV40" s="88" t="str" cm="1">
        <f t="array" ref="AV40">IFERROR(INDEX('Contratações Governo'!$G$1:$G$999,SMALL(IF(AV$1='Contratações Governo'!$E$1:$E$999,ROW('Contratações Governo'!$E$1:$E$999)-ROW('Contratações Governo'!$E$1)+1),ROW(11:11))),"")</f>
        <v/>
      </c>
      <c r="AW40" s="279" t="str">
        <f t="shared" si="58"/>
        <v/>
      </c>
      <c r="AX40" s="122" t="str" cm="1">
        <f t="array" ref="AX40">IFERROR(INDEX('Contratações Governo'!$G$1:$G$999,SMALL(IF(AX$1='Contratações Governo'!$E$1:$E$999,ROW('Contratações Governo'!$E$1:$E$999)-ROW('Contratações Governo'!$E$1)+1),ROW(11:11))),"")</f>
        <v/>
      </c>
      <c r="AY40" s="279" t="str">
        <f t="shared" si="59"/>
        <v/>
      </c>
      <c r="AZ40" s="122" t="str" cm="1">
        <f t="array" ref="AZ40">IFERROR(INDEX('Contratações Governo'!$G$1:$G$999,SMALL(IF(AZ$1='Contratações Governo'!$E$1:$E$999,ROW('Contratações Governo'!$E$1:$E$999)-ROW('Contratações Governo'!$E$1)+1),ROW(11:11))),"")</f>
        <v/>
      </c>
      <c r="BA40" s="279" t="str">
        <f t="shared" si="60"/>
        <v/>
      </c>
      <c r="BB40" s="119" t="str" cm="1">
        <f t="array" ref="BB40">IFERROR(INDEX('Contratações Governo'!$G$1:$G$999,SMALL(IF(BB$1='Contratações Governo'!$E$1:$E$999,ROW('Contratações Governo'!$E$1:$E$999)-ROW('Contratações Governo'!$E$1)+1),ROW(11:11))),"")</f>
        <v/>
      </c>
      <c r="BC40" s="279" t="str">
        <f t="shared" si="61"/>
        <v/>
      </c>
      <c r="BD40" s="121" t="str" cm="1">
        <f t="array" ref="BD40">IFERROR(INDEX('Contratações Governo'!$G$1:$G$999,SMALL(IF(BD$1='Contratações Governo'!$E$1:$E$999,ROW('Contratações Governo'!$E$1:$E$999)-ROW('Contratações Governo'!$E$1)+1),ROW(11:11))),"")</f>
        <v/>
      </c>
      <c r="BE40" s="279" t="str">
        <f t="shared" si="62"/>
        <v/>
      </c>
      <c r="BF40" s="121" t="str" cm="1">
        <f t="array" ref="BF40">IFERROR(INDEX('Contratações Governo'!$G$1:$G$999,SMALL(IF(BF$1='Contratações Governo'!$E$1:$E$999,ROW('Contratações Governo'!$E$1:$E$999)-ROW('Contratações Governo'!$E$1)+1),ROW(11:11))),"")</f>
        <v/>
      </c>
      <c r="BG40" s="279" t="str">
        <f t="shared" si="63"/>
        <v/>
      </c>
      <c r="BH40" s="88" t="str" cm="1">
        <f t="array" ref="BH40">IFERROR(INDEX('Contratações Governo'!$G$1:$G$999,SMALL(IF(BH$1='Contratações Governo'!$E$1:$E$999,ROW('Contratações Governo'!$E$1:$E$999)-ROW('Contratações Governo'!$E$1)+1),ROW(11:11))),"")</f>
        <v/>
      </c>
      <c r="BI40" s="279" t="str">
        <f t="shared" si="64"/>
        <v/>
      </c>
      <c r="BJ40" s="122" t="str" cm="1">
        <f t="array" ref="BJ40">IFERROR(INDEX('Contratações Governo'!$G$1:$G$999,SMALL(IF(BJ$1='Contratações Governo'!$E$1:$E$999,ROW('Contratações Governo'!$E$1:$E$999)-ROW('Contratações Governo'!$E$1)+1),ROW(11:11))),"")</f>
        <v/>
      </c>
      <c r="BK40" s="279" t="str">
        <f t="shared" si="65"/>
        <v/>
      </c>
      <c r="BL40" s="122" t="str" cm="1">
        <f t="array" ref="BL40">IFERROR(INDEX('Contratações Governo'!$G$1:$G$999,SMALL(IF(BL$1='Contratações Governo'!$E$1:$E$999,ROW('Contratações Governo'!$E$1:$E$999)-ROW('Contratações Governo'!$E$1)+1),ROW(11:11))),"")</f>
        <v/>
      </c>
      <c r="BM40" s="279" t="str">
        <f t="shared" si="66"/>
        <v/>
      </c>
      <c r="BN40" s="119" t="str" cm="1">
        <f t="array" ref="BN40">IFERROR(INDEX('Contratações Governo'!$G$1:$G$999,SMALL(IF(BN$1='Contratações Governo'!$E$1:$E$999,ROW('Contratações Governo'!$E$1:$E$999)-ROW('Contratações Governo'!$E$1)+1),ROW(11:11))),"")</f>
        <v/>
      </c>
      <c r="BO40" s="165" t="str">
        <f t="shared" si="67"/>
        <v/>
      </c>
      <c r="BP40" s="122" t="str" cm="1">
        <f t="array" ref="BP40">IFERROR(INDEX('Contratações Governo'!$G$1:$G$999,SMALL(IF(BP$1='Contratações Governo'!$E$1:$E$999,ROW('Contratações Governo'!$E$1:$E$999)-ROW('Contratações Governo'!$E$1)+1),ROW(11:11))),"")</f>
        <v/>
      </c>
      <c r="BQ40" s="279" t="str">
        <f t="shared" si="68"/>
        <v/>
      </c>
      <c r="BR40" s="122" t="str" cm="1">
        <f t="array" ref="BR40">IFERROR(INDEX('Contratações Governo'!$G$1:$G$999,SMALL(IF(BR$1='Contratações Governo'!$E$1:$E$999,ROW('Contratações Governo'!$E$1:$E$999)-ROW('Contratações Governo'!$E$1)+1),ROW(11:11))),"")</f>
        <v/>
      </c>
      <c r="BS40" s="165" t="str">
        <f t="shared" si="69"/>
        <v/>
      </c>
    </row>
    <row r="41" spans="1:71" x14ac:dyDescent="0.25">
      <c r="A41" s="667"/>
      <c r="B41" s="119" t="str" cm="1">
        <f t="array" ref="B41">IFERROR(INDEX('Contratações Governo'!$G$1:$G$999,SMALL(IF(B$1='Contratações Governo'!$E$1:$E$999,ROW('Contratações Governo'!$E$1:$E$999)-ROW('Contratações Governo'!$E$1)+1),ROW(12:12))),"")</f>
        <v/>
      </c>
      <c r="C41" s="279" t="str">
        <f t="shared" si="35"/>
        <v/>
      </c>
      <c r="D41" s="121" cm="1">
        <f t="array" ref="D41">IFERROR(INDEX('Contratações Governo'!$G$1:$G$999,SMALL(IF(D$1='Contratações Governo'!$E$1:$E$999,ROW('Contratações Governo'!$E$1:$E$999)-ROW('Contratações Governo'!$E$1)+1),ROW(12:12))),"")</f>
        <v>2854.28</v>
      </c>
      <c r="E41" s="279" t="b">
        <f t="shared" si="36"/>
        <v>1</v>
      </c>
      <c r="F41" s="121" t="str" cm="1">
        <f t="array" ref="F41">IFERROR(INDEX('Contratações Governo'!$G$1:$G$999,SMALL(IF(F$1='Contratações Governo'!$E$1:$E$999,ROW('Contratações Governo'!$E$1:$E$999)-ROW('Contratações Governo'!$E$1)+1),ROW(12:12))),"")</f>
        <v/>
      </c>
      <c r="G41" s="165" t="str">
        <f t="shared" si="37"/>
        <v/>
      </c>
      <c r="H41" s="88" t="str" cm="1">
        <f t="array" ref="H41">IFERROR(INDEX('Contratações Governo'!$G$1:$G$999,SMALL(IF(H$1='Contratações Governo'!$E$1:$E$999,ROW('Contratações Governo'!$E$1:$E$999)-ROW('Contratações Governo'!$E$1)+1),ROW(12:12))),"")</f>
        <v/>
      </c>
      <c r="I41" s="279" t="str">
        <f t="shared" si="38"/>
        <v/>
      </c>
      <c r="J41" s="122" t="str" cm="1">
        <f t="array" ref="J41">IFERROR(INDEX('Contratações Governo'!$G$1:$G$999,SMALL(IF(J$1='Contratações Governo'!$E$1:$E$999,ROW('Contratações Governo'!$E$1:$E$999)-ROW('Contratações Governo'!$E$1)+1),ROW(12:12))),"")</f>
        <v/>
      </c>
      <c r="K41" s="279" t="str">
        <f t="shared" si="39"/>
        <v/>
      </c>
      <c r="L41" s="122" t="str" cm="1">
        <f t="array" ref="L41">IFERROR(INDEX('Contratações Governo'!$G$1:$G$999,SMALL(IF(L$1='Contratações Governo'!$E$1:$E$999,ROW('Contratações Governo'!$E$1:$E$999)-ROW('Contratações Governo'!$E$1)+1),ROW(12:12))),"")</f>
        <v/>
      </c>
      <c r="M41" s="279" t="str">
        <f t="shared" si="40"/>
        <v/>
      </c>
      <c r="N41" s="119" t="str" cm="1">
        <f t="array" ref="N41">IFERROR(INDEX('Contratações Governo'!$G$1:$G$999,SMALL(IF(N$1='Contratações Governo'!$E$1:$E$999,ROW('Contratações Governo'!$E$1:$E$999)-ROW('Contratações Governo'!$E$1)+1),ROW(12:12))),"")</f>
        <v/>
      </c>
      <c r="O41" s="279" t="str">
        <f t="shared" si="41"/>
        <v/>
      </c>
      <c r="P41" s="88" t="str" cm="1">
        <f t="array" ref="P41">IFERROR(INDEX('Contratações Governo'!$G$1:$G$999,SMALL(IF(P$1='Contratações Governo'!$E$1:$E$999,ROW('Contratações Governo'!$E$1:$E$999)-ROW('Contratações Governo'!$E$1)+1),ROW(12:12))),"")</f>
        <v/>
      </c>
      <c r="Q41" s="279" t="str">
        <f t="shared" si="42"/>
        <v/>
      </c>
      <c r="R41" s="122" t="str" cm="1">
        <f t="array" ref="R41">IFERROR(INDEX('Contratações Governo'!$G$1:$G$999,SMALL(IF(R$1='Contratações Governo'!$E$1:$E$999,ROW('Contratações Governo'!$E$1:$E$999)-ROW('Contratações Governo'!$E$1)+1),ROW(12:12))),"")</f>
        <v/>
      </c>
      <c r="S41" s="279" t="str">
        <f t="shared" si="43"/>
        <v/>
      </c>
      <c r="T41" s="122" t="str" cm="1">
        <f t="array" ref="T41">IFERROR(INDEX('Contratações Governo'!$G$1:$G$999,SMALL(IF(T$1='Contratações Governo'!$E$1:$E$999,ROW('Contratações Governo'!$E$1:$E$999)-ROW('Contratações Governo'!$E$1)+1),ROW(12:12))),"")</f>
        <v/>
      </c>
      <c r="U41" s="279" t="str">
        <f t="shared" si="44"/>
        <v/>
      </c>
      <c r="V41" s="119" t="str" cm="1">
        <f t="array" ref="V41">IFERROR(INDEX('Contratações Governo'!$G$1:$G$999,SMALL(IF(V$1='Contratações Governo'!$E$1:$E$999,ROW('Contratações Governo'!$E$1:$E$999)-ROW('Contratações Governo'!$E$1)+1),ROW(12:12))),"")</f>
        <v/>
      </c>
      <c r="W41" s="279" t="str">
        <f t="shared" si="45"/>
        <v/>
      </c>
      <c r="X41" s="88" t="str" cm="1">
        <f t="array" ref="X41">IFERROR(INDEX('Contratações Governo'!$G$1:$G$999,SMALL(IF(X$1='Contratações Governo'!$E$1:$E$999,ROW('Contratações Governo'!$E$1:$E$999)-ROW('Contratações Governo'!$E$1)+1),ROW(12:12))),"")</f>
        <v/>
      </c>
      <c r="Y41" s="279" t="str">
        <f t="shared" si="46"/>
        <v/>
      </c>
      <c r="Z41" s="122" t="str" cm="1">
        <f t="array" ref="Z41">IFERROR(INDEX('Contratações Governo'!$G$1:$G$999,SMALL(IF(Z$1='Contratações Governo'!$E$1:$E$999,ROW('Contratações Governo'!$E$1:$E$999)-ROW('Contratações Governo'!$E$1)+1),ROW(12:12))),"")</f>
        <v/>
      </c>
      <c r="AA41" s="279" t="str">
        <f t="shared" si="47"/>
        <v/>
      </c>
      <c r="AB41" s="122" t="str" cm="1">
        <f t="array" ref="AB41">IFERROR(INDEX('Contratações Governo'!$G$1:$G$999,SMALL(IF(AB$1='Contratações Governo'!$E$1:$E$999,ROW('Contratações Governo'!$E$1:$E$999)-ROW('Contratações Governo'!$E$1)+1),ROW(12:12))),"")</f>
        <v/>
      </c>
      <c r="AC41" s="279" t="str">
        <f t="shared" si="48"/>
        <v/>
      </c>
      <c r="AD41" s="119" t="str" cm="1">
        <f t="array" ref="AD41">IFERROR(INDEX('Contratações Governo'!$G$1:$G$999,SMALL(IF(AD$1='Contratações Governo'!$E$1:$E$999,ROW('Contratações Governo'!$E$1:$E$999)-ROW('Contratações Governo'!$E$1)+1),ROW(12:12))),"")</f>
        <v/>
      </c>
      <c r="AE41" s="279" t="str">
        <f t="shared" si="49"/>
        <v/>
      </c>
      <c r="AF41" s="121" cm="1">
        <f t="array" ref="AF41">IFERROR(INDEX('Contratações Governo'!$G$1:$G$999,SMALL(IF(AF$1='Contratações Governo'!$E$1:$E$999,ROW('Contratações Governo'!$E$1:$E$999)-ROW('Contratações Governo'!$E$1)+1),ROW(12:12))),"")</f>
        <v>7500</v>
      </c>
      <c r="AG41" s="279" t="b">
        <f t="shared" si="50"/>
        <v>1</v>
      </c>
      <c r="AH41" s="121" cm="1">
        <f t="array" ref="AH41">IFERROR(INDEX('Contratações Governo'!$G$1:$G$999,SMALL(IF(AH$1='Contratações Governo'!$E$1:$E$999,ROW('Contratações Governo'!$E$1:$E$999)-ROW('Contratações Governo'!$E$1)+1),ROW(12:12))),"")</f>
        <v>8944.9699999999993</v>
      </c>
      <c r="AI41" s="279" t="b">
        <f t="shared" si="51"/>
        <v>1</v>
      </c>
      <c r="AJ41" s="88" t="str" cm="1">
        <f t="array" ref="AJ41">IFERROR(INDEX('Contratações Governo'!$G$1:$G$999,SMALL(IF(AJ$1='Contratações Governo'!$E$1:$E$999,ROW('Contratações Governo'!$E$1:$E$999)-ROW('Contratações Governo'!$E$1)+1),ROW(12:12))),"")</f>
        <v/>
      </c>
      <c r="AK41" s="279" t="str">
        <f t="shared" si="52"/>
        <v/>
      </c>
      <c r="AL41" s="122" t="str" cm="1">
        <f t="array" ref="AL41">IFERROR(INDEX('Contratações Governo'!$G$1:$G$999,SMALL(IF(AL$1='Contratações Governo'!$E$1:$E$999,ROW('Contratações Governo'!$E$1:$E$999)-ROW('Contratações Governo'!$E$1)+1),ROW(12:12))),"")</f>
        <v/>
      </c>
      <c r="AM41" s="279" t="str">
        <f t="shared" si="53"/>
        <v/>
      </c>
      <c r="AN41" s="122" t="str" cm="1">
        <f t="array" ref="AN41">IFERROR(INDEX('Contratações Governo'!$G$1:$G$999,SMALL(IF(AN$1='Contratações Governo'!$E$1:$E$999,ROW('Contratações Governo'!$E$1:$E$999)-ROW('Contratações Governo'!$E$1)+1),ROW(12:12))),"")</f>
        <v/>
      </c>
      <c r="AO41" s="279" t="str">
        <f t="shared" si="54"/>
        <v/>
      </c>
      <c r="AP41" s="119" t="str" cm="1">
        <f t="array" ref="AP41">IFERROR(INDEX('Contratações Governo'!$G$1:$G$999,SMALL(IF(AP$1='Contratações Governo'!$E$1:$E$999,ROW('Contratações Governo'!$E$1:$E$999)-ROW('Contratações Governo'!$E$1)+1),ROW(12:12))),"")</f>
        <v/>
      </c>
      <c r="AQ41" s="279" t="str">
        <f t="shared" si="55"/>
        <v/>
      </c>
      <c r="AR41" s="121" t="str" cm="1">
        <f t="array" ref="AR41">IFERROR(INDEX('Contratações Governo'!$G$1:$G$999,SMALL(IF(AR$1='Contratações Governo'!$E$1:$E$999,ROW('Contratações Governo'!$E$1:$E$999)-ROW('Contratações Governo'!$E$1)+1),ROW(12:12))),"")</f>
        <v/>
      </c>
      <c r="AS41" s="279" t="str">
        <f t="shared" si="56"/>
        <v/>
      </c>
      <c r="AT41" s="121" t="str" cm="1">
        <f t="array" ref="AT41">IFERROR(INDEX('Contratações Governo'!$G$1:$G$999,SMALL(IF(AT$1='Contratações Governo'!$E$1:$E$999,ROW('Contratações Governo'!$E$1:$E$999)-ROW('Contratações Governo'!$E$1)+1),ROW(12:12))),"")</f>
        <v/>
      </c>
      <c r="AU41" s="279" t="str">
        <f t="shared" si="57"/>
        <v/>
      </c>
      <c r="AV41" s="88" t="str" cm="1">
        <f t="array" ref="AV41">IFERROR(INDEX('Contratações Governo'!$G$1:$G$999,SMALL(IF(AV$1='Contratações Governo'!$E$1:$E$999,ROW('Contratações Governo'!$E$1:$E$999)-ROW('Contratações Governo'!$E$1)+1),ROW(12:12))),"")</f>
        <v/>
      </c>
      <c r="AW41" s="279" t="str">
        <f t="shared" si="58"/>
        <v/>
      </c>
      <c r="AX41" s="122" t="str" cm="1">
        <f t="array" ref="AX41">IFERROR(INDEX('Contratações Governo'!$G$1:$G$999,SMALL(IF(AX$1='Contratações Governo'!$E$1:$E$999,ROW('Contratações Governo'!$E$1:$E$999)-ROW('Contratações Governo'!$E$1)+1),ROW(12:12))),"")</f>
        <v/>
      </c>
      <c r="AY41" s="279" t="str">
        <f t="shared" si="59"/>
        <v/>
      </c>
      <c r="AZ41" s="122" t="str" cm="1">
        <f t="array" ref="AZ41">IFERROR(INDEX('Contratações Governo'!$G$1:$G$999,SMALL(IF(AZ$1='Contratações Governo'!$E$1:$E$999,ROW('Contratações Governo'!$E$1:$E$999)-ROW('Contratações Governo'!$E$1)+1),ROW(12:12))),"")</f>
        <v/>
      </c>
      <c r="BA41" s="279" t="str">
        <f t="shared" si="60"/>
        <v/>
      </c>
      <c r="BB41" s="119" t="str" cm="1">
        <f t="array" ref="BB41">IFERROR(INDEX('Contratações Governo'!$G$1:$G$999,SMALL(IF(BB$1='Contratações Governo'!$E$1:$E$999,ROW('Contratações Governo'!$E$1:$E$999)-ROW('Contratações Governo'!$E$1)+1),ROW(12:12))),"")</f>
        <v/>
      </c>
      <c r="BC41" s="279" t="str">
        <f t="shared" si="61"/>
        <v/>
      </c>
      <c r="BD41" s="121" t="str" cm="1">
        <f t="array" ref="BD41">IFERROR(INDEX('Contratações Governo'!$G$1:$G$999,SMALL(IF(BD$1='Contratações Governo'!$E$1:$E$999,ROW('Contratações Governo'!$E$1:$E$999)-ROW('Contratações Governo'!$E$1)+1),ROW(12:12))),"")</f>
        <v/>
      </c>
      <c r="BE41" s="279" t="str">
        <f t="shared" si="62"/>
        <v/>
      </c>
      <c r="BF41" s="121" t="str" cm="1">
        <f t="array" ref="BF41">IFERROR(INDEX('Contratações Governo'!$G$1:$G$999,SMALL(IF(BF$1='Contratações Governo'!$E$1:$E$999,ROW('Contratações Governo'!$E$1:$E$999)-ROW('Contratações Governo'!$E$1)+1),ROW(12:12))),"")</f>
        <v/>
      </c>
      <c r="BG41" s="279" t="str">
        <f t="shared" si="63"/>
        <v/>
      </c>
      <c r="BH41" s="88" t="str" cm="1">
        <f t="array" ref="BH41">IFERROR(INDEX('Contratações Governo'!$G$1:$G$999,SMALL(IF(BH$1='Contratações Governo'!$E$1:$E$999,ROW('Contratações Governo'!$E$1:$E$999)-ROW('Contratações Governo'!$E$1)+1),ROW(12:12))),"")</f>
        <v/>
      </c>
      <c r="BI41" s="279" t="str">
        <f t="shared" si="64"/>
        <v/>
      </c>
      <c r="BJ41" s="122" t="str" cm="1">
        <f t="array" ref="BJ41">IFERROR(INDEX('Contratações Governo'!$G$1:$G$999,SMALL(IF(BJ$1='Contratações Governo'!$E$1:$E$999,ROW('Contratações Governo'!$E$1:$E$999)-ROW('Contratações Governo'!$E$1)+1),ROW(12:12))),"")</f>
        <v/>
      </c>
      <c r="BK41" s="279" t="str">
        <f t="shared" si="65"/>
        <v/>
      </c>
      <c r="BL41" s="122" t="str" cm="1">
        <f t="array" ref="BL41">IFERROR(INDEX('Contratações Governo'!$G$1:$G$999,SMALL(IF(BL$1='Contratações Governo'!$E$1:$E$999,ROW('Contratações Governo'!$E$1:$E$999)-ROW('Contratações Governo'!$E$1)+1),ROW(12:12))),"")</f>
        <v/>
      </c>
      <c r="BM41" s="279" t="str">
        <f t="shared" si="66"/>
        <v/>
      </c>
      <c r="BN41" s="119" t="str" cm="1">
        <f t="array" ref="BN41">IFERROR(INDEX('Contratações Governo'!$G$1:$G$999,SMALL(IF(BN$1='Contratações Governo'!$E$1:$E$999,ROW('Contratações Governo'!$E$1:$E$999)-ROW('Contratações Governo'!$E$1)+1),ROW(12:12))),"")</f>
        <v/>
      </c>
      <c r="BO41" s="165" t="str">
        <f t="shared" si="67"/>
        <v/>
      </c>
      <c r="BP41" s="122" t="str" cm="1">
        <f t="array" ref="BP41">IFERROR(INDEX('Contratações Governo'!$G$1:$G$999,SMALL(IF(BP$1='Contratações Governo'!$E$1:$E$999,ROW('Contratações Governo'!$E$1:$E$999)-ROW('Contratações Governo'!$E$1)+1),ROW(12:12))),"")</f>
        <v/>
      </c>
      <c r="BQ41" s="279" t="str">
        <f t="shared" si="68"/>
        <v/>
      </c>
      <c r="BR41" s="122" t="str" cm="1">
        <f t="array" ref="BR41">IFERROR(INDEX('Contratações Governo'!$G$1:$G$999,SMALL(IF(BR$1='Contratações Governo'!$E$1:$E$999,ROW('Contratações Governo'!$E$1:$E$999)-ROW('Contratações Governo'!$E$1)+1),ROW(12:12))),"")</f>
        <v/>
      </c>
      <c r="BS41" s="165" t="str">
        <f t="shared" si="69"/>
        <v/>
      </c>
    </row>
    <row r="42" spans="1:71" x14ac:dyDescent="0.25">
      <c r="A42" s="667"/>
      <c r="B42" s="119" t="str" cm="1">
        <f t="array" ref="B42">IFERROR(INDEX('Contratações Governo'!$G$1:$G$999,SMALL(IF(B$1='Contratações Governo'!$E$1:$E$999,ROW('Contratações Governo'!$E$1:$E$999)-ROW('Contratações Governo'!$E$1)+1),ROW(13:13))),"")</f>
        <v/>
      </c>
      <c r="C42" s="279" t="str">
        <f t="shared" si="35"/>
        <v/>
      </c>
      <c r="D42" s="121" cm="1">
        <f t="array" ref="D42">IFERROR(INDEX('Contratações Governo'!$G$1:$G$999,SMALL(IF(D$1='Contratações Governo'!$E$1:$E$999,ROW('Contratações Governo'!$E$1:$E$999)-ROW('Contratações Governo'!$E$1)+1),ROW(13:13))),"")</f>
        <v>2312.19</v>
      </c>
      <c r="E42" s="279" t="b">
        <f t="shared" si="36"/>
        <v>1</v>
      </c>
      <c r="F42" s="121" t="str" cm="1">
        <f t="array" ref="F42">IFERROR(INDEX('Contratações Governo'!$G$1:$G$999,SMALL(IF(F$1='Contratações Governo'!$E$1:$E$999,ROW('Contratações Governo'!$E$1:$E$999)-ROW('Contratações Governo'!$E$1)+1),ROW(13:13))),"")</f>
        <v/>
      </c>
      <c r="G42" s="165" t="str">
        <f t="shared" si="37"/>
        <v/>
      </c>
      <c r="H42" s="88" t="str" cm="1">
        <f t="array" ref="H42">IFERROR(INDEX('Contratações Governo'!$G$1:$G$999,SMALL(IF(H$1='Contratações Governo'!$E$1:$E$999,ROW('Contratações Governo'!$E$1:$E$999)-ROW('Contratações Governo'!$E$1)+1),ROW(13:13))),"")</f>
        <v/>
      </c>
      <c r="I42" s="279" t="str">
        <f t="shared" si="38"/>
        <v/>
      </c>
      <c r="J42" s="122" t="str" cm="1">
        <f t="array" ref="J42">IFERROR(INDEX('Contratações Governo'!$G$1:$G$999,SMALL(IF(J$1='Contratações Governo'!$E$1:$E$999,ROW('Contratações Governo'!$E$1:$E$999)-ROW('Contratações Governo'!$E$1)+1),ROW(13:13))),"")</f>
        <v/>
      </c>
      <c r="K42" s="279" t="str">
        <f t="shared" si="39"/>
        <v/>
      </c>
      <c r="L42" s="122" t="str" cm="1">
        <f t="array" ref="L42">IFERROR(INDEX('Contratações Governo'!$G$1:$G$999,SMALL(IF(L$1='Contratações Governo'!$E$1:$E$999,ROW('Contratações Governo'!$E$1:$E$999)-ROW('Contratações Governo'!$E$1)+1),ROW(13:13))),"")</f>
        <v/>
      </c>
      <c r="M42" s="279" t="str">
        <f t="shared" si="40"/>
        <v/>
      </c>
      <c r="N42" s="119" t="str" cm="1">
        <f t="array" ref="N42">IFERROR(INDEX('Contratações Governo'!$G$1:$G$999,SMALL(IF(N$1='Contratações Governo'!$E$1:$E$999,ROW('Contratações Governo'!$E$1:$E$999)-ROW('Contratações Governo'!$E$1)+1),ROW(13:13))),"")</f>
        <v/>
      </c>
      <c r="O42" s="279" t="str">
        <f t="shared" si="41"/>
        <v/>
      </c>
      <c r="P42" s="88" t="str" cm="1">
        <f t="array" ref="P42">IFERROR(INDEX('Contratações Governo'!$G$1:$G$999,SMALL(IF(P$1='Contratações Governo'!$E$1:$E$999,ROW('Contratações Governo'!$E$1:$E$999)-ROW('Contratações Governo'!$E$1)+1),ROW(13:13))),"")</f>
        <v/>
      </c>
      <c r="Q42" s="279" t="str">
        <f t="shared" si="42"/>
        <v/>
      </c>
      <c r="R42" s="122" t="str" cm="1">
        <f t="array" ref="R42">IFERROR(INDEX('Contratações Governo'!$G$1:$G$999,SMALL(IF(R$1='Contratações Governo'!$E$1:$E$999,ROW('Contratações Governo'!$E$1:$E$999)-ROW('Contratações Governo'!$E$1)+1),ROW(13:13))),"")</f>
        <v/>
      </c>
      <c r="S42" s="279" t="str">
        <f t="shared" si="43"/>
        <v/>
      </c>
      <c r="T42" s="122" t="str" cm="1">
        <f t="array" ref="T42">IFERROR(INDEX('Contratações Governo'!$G$1:$G$999,SMALL(IF(T$1='Contratações Governo'!$E$1:$E$999,ROW('Contratações Governo'!$E$1:$E$999)-ROW('Contratações Governo'!$E$1)+1),ROW(13:13))),"")</f>
        <v/>
      </c>
      <c r="U42" s="279" t="str">
        <f t="shared" si="44"/>
        <v/>
      </c>
      <c r="V42" s="119" t="str" cm="1">
        <f t="array" ref="V42">IFERROR(INDEX('Contratações Governo'!$G$1:$G$999,SMALL(IF(V$1='Contratações Governo'!$E$1:$E$999,ROW('Contratações Governo'!$E$1:$E$999)-ROW('Contratações Governo'!$E$1)+1),ROW(13:13))),"")</f>
        <v/>
      </c>
      <c r="W42" s="279" t="str">
        <f t="shared" si="45"/>
        <v/>
      </c>
      <c r="X42" s="88" t="str" cm="1">
        <f t="array" ref="X42">IFERROR(INDEX('Contratações Governo'!$G$1:$G$999,SMALL(IF(X$1='Contratações Governo'!$E$1:$E$999,ROW('Contratações Governo'!$E$1:$E$999)-ROW('Contratações Governo'!$E$1)+1),ROW(13:13))),"")</f>
        <v/>
      </c>
      <c r="Y42" s="279" t="str">
        <f t="shared" si="46"/>
        <v/>
      </c>
      <c r="Z42" s="122" t="str" cm="1">
        <f t="array" ref="Z42">IFERROR(INDEX('Contratações Governo'!$G$1:$G$999,SMALL(IF(Z$1='Contratações Governo'!$E$1:$E$999,ROW('Contratações Governo'!$E$1:$E$999)-ROW('Contratações Governo'!$E$1)+1),ROW(13:13))),"")</f>
        <v/>
      </c>
      <c r="AA42" s="279" t="str">
        <f t="shared" si="47"/>
        <v/>
      </c>
      <c r="AB42" s="122" t="str" cm="1">
        <f t="array" ref="AB42">IFERROR(INDEX('Contratações Governo'!$G$1:$G$999,SMALL(IF(AB$1='Contratações Governo'!$E$1:$E$999,ROW('Contratações Governo'!$E$1:$E$999)-ROW('Contratações Governo'!$E$1)+1),ROW(13:13))),"")</f>
        <v/>
      </c>
      <c r="AC42" s="279" t="str">
        <f t="shared" si="48"/>
        <v/>
      </c>
      <c r="AD42" s="119" t="str" cm="1">
        <f t="array" ref="AD42">IFERROR(INDEX('Contratações Governo'!$G$1:$G$999,SMALL(IF(AD$1='Contratações Governo'!$E$1:$E$999,ROW('Contratações Governo'!$E$1:$E$999)-ROW('Contratações Governo'!$E$1)+1),ROW(13:13))),"")</f>
        <v/>
      </c>
      <c r="AE42" s="279" t="str">
        <f t="shared" si="49"/>
        <v/>
      </c>
      <c r="AF42" s="121" cm="1">
        <f t="array" ref="AF42">IFERROR(INDEX('Contratações Governo'!$G$1:$G$999,SMALL(IF(AF$1='Contratações Governo'!$E$1:$E$999,ROW('Contratações Governo'!$E$1:$E$999)-ROW('Contratações Governo'!$E$1)+1),ROW(13:13))),"")</f>
        <v>10148.51</v>
      </c>
      <c r="AG42" s="279" t="b">
        <f t="shared" si="50"/>
        <v>0</v>
      </c>
      <c r="AH42" s="121" cm="1">
        <f t="array" ref="AH42">IFERROR(INDEX('Contratações Governo'!$G$1:$G$999,SMALL(IF(AH$1='Contratações Governo'!$E$1:$E$999,ROW('Contratações Governo'!$E$1:$E$999)-ROW('Contratações Governo'!$E$1)+1),ROW(13:13))),"")</f>
        <v>9687.16</v>
      </c>
      <c r="AI42" s="279" t="b">
        <f t="shared" si="51"/>
        <v>1</v>
      </c>
      <c r="AJ42" s="88" t="str" cm="1">
        <f t="array" ref="AJ42">IFERROR(INDEX('Contratações Governo'!$G$1:$G$999,SMALL(IF(AJ$1='Contratações Governo'!$E$1:$E$999,ROW('Contratações Governo'!$E$1:$E$999)-ROW('Contratações Governo'!$E$1)+1),ROW(13:13))),"")</f>
        <v/>
      </c>
      <c r="AK42" s="279" t="str">
        <f t="shared" si="52"/>
        <v/>
      </c>
      <c r="AL42" s="122" t="str" cm="1">
        <f t="array" ref="AL42">IFERROR(INDEX('Contratações Governo'!$G$1:$G$999,SMALL(IF(AL$1='Contratações Governo'!$E$1:$E$999,ROW('Contratações Governo'!$E$1:$E$999)-ROW('Contratações Governo'!$E$1)+1),ROW(13:13))),"")</f>
        <v/>
      </c>
      <c r="AM42" s="279" t="str">
        <f t="shared" si="53"/>
        <v/>
      </c>
      <c r="AN42" s="122" t="str" cm="1">
        <f t="array" ref="AN42">IFERROR(INDEX('Contratações Governo'!$G$1:$G$999,SMALL(IF(AN$1='Contratações Governo'!$E$1:$E$999,ROW('Contratações Governo'!$E$1:$E$999)-ROW('Contratações Governo'!$E$1)+1),ROW(13:13))),"")</f>
        <v/>
      </c>
      <c r="AO42" s="279" t="str">
        <f t="shared" si="54"/>
        <v/>
      </c>
      <c r="AP42" s="119" t="str" cm="1">
        <f t="array" ref="AP42">IFERROR(INDEX('Contratações Governo'!$G$1:$G$999,SMALL(IF(AP$1='Contratações Governo'!$E$1:$E$999,ROW('Contratações Governo'!$E$1:$E$999)-ROW('Contratações Governo'!$E$1)+1),ROW(13:13))),"")</f>
        <v/>
      </c>
      <c r="AQ42" s="279" t="str">
        <f t="shared" si="55"/>
        <v/>
      </c>
      <c r="AR42" s="121" t="str" cm="1">
        <f t="array" ref="AR42">IFERROR(INDEX('Contratações Governo'!$G$1:$G$999,SMALL(IF(AR$1='Contratações Governo'!$E$1:$E$999,ROW('Contratações Governo'!$E$1:$E$999)-ROW('Contratações Governo'!$E$1)+1),ROW(13:13))),"")</f>
        <v/>
      </c>
      <c r="AS42" s="279" t="str">
        <f t="shared" si="56"/>
        <v/>
      </c>
      <c r="AT42" s="121" t="str" cm="1">
        <f t="array" ref="AT42">IFERROR(INDEX('Contratações Governo'!$G$1:$G$999,SMALL(IF(AT$1='Contratações Governo'!$E$1:$E$999,ROW('Contratações Governo'!$E$1:$E$999)-ROW('Contratações Governo'!$E$1)+1),ROW(13:13))),"")</f>
        <v/>
      </c>
      <c r="AU42" s="279" t="str">
        <f t="shared" si="57"/>
        <v/>
      </c>
      <c r="AV42" s="88" t="str" cm="1">
        <f t="array" ref="AV42">IFERROR(INDEX('Contratações Governo'!$G$1:$G$999,SMALL(IF(AV$1='Contratações Governo'!$E$1:$E$999,ROW('Contratações Governo'!$E$1:$E$999)-ROW('Contratações Governo'!$E$1)+1),ROW(13:13))),"")</f>
        <v/>
      </c>
      <c r="AW42" s="279" t="str">
        <f t="shared" si="58"/>
        <v/>
      </c>
      <c r="AX42" s="122" t="str" cm="1">
        <f t="array" ref="AX42">IFERROR(INDEX('Contratações Governo'!$G$1:$G$999,SMALL(IF(AX$1='Contratações Governo'!$E$1:$E$999,ROW('Contratações Governo'!$E$1:$E$999)-ROW('Contratações Governo'!$E$1)+1),ROW(13:13))),"")</f>
        <v/>
      </c>
      <c r="AY42" s="279" t="str">
        <f t="shared" si="59"/>
        <v/>
      </c>
      <c r="AZ42" s="122" t="str" cm="1">
        <f t="array" ref="AZ42">IFERROR(INDEX('Contratações Governo'!$G$1:$G$999,SMALL(IF(AZ$1='Contratações Governo'!$E$1:$E$999,ROW('Contratações Governo'!$E$1:$E$999)-ROW('Contratações Governo'!$E$1)+1),ROW(13:13))),"")</f>
        <v/>
      </c>
      <c r="BA42" s="279" t="str">
        <f t="shared" si="60"/>
        <v/>
      </c>
      <c r="BB42" s="119" t="str" cm="1">
        <f t="array" ref="BB42">IFERROR(INDEX('Contratações Governo'!$G$1:$G$999,SMALL(IF(BB$1='Contratações Governo'!$E$1:$E$999,ROW('Contratações Governo'!$E$1:$E$999)-ROW('Contratações Governo'!$E$1)+1),ROW(13:13))),"")</f>
        <v/>
      </c>
      <c r="BC42" s="279" t="str">
        <f t="shared" si="61"/>
        <v/>
      </c>
      <c r="BD42" s="121" t="str" cm="1">
        <f t="array" ref="BD42">IFERROR(INDEX('Contratações Governo'!$G$1:$G$999,SMALL(IF(BD$1='Contratações Governo'!$E$1:$E$999,ROW('Contratações Governo'!$E$1:$E$999)-ROW('Contratações Governo'!$E$1)+1),ROW(13:13))),"")</f>
        <v/>
      </c>
      <c r="BE42" s="279" t="str">
        <f t="shared" si="62"/>
        <v/>
      </c>
      <c r="BF42" s="121" t="str" cm="1">
        <f t="array" ref="BF42">IFERROR(INDEX('Contratações Governo'!$G$1:$G$999,SMALL(IF(BF$1='Contratações Governo'!$E$1:$E$999,ROW('Contratações Governo'!$E$1:$E$999)-ROW('Contratações Governo'!$E$1)+1),ROW(13:13))),"")</f>
        <v/>
      </c>
      <c r="BG42" s="279" t="str">
        <f t="shared" si="63"/>
        <v/>
      </c>
      <c r="BH42" s="88" t="str" cm="1">
        <f t="array" ref="BH42">IFERROR(INDEX('Contratações Governo'!$G$1:$G$999,SMALL(IF(BH$1='Contratações Governo'!$E$1:$E$999,ROW('Contratações Governo'!$E$1:$E$999)-ROW('Contratações Governo'!$E$1)+1),ROW(13:13))),"")</f>
        <v/>
      </c>
      <c r="BI42" s="279" t="str">
        <f t="shared" si="64"/>
        <v/>
      </c>
      <c r="BJ42" s="122" t="str" cm="1">
        <f t="array" ref="BJ42">IFERROR(INDEX('Contratações Governo'!$G$1:$G$999,SMALL(IF(BJ$1='Contratações Governo'!$E$1:$E$999,ROW('Contratações Governo'!$E$1:$E$999)-ROW('Contratações Governo'!$E$1)+1),ROW(13:13))),"")</f>
        <v/>
      </c>
      <c r="BK42" s="279" t="str">
        <f t="shared" si="65"/>
        <v/>
      </c>
      <c r="BL42" s="122" t="str" cm="1">
        <f t="array" ref="BL42">IFERROR(INDEX('Contratações Governo'!$G$1:$G$999,SMALL(IF(BL$1='Contratações Governo'!$E$1:$E$999,ROW('Contratações Governo'!$E$1:$E$999)-ROW('Contratações Governo'!$E$1)+1),ROW(13:13))),"")</f>
        <v/>
      </c>
      <c r="BM42" s="279" t="str">
        <f t="shared" si="66"/>
        <v/>
      </c>
      <c r="BN42" s="119" t="str" cm="1">
        <f t="array" ref="BN42">IFERROR(INDEX('Contratações Governo'!$G$1:$G$999,SMALL(IF(BN$1='Contratações Governo'!$E$1:$E$999,ROW('Contratações Governo'!$E$1:$E$999)-ROW('Contratações Governo'!$E$1)+1),ROW(13:13))),"")</f>
        <v/>
      </c>
      <c r="BO42" s="165" t="str">
        <f t="shared" si="67"/>
        <v/>
      </c>
      <c r="BP42" s="122" t="str" cm="1">
        <f t="array" ref="BP42">IFERROR(INDEX('Contratações Governo'!$G$1:$G$999,SMALL(IF(BP$1='Contratações Governo'!$E$1:$E$999,ROW('Contratações Governo'!$E$1:$E$999)-ROW('Contratações Governo'!$E$1)+1),ROW(13:13))),"")</f>
        <v/>
      </c>
      <c r="BQ42" s="279" t="str">
        <f t="shared" si="68"/>
        <v/>
      </c>
      <c r="BR42" s="122" t="str" cm="1">
        <f t="array" ref="BR42">IFERROR(INDEX('Contratações Governo'!$G$1:$G$999,SMALL(IF(BR$1='Contratações Governo'!$E$1:$E$999,ROW('Contratações Governo'!$E$1:$E$999)-ROW('Contratações Governo'!$E$1)+1),ROW(13:13))),"")</f>
        <v/>
      </c>
      <c r="BS42" s="165" t="str">
        <f t="shared" si="69"/>
        <v/>
      </c>
    </row>
    <row r="43" spans="1:71" x14ac:dyDescent="0.25">
      <c r="A43" s="667"/>
      <c r="B43" s="119" t="str" cm="1">
        <f t="array" ref="B43">IFERROR(INDEX('Contratações Governo'!$G$1:$G$999,SMALL(IF(B$1='Contratações Governo'!$E$1:$E$999,ROW('Contratações Governo'!$E$1:$E$999)-ROW('Contratações Governo'!$E$1)+1),ROW(14:14))),"")</f>
        <v/>
      </c>
      <c r="C43" s="279" t="str">
        <f t="shared" si="35"/>
        <v/>
      </c>
      <c r="D43" s="121" t="str" cm="1">
        <f t="array" ref="D43">IFERROR(INDEX('Contratações Governo'!$G$1:$G$999,SMALL(IF(D$1='Contratações Governo'!$E$1:$E$999,ROW('Contratações Governo'!$E$1:$E$999)-ROW('Contratações Governo'!$E$1)+1),ROW(14:14))),"")</f>
        <v/>
      </c>
      <c r="E43" s="279" t="str">
        <f t="shared" si="36"/>
        <v/>
      </c>
      <c r="F43" s="121" t="str" cm="1">
        <f t="array" ref="F43">IFERROR(INDEX('Contratações Governo'!$G$1:$G$999,SMALL(IF(F$1='Contratações Governo'!$E$1:$E$999,ROW('Contratações Governo'!$E$1:$E$999)-ROW('Contratações Governo'!$E$1)+1),ROW(14:14))),"")</f>
        <v/>
      </c>
      <c r="G43" s="165" t="str">
        <f t="shared" si="37"/>
        <v/>
      </c>
      <c r="H43" s="88" t="str" cm="1">
        <f t="array" ref="H43">IFERROR(INDEX('Contratações Governo'!$G$1:$G$999,SMALL(IF(H$1='Contratações Governo'!$E$1:$E$999,ROW('Contratações Governo'!$E$1:$E$999)-ROW('Contratações Governo'!$E$1)+1),ROW(14:14))),"")</f>
        <v/>
      </c>
      <c r="I43" s="279" t="str">
        <f t="shared" si="38"/>
        <v/>
      </c>
      <c r="J43" s="122" t="str" cm="1">
        <f t="array" ref="J43">IFERROR(INDEX('Contratações Governo'!$G$1:$G$999,SMALL(IF(J$1='Contratações Governo'!$E$1:$E$999,ROW('Contratações Governo'!$E$1:$E$999)-ROW('Contratações Governo'!$E$1)+1),ROW(14:14))),"")</f>
        <v/>
      </c>
      <c r="K43" s="279" t="str">
        <f t="shared" si="39"/>
        <v/>
      </c>
      <c r="L43" s="122" t="str" cm="1">
        <f t="array" ref="L43">IFERROR(INDEX('Contratações Governo'!$G$1:$G$999,SMALL(IF(L$1='Contratações Governo'!$E$1:$E$999,ROW('Contratações Governo'!$E$1:$E$999)-ROW('Contratações Governo'!$E$1)+1),ROW(14:14))),"")</f>
        <v/>
      </c>
      <c r="M43" s="279" t="str">
        <f t="shared" si="40"/>
        <v/>
      </c>
      <c r="N43" s="119" t="str" cm="1">
        <f t="array" ref="N43">IFERROR(INDEX('Contratações Governo'!$G$1:$G$999,SMALL(IF(N$1='Contratações Governo'!$E$1:$E$999,ROW('Contratações Governo'!$E$1:$E$999)-ROW('Contratações Governo'!$E$1)+1),ROW(14:14))),"")</f>
        <v/>
      </c>
      <c r="O43" s="279" t="str">
        <f t="shared" si="41"/>
        <v/>
      </c>
      <c r="P43" s="88" t="str" cm="1">
        <f t="array" ref="P43">IFERROR(INDEX('Contratações Governo'!$G$1:$G$999,SMALL(IF(P$1='Contratações Governo'!$E$1:$E$999,ROW('Contratações Governo'!$E$1:$E$999)-ROW('Contratações Governo'!$E$1)+1),ROW(14:14))),"")</f>
        <v/>
      </c>
      <c r="Q43" s="279" t="str">
        <f t="shared" si="42"/>
        <v/>
      </c>
      <c r="R43" s="122" t="str" cm="1">
        <f t="array" ref="R43">IFERROR(INDEX('Contratações Governo'!$G$1:$G$999,SMALL(IF(R$1='Contratações Governo'!$E$1:$E$999,ROW('Contratações Governo'!$E$1:$E$999)-ROW('Contratações Governo'!$E$1)+1),ROW(14:14))),"")</f>
        <v/>
      </c>
      <c r="S43" s="279" t="str">
        <f t="shared" si="43"/>
        <v/>
      </c>
      <c r="T43" s="122" t="str" cm="1">
        <f t="array" ref="T43">IFERROR(INDEX('Contratações Governo'!$G$1:$G$999,SMALL(IF(T$1='Contratações Governo'!$E$1:$E$999,ROW('Contratações Governo'!$E$1:$E$999)-ROW('Contratações Governo'!$E$1)+1),ROW(14:14))),"")</f>
        <v/>
      </c>
      <c r="U43" s="279" t="str">
        <f t="shared" si="44"/>
        <v/>
      </c>
      <c r="V43" s="119" t="str" cm="1">
        <f t="array" ref="V43">IFERROR(INDEX('Contratações Governo'!$G$1:$G$999,SMALL(IF(V$1='Contratações Governo'!$E$1:$E$999,ROW('Contratações Governo'!$E$1:$E$999)-ROW('Contratações Governo'!$E$1)+1),ROW(14:14))),"")</f>
        <v/>
      </c>
      <c r="W43" s="279" t="str">
        <f t="shared" si="45"/>
        <v/>
      </c>
      <c r="X43" s="88" t="str" cm="1">
        <f t="array" ref="X43">IFERROR(INDEX('Contratações Governo'!$G$1:$G$999,SMALL(IF(X$1='Contratações Governo'!$E$1:$E$999,ROW('Contratações Governo'!$E$1:$E$999)-ROW('Contratações Governo'!$E$1)+1),ROW(14:14))),"")</f>
        <v/>
      </c>
      <c r="Y43" s="279" t="str">
        <f t="shared" si="46"/>
        <v/>
      </c>
      <c r="Z43" s="122" t="str" cm="1">
        <f t="array" ref="Z43">IFERROR(INDEX('Contratações Governo'!$G$1:$G$999,SMALL(IF(Z$1='Contratações Governo'!$E$1:$E$999,ROW('Contratações Governo'!$E$1:$E$999)-ROW('Contratações Governo'!$E$1)+1),ROW(14:14))),"")</f>
        <v/>
      </c>
      <c r="AA43" s="279" t="str">
        <f t="shared" si="47"/>
        <v/>
      </c>
      <c r="AB43" s="122" t="str" cm="1">
        <f t="array" ref="AB43">IFERROR(INDEX('Contratações Governo'!$G$1:$G$999,SMALL(IF(AB$1='Contratações Governo'!$E$1:$E$999,ROW('Contratações Governo'!$E$1:$E$999)-ROW('Contratações Governo'!$E$1)+1),ROW(14:14))),"")</f>
        <v/>
      </c>
      <c r="AC43" s="279" t="str">
        <f t="shared" si="48"/>
        <v/>
      </c>
      <c r="AD43" s="119" t="str" cm="1">
        <f t="array" ref="AD43">IFERROR(INDEX('Contratações Governo'!$G$1:$G$999,SMALL(IF(AD$1='Contratações Governo'!$E$1:$E$999,ROW('Contratações Governo'!$E$1:$E$999)-ROW('Contratações Governo'!$E$1)+1),ROW(14:14))),"")</f>
        <v/>
      </c>
      <c r="AE43" s="279" t="str">
        <f t="shared" si="49"/>
        <v/>
      </c>
      <c r="AF43" s="121" cm="1">
        <f t="array" ref="AF43">IFERROR(INDEX('Contratações Governo'!$G$1:$G$999,SMALL(IF(AF$1='Contratações Governo'!$E$1:$E$999,ROW('Contratações Governo'!$E$1:$E$999)-ROW('Contratações Governo'!$E$1)+1),ROW(14:14))),"")</f>
        <v>6326.64</v>
      </c>
      <c r="AG43" s="279" t="b">
        <f t="shared" si="50"/>
        <v>1</v>
      </c>
      <c r="AH43" s="121" cm="1">
        <f t="array" ref="AH43">IFERROR(INDEX('Contratações Governo'!$G$1:$G$999,SMALL(IF(AH$1='Contratações Governo'!$E$1:$E$999,ROW('Contratações Governo'!$E$1:$E$999)-ROW('Contratações Governo'!$E$1)+1),ROW(14:14))),"")</f>
        <v>9348.84</v>
      </c>
      <c r="AI43" s="279" t="b">
        <f t="shared" si="51"/>
        <v>1</v>
      </c>
      <c r="AJ43" s="88" t="str" cm="1">
        <f t="array" ref="AJ43">IFERROR(INDEX('Contratações Governo'!$G$1:$G$999,SMALL(IF(AJ$1='Contratações Governo'!$E$1:$E$999,ROW('Contratações Governo'!$E$1:$E$999)-ROW('Contratações Governo'!$E$1)+1),ROW(14:14))),"")</f>
        <v/>
      </c>
      <c r="AK43" s="279" t="str">
        <f t="shared" si="52"/>
        <v/>
      </c>
      <c r="AL43" s="122" t="str" cm="1">
        <f t="array" ref="AL43">IFERROR(INDEX('Contratações Governo'!$G$1:$G$999,SMALL(IF(AL$1='Contratações Governo'!$E$1:$E$999,ROW('Contratações Governo'!$E$1:$E$999)-ROW('Contratações Governo'!$E$1)+1),ROW(14:14))),"")</f>
        <v/>
      </c>
      <c r="AM43" s="279" t="str">
        <f t="shared" si="53"/>
        <v/>
      </c>
      <c r="AN43" s="122" t="str" cm="1">
        <f t="array" ref="AN43">IFERROR(INDEX('Contratações Governo'!$G$1:$G$999,SMALL(IF(AN$1='Contratações Governo'!$E$1:$E$999,ROW('Contratações Governo'!$E$1:$E$999)-ROW('Contratações Governo'!$E$1)+1),ROW(14:14))),"")</f>
        <v/>
      </c>
      <c r="AO43" s="279" t="str">
        <f t="shared" si="54"/>
        <v/>
      </c>
      <c r="AP43" s="119" t="str" cm="1">
        <f t="array" ref="AP43">IFERROR(INDEX('Contratações Governo'!$G$1:$G$999,SMALL(IF(AP$1='Contratações Governo'!$E$1:$E$999,ROW('Contratações Governo'!$E$1:$E$999)-ROW('Contratações Governo'!$E$1)+1),ROW(14:14))),"")</f>
        <v/>
      </c>
      <c r="AQ43" s="279" t="str">
        <f t="shared" si="55"/>
        <v/>
      </c>
      <c r="AR43" s="121" t="str" cm="1">
        <f t="array" ref="AR43">IFERROR(INDEX('Contratações Governo'!$G$1:$G$999,SMALL(IF(AR$1='Contratações Governo'!$E$1:$E$999,ROW('Contratações Governo'!$E$1:$E$999)-ROW('Contratações Governo'!$E$1)+1),ROW(14:14))),"")</f>
        <v/>
      </c>
      <c r="AS43" s="279" t="str">
        <f t="shared" si="56"/>
        <v/>
      </c>
      <c r="AT43" s="121" t="str" cm="1">
        <f t="array" ref="AT43">IFERROR(INDEX('Contratações Governo'!$G$1:$G$999,SMALL(IF(AT$1='Contratações Governo'!$E$1:$E$999,ROW('Contratações Governo'!$E$1:$E$999)-ROW('Contratações Governo'!$E$1)+1),ROW(14:14))),"")</f>
        <v/>
      </c>
      <c r="AU43" s="279" t="str">
        <f t="shared" si="57"/>
        <v/>
      </c>
      <c r="AV43" s="88" t="str" cm="1">
        <f t="array" ref="AV43">IFERROR(INDEX('Contratações Governo'!$G$1:$G$999,SMALL(IF(AV$1='Contratações Governo'!$E$1:$E$999,ROW('Contratações Governo'!$E$1:$E$999)-ROW('Contratações Governo'!$E$1)+1),ROW(14:14))),"")</f>
        <v/>
      </c>
      <c r="AW43" s="279" t="str">
        <f t="shared" si="58"/>
        <v/>
      </c>
      <c r="AX43" s="122" t="str" cm="1">
        <f t="array" ref="AX43">IFERROR(INDEX('Contratações Governo'!$G$1:$G$999,SMALL(IF(AX$1='Contratações Governo'!$E$1:$E$999,ROW('Contratações Governo'!$E$1:$E$999)-ROW('Contratações Governo'!$E$1)+1),ROW(14:14))),"")</f>
        <v/>
      </c>
      <c r="AY43" s="279" t="str">
        <f t="shared" si="59"/>
        <v/>
      </c>
      <c r="AZ43" s="122" t="str" cm="1">
        <f t="array" ref="AZ43">IFERROR(INDEX('Contratações Governo'!$G$1:$G$999,SMALL(IF(AZ$1='Contratações Governo'!$E$1:$E$999,ROW('Contratações Governo'!$E$1:$E$999)-ROW('Contratações Governo'!$E$1)+1),ROW(14:14))),"")</f>
        <v/>
      </c>
      <c r="BA43" s="279" t="str">
        <f t="shared" si="60"/>
        <v/>
      </c>
      <c r="BB43" s="119" t="str" cm="1">
        <f t="array" ref="BB43">IFERROR(INDEX('Contratações Governo'!$G$1:$G$999,SMALL(IF(BB$1='Contratações Governo'!$E$1:$E$999,ROW('Contratações Governo'!$E$1:$E$999)-ROW('Contratações Governo'!$E$1)+1),ROW(14:14))),"")</f>
        <v/>
      </c>
      <c r="BC43" s="279" t="str">
        <f t="shared" si="61"/>
        <v/>
      </c>
      <c r="BD43" s="121" t="str" cm="1">
        <f t="array" ref="BD43">IFERROR(INDEX('Contratações Governo'!$G$1:$G$999,SMALL(IF(BD$1='Contratações Governo'!$E$1:$E$999,ROW('Contratações Governo'!$E$1:$E$999)-ROW('Contratações Governo'!$E$1)+1),ROW(14:14))),"")</f>
        <v/>
      </c>
      <c r="BE43" s="279" t="str">
        <f t="shared" si="62"/>
        <v/>
      </c>
      <c r="BF43" s="121" t="str" cm="1">
        <f t="array" ref="BF43">IFERROR(INDEX('Contratações Governo'!$G$1:$G$999,SMALL(IF(BF$1='Contratações Governo'!$E$1:$E$999,ROW('Contratações Governo'!$E$1:$E$999)-ROW('Contratações Governo'!$E$1)+1),ROW(14:14))),"")</f>
        <v/>
      </c>
      <c r="BG43" s="279" t="str">
        <f t="shared" si="63"/>
        <v/>
      </c>
      <c r="BH43" s="88" t="str" cm="1">
        <f t="array" ref="BH43">IFERROR(INDEX('Contratações Governo'!$G$1:$G$999,SMALL(IF(BH$1='Contratações Governo'!$E$1:$E$999,ROW('Contratações Governo'!$E$1:$E$999)-ROW('Contratações Governo'!$E$1)+1),ROW(14:14))),"")</f>
        <v/>
      </c>
      <c r="BI43" s="279" t="str">
        <f t="shared" si="64"/>
        <v/>
      </c>
      <c r="BJ43" s="122" t="str" cm="1">
        <f t="array" ref="BJ43">IFERROR(INDEX('Contratações Governo'!$G$1:$G$999,SMALL(IF(BJ$1='Contratações Governo'!$E$1:$E$999,ROW('Contratações Governo'!$E$1:$E$999)-ROW('Contratações Governo'!$E$1)+1),ROW(14:14))),"")</f>
        <v/>
      </c>
      <c r="BK43" s="279" t="str">
        <f t="shared" si="65"/>
        <v/>
      </c>
      <c r="BL43" s="122" t="str" cm="1">
        <f t="array" ref="BL43">IFERROR(INDEX('Contratações Governo'!$G$1:$G$999,SMALL(IF(BL$1='Contratações Governo'!$E$1:$E$999,ROW('Contratações Governo'!$E$1:$E$999)-ROW('Contratações Governo'!$E$1)+1),ROW(14:14))),"")</f>
        <v/>
      </c>
      <c r="BM43" s="279" t="str">
        <f t="shared" si="66"/>
        <v/>
      </c>
      <c r="BN43" s="119" t="str" cm="1">
        <f t="array" ref="BN43">IFERROR(INDEX('Contratações Governo'!$G$1:$G$999,SMALL(IF(BN$1='Contratações Governo'!$E$1:$E$999,ROW('Contratações Governo'!$E$1:$E$999)-ROW('Contratações Governo'!$E$1)+1),ROW(14:14))),"")</f>
        <v/>
      </c>
      <c r="BO43" s="165" t="str">
        <f t="shared" si="67"/>
        <v/>
      </c>
      <c r="BP43" s="122" t="str" cm="1">
        <f t="array" ref="BP43">IFERROR(INDEX('Contratações Governo'!$G$1:$G$999,SMALL(IF(BP$1='Contratações Governo'!$E$1:$E$999,ROW('Contratações Governo'!$E$1:$E$999)-ROW('Contratações Governo'!$E$1)+1),ROW(14:14))),"")</f>
        <v/>
      </c>
      <c r="BQ43" s="279" t="str">
        <f t="shared" si="68"/>
        <v/>
      </c>
      <c r="BR43" s="122" t="str" cm="1">
        <f t="array" ref="BR43">IFERROR(INDEX('Contratações Governo'!$G$1:$G$999,SMALL(IF(BR$1='Contratações Governo'!$E$1:$E$999,ROW('Contratações Governo'!$E$1:$E$999)-ROW('Contratações Governo'!$E$1)+1),ROW(14:14))),"")</f>
        <v/>
      </c>
      <c r="BS43" s="165" t="str">
        <f t="shared" si="69"/>
        <v/>
      </c>
    </row>
    <row r="44" spans="1:71" x14ac:dyDescent="0.25">
      <c r="A44" s="667"/>
      <c r="B44" s="119" t="str" cm="1">
        <f t="array" ref="B44">IFERROR(INDEX('Contratações Governo'!$G$1:$G$999,SMALL(IF(B$1='Contratações Governo'!$E$1:$E$999,ROW('Contratações Governo'!$E$1:$E$999)-ROW('Contratações Governo'!$E$1)+1),ROW(15:15))),"")</f>
        <v/>
      </c>
      <c r="C44" s="279" t="str">
        <f t="shared" si="35"/>
        <v/>
      </c>
      <c r="D44" s="121" t="str" cm="1">
        <f t="array" ref="D44">IFERROR(INDEX('Contratações Governo'!$G$1:$G$999,SMALL(IF(D$1='Contratações Governo'!$E$1:$E$999,ROW('Contratações Governo'!$E$1:$E$999)-ROW('Contratações Governo'!$E$1)+1),ROW(15:15))),"")</f>
        <v/>
      </c>
      <c r="E44" s="279" t="str">
        <f t="shared" si="36"/>
        <v/>
      </c>
      <c r="F44" s="121" t="str" cm="1">
        <f t="array" ref="F44">IFERROR(INDEX('Contratações Governo'!$G$1:$G$999,SMALL(IF(F$1='Contratações Governo'!$E$1:$E$999,ROW('Contratações Governo'!$E$1:$E$999)-ROW('Contratações Governo'!$E$1)+1),ROW(15:15))),"")</f>
        <v/>
      </c>
      <c r="G44" s="165" t="str">
        <f t="shared" si="37"/>
        <v/>
      </c>
      <c r="H44" s="88" t="str" cm="1">
        <f t="array" ref="H44">IFERROR(INDEX('Contratações Governo'!$G$1:$G$999,SMALL(IF(H$1='Contratações Governo'!$E$1:$E$999,ROW('Contratações Governo'!$E$1:$E$999)-ROW('Contratações Governo'!$E$1)+1),ROW(15:15))),"")</f>
        <v/>
      </c>
      <c r="I44" s="279" t="str">
        <f t="shared" si="38"/>
        <v/>
      </c>
      <c r="J44" s="122" t="str" cm="1">
        <f t="array" ref="J44">IFERROR(INDEX('Contratações Governo'!$G$1:$G$999,SMALL(IF(J$1='Contratações Governo'!$E$1:$E$999,ROW('Contratações Governo'!$E$1:$E$999)-ROW('Contratações Governo'!$E$1)+1),ROW(15:15))),"")</f>
        <v/>
      </c>
      <c r="K44" s="279" t="str">
        <f t="shared" si="39"/>
        <v/>
      </c>
      <c r="L44" s="122" t="str" cm="1">
        <f t="array" ref="L44">IFERROR(INDEX('Contratações Governo'!$G$1:$G$999,SMALL(IF(L$1='Contratações Governo'!$E$1:$E$999,ROW('Contratações Governo'!$E$1:$E$999)-ROW('Contratações Governo'!$E$1)+1),ROW(15:15))),"")</f>
        <v/>
      </c>
      <c r="M44" s="279" t="str">
        <f t="shared" si="40"/>
        <v/>
      </c>
      <c r="N44" s="119" t="str" cm="1">
        <f t="array" ref="N44">IFERROR(INDEX('Contratações Governo'!$G$1:$G$999,SMALL(IF(N$1='Contratações Governo'!$E$1:$E$999,ROW('Contratações Governo'!$E$1:$E$999)-ROW('Contratações Governo'!$E$1)+1),ROW(15:15))),"")</f>
        <v/>
      </c>
      <c r="O44" s="279" t="str">
        <f t="shared" si="41"/>
        <v/>
      </c>
      <c r="P44" s="88" t="str" cm="1">
        <f t="array" ref="P44">IFERROR(INDEX('Contratações Governo'!$G$1:$G$999,SMALL(IF(P$1='Contratações Governo'!$E$1:$E$999,ROW('Contratações Governo'!$E$1:$E$999)-ROW('Contratações Governo'!$E$1)+1),ROW(15:15))),"")</f>
        <v/>
      </c>
      <c r="Q44" s="279" t="str">
        <f t="shared" si="42"/>
        <v/>
      </c>
      <c r="R44" s="122" t="str" cm="1">
        <f t="array" ref="R44">IFERROR(INDEX('Contratações Governo'!$G$1:$G$999,SMALL(IF(R$1='Contratações Governo'!$E$1:$E$999,ROW('Contratações Governo'!$E$1:$E$999)-ROW('Contratações Governo'!$E$1)+1),ROW(15:15))),"")</f>
        <v/>
      </c>
      <c r="S44" s="279" t="str">
        <f t="shared" si="43"/>
        <v/>
      </c>
      <c r="T44" s="122" t="str" cm="1">
        <f t="array" ref="T44">IFERROR(INDEX('Contratações Governo'!$G$1:$G$999,SMALL(IF(T$1='Contratações Governo'!$E$1:$E$999,ROW('Contratações Governo'!$E$1:$E$999)-ROW('Contratações Governo'!$E$1)+1),ROW(15:15))),"")</f>
        <v/>
      </c>
      <c r="U44" s="279" t="str">
        <f t="shared" si="44"/>
        <v/>
      </c>
      <c r="V44" s="119" t="str" cm="1">
        <f t="array" ref="V44">IFERROR(INDEX('Contratações Governo'!$G$1:$G$999,SMALL(IF(V$1='Contratações Governo'!$E$1:$E$999,ROW('Contratações Governo'!$E$1:$E$999)-ROW('Contratações Governo'!$E$1)+1),ROW(15:15))),"")</f>
        <v/>
      </c>
      <c r="W44" s="279" t="str">
        <f t="shared" si="45"/>
        <v/>
      </c>
      <c r="X44" s="88" t="str" cm="1">
        <f t="array" ref="X44">IFERROR(INDEX('Contratações Governo'!$G$1:$G$999,SMALL(IF(X$1='Contratações Governo'!$E$1:$E$999,ROW('Contratações Governo'!$E$1:$E$999)-ROW('Contratações Governo'!$E$1)+1),ROW(15:15))),"")</f>
        <v/>
      </c>
      <c r="Y44" s="279" t="str">
        <f t="shared" si="46"/>
        <v/>
      </c>
      <c r="Z44" s="122" t="str" cm="1">
        <f t="array" ref="Z44">IFERROR(INDEX('Contratações Governo'!$G$1:$G$999,SMALL(IF(Z$1='Contratações Governo'!$E$1:$E$999,ROW('Contratações Governo'!$E$1:$E$999)-ROW('Contratações Governo'!$E$1)+1),ROW(15:15))),"")</f>
        <v/>
      </c>
      <c r="AA44" s="279" t="str">
        <f t="shared" si="47"/>
        <v/>
      </c>
      <c r="AB44" s="122" t="str" cm="1">
        <f t="array" ref="AB44">IFERROR(INDEX('Contratações Governo'!$G$1:$G$999,SMALL(IF(AB$1='Contratações Governo'!$E$1:$E$999,ROW('Contratações Governo'!$E$1:$E$999)-ROW('Contratações Governo'!$E$1)+1),ROW(15:15))),"")</f>
        <v/>
      </c>
      <c r="AC44" s="279" t="str">
        <f t="shared" si="48"/>
        <v/>
      </c>
      <c r="AD44" s="119" t="str" cm="1">
        <f t="array" ref="AD44">IFERROR(INDEX('Contratações Governo'!$G$1:$G$999,SMALL(IF(AD$1='Contratações Governo'!$E$1:$E$999,ROW('Contratações Governo'!$E$1:$E$999)-ROW('Contratações Governo'!$E$1)+1),ROW(15:15))),"")</f>
        <v/>
      </c>
      <c r="AE44" s="279" t="str">
        <f t="shared" si="49"/>
        <v/>
      </c>
      <c r="AF44" s="121" t="str" cm="1">
        <f t="array" ref="AF44">IFERROR(INDEX('Contratações Governo'!$G$1:$G$999,SMALL(IF(AF$1='Contratações Governo'!$E$1:$E$999,ROW('Contratações Governo'!$E$1:$E$999)-ROW('Contratações Governo'!$E$1)+1),ROW(15:15))),"")</f>
        <v/>
      </c>
      <c r="AG44" s="279" t="str">
        <f t="shared" si="50"/>
        <v/>
      </c>
      <c r="AH44" s="121" t="str" cm="1">
        <f t="array" ref="AH44">IFERROR(INDEX('Contratações Governo'!$G$1:$G$999,SMALL(IF(AH$1='Contratações Governo'!$E$1:$E$999,ROW('Contratações Governo'!$E$1:$E$999)-ROW('Contratações Governo'!$E$1)+1),ROW(15:15))),"")</f>
        <v/>
      </c>
      <c r="AI44" s="279" t="str">
        <f t="shared" si="51"/>
        <v/>
      </c>
      <c r="AJ44" s="88" t="str" cm="1">
        <f t="array" ref="AJ44">IFERROR(INDEX('Contratações Governo'!$G$1:$G$999,SMALL(IF(AJ$1='Contratações Governo'!$E$1:$E$999,ROW('Contratações Governo'!$E$1:$E$999)-ROW('Contratações Governo'!$E$1)+1),ROW(15:15))),"")</f>
        <v/>
      </c>
      <c r="AK44" s="279" t="str">
        <f t="shared" si="52"/>
        <v/>
      </c>
      <c r="AL44" s="122" t="str" cm="1">
        <f t="array" ref="AL44">IFERROR(INDEX('Contratações Governo'!$G$1:$G$999,SMALL(IF(AL$1='Contratações Governo'!$E$1:$E$999,ROW('Contratações Governo'!$E$1:$E$999)-ROW('Contratações Governo'!$E$1)+1),ROW(15:15))),"")</f>
        <v/>
      </c>
      <c r="AM44" s="279" t="str">
        <f t="shared" si="53"/>
        <v/>
      </c>
      <c r="AN44" s="122" t="str" cm="1">
        <f t="array" ref="AN44">IFERROR(INDEX('Contratações Governo'!$G$1:$G$999,SMALL(IF(AN$1='Contratações Governo'!$E$1:$E$999,ROW('Contratações Governo'!$E$1:$E$999)-ROW('Contratações Governo'!$E$1)+1),ROW(15:15))),"")</f>
        <v/>
      </c>
      <c r="AO44" s="279" t="str">
        <f t="shared" si="54"/>
        <v/>
      </c>
      <c r="AP44" s="119" t="str" cm="1">
        <f t="array" ref="AP44">IFERROR(INDEX('Contratações Governo'!$G$1:$G$999,SMALL(IF(AP$1='Contratações Governo'!$E$1:$E$999,ROW('Contratações Governo'!$E$1:$E$999)-ROW('Contratações Governo'!$E$1)+1),ROW(15:15))),"")</f>
        <v/>
      </c>
      <c r="AQ44" s="279" t="str">
        <f t="shared" si="55"/>
        <v/>
      </c>
      <c r="AR44" s="121" t="str" cm="1">
        <f t="array" ref="AR44">IFERROR(INDEX('Contratações Governo'!$G$1:$G$999,SMALL(IF(AR$1='Contratações Governo'!$E$1:$E$999,ROW('Contratações Governo'!$E$1:$E$999)-ROW('Contratações Governo'!$E$1)+1),ROW(15:15))),"")</f>
        <v/>
      </c>
      <c r="AS44" s="279" t="str">
        <f t="shared" si="56"/>
        <v/>
      </c>
      <c r="AT44" s="121" t="str" cm="1">
        <f t="array" ref="AT44">IFERROR(INDEX('Contratações Governo'!$G$1:$G$999,SMALL(IF(AT$1='Contratações Governo'!$E$1:$E$999,ROW('Contratações Governo'!$E$1:$E$999)-ROW('Contratações Governo'!$E$1)+1),ROW(15:15))),"")</f>
        <v/>
      </c>
      <c r="AU44" s="279" t="str">
        <f t="shared" si="57"/>
        <v/>
      </c>
      <c r="AV44" s="88" t="str" cm="1">
        <f t="array" ref="AV44">IFERROR(INDEX('Contratações Governo'!$G$1:$G$999,SMALL(IF(AV$1='Contratações Governo'!$E$1:$E$999,ROW('Contratações Governo'!$E$1:$E$999)-ROW('Contratações Governo'!$E$1)+1),ROW(15:15))),"")</f>
        <v/>
      </c>
      <c r="AW44" s="279" t="str">
        <f t="shared" si="58"/>
        <v/>
      </c>
      <c r="AX44" s="122" t="str" cm="1">
        <f t="array" ref="AX44">IFERROR(INDEX('Contratações Governo'!$G$1:$G$999,SMALL(IF(AX$1='Contratações Governo'!$E$1:$E$999,ROW('Contratações Governo'!$E$1:$E$999)-ROW('Contratações Governo'!$E$1)+1),ROW(15:15))),"")</f>
        <v/>
      </c>
      <c r="AY44" s="279" t="str">
        <f t="shared" si="59"/>
        <v/>
      </c>
      <c r="AZ44" s="122" t="str" cm="1">
        <f t="array" ref="AZ44">IFERROR(INDEX('Contratações Governo'!$G$1:$G$999,SMALL(IF(AZ$1='Contratações Governo'!$E$1:$E$999,ROW('Contratações Governo'!$E$1:$E$999)-ROW('Contratações Governo'!$E$1)+1),ROW(15:15))),"")</f>
        <v/>
      </c>
      <c r="BA44" s="279" t="str">
        <f t="shared" si="60"/>
        <v/>
      </c>
      <c r="BB44" s="119" t="str" cm="1">
        <f t="array" ref="BB44">IFERROR(INDEX('Contratações Governo'!$G$1:$G$999,SMALL(IF(BB$1='Contratações Governo'!$E$1:$E$999,ROW('Contratações Governo'!$E$1:$E$999)-ROW('Contratações Governo'!$E$1)+1),ROW(15:15))),"")</f>
        <v/>
      </c>
      <c r="BC44" s="279" t="str">
        <f t="shared" si="61"/>
        <v/>
      </c>
      <c r="BD44" s="121" t="str" cm="1">
        <f t="array" ref="BD44">IFERROR(INDEX('Contratações Governo'!$G$1:$G$999,SMALL(IF(BD$1='Contratações Governo'!$E$1:$E$999,ROW('Contratações Governo'!$E$1:$E$999)-ROW('Contratações Governo'!$E$1)+1),ROW(15:15))),"")</f>
        <v/>
      </c>
      <c r="BE44" s="279" t="str">
        <f t="shared" si="62"/>
        <v/>
      </c>
      <c r="BF44" s="121" t="str" cm="1">
        <f t="array" ref="BF44">IFERROR(INDEX('Contratações Governo'!$G$1:$G$999,SMALL(IF(BF$1='Contratações Governo'!$E$1:$E$999,ROW('Contratações Governo'!$E$1:$E$999)-ROW('Contratações Governo'!$E$1)+1),ROW(15:15))),"")</f>
        <v/>
      </c>
      <c r="BG44" s="279" t="str">
        <f t="shared" si="63"/>
        <v/>
      </c>
      <c r="BH44" s="88" t="str" cm="1">
        <f t="array" ref="BH44">IFERROR(INDEX('Contratações Governo'!$G$1:$G$999,SMALL(IF(BH$1='Contratações Governo'!$E$1:$E$999,ROW('Contratações Governo'!$E$1:$E$999)-ROW('Contratações Governo'!$E$1)+1),ROW(15:15))),"")</f>
        <v/>
      </c>
      <c r="BI44" s="279" t="str">
        <f t="shared" si="64"/>
        <v/>
      </c>
      <c r="BJ44" s="122" t="str" cm="1">
        <f t="array" ref="BJ44">IFERROR(INDEX('Contratações Governo'!$G$1:$G$999,SMALL(IF(BJ$1='Contratações Governo'!$E$1:$E$999,ROW('Contratações Governo'!$E$1:$E$999)-ROW('Contratações Governo'!$E$1)+1),ROW(15:15))),"")</f>
        <v/>
      </c>
      <c r="BK44" s="279" t="str">
        <f t="shared" si="65"/>
        <v/>
      </c>
      <c r="BL44" s="122" t="str" cm="1">
        <f t="array" ref="BL44">IFERROR(INDEX('Contratações Governo'!$G$1:$G$999,SMALL(IF(BL$1='Contratações Governo'!$E$1:$E$999,ROW('Contratações Governo'!$E$1:$E$999)-ROW('Contratações Governo'!$E$1)+1),ROW(15:15))),"")</f>
        <v/>
      </c>
      <c r="BM44" s="279" t="str">
        <f t="shared" si="66"/>
        <v/>
      </c>
      <c r="BN44" s="119" t="str" cm="1">
        <f t="array" ref="BN44">IFERROR(INDEX('Contratações Governo'!$G$1:$G$999,SMALL(IF(BN$1='Contratações Governo'!$E$1:$E$999,ROW('Contratações Governo'!$E$1:$E$999)-ROW('Contratações Governo'!$E$1)+1),ROW(15:15))),"")</f>
        <v/>
      </c>
      <c r="BO44" s="165" t="str">
        <f t="shared" si="67"/>
        <v/>
      </c>
      <c r="BP44" s="122" t="str" cm="1">
        <f t="array" ref="BP44">IFERROR(INDEX('Contratações Governo'!$G$1:$G$999,SMALL(IF(BP$1='Contratações Governo'!$E$1:$E$999,ROW('Contratações Governo'!$E$1:$E$999)-ROW('Contratações Governo'!$E$1)+1),ROW(15:15))),"")</f>
        <v/>
      </c>
      <c r="BQ44" s="279" t="str">
        <f t="shared" si="68"/>
        <v/>
      </c>
      <c r="BR44" s="122" t="str" cm="1">
        <f t="array" ref="BR44">IFERROR(INDEX('Contratações Governo'!$G$1:$G$999,SMALL(IF(BR$1='Contratações Governo'!$E$1:$E$999,ROW('Contratações Governo'!$E$1:$E$999)-ROW('Contratações Governo'!$E$1)+1),ROW(15:15))),"")</f>
        <v/>
      </c>
      <c r="BS44" s="165" t="str">
        <f t="shared" si="69"/>
        <v/>
      </c>
    </row>
    <row r="45" spans="1:71" x14ac:dyDescent="0.25">
      <c r="A45" s="667"/>
      <c r="B45" s="119" t="str" cm="1">
        <f t="array" ref="B45">IFERROR(INDEX('Contratações Governo'!$G$1:$G$999,SMALL(IF(B$1='Contratações Governo'!$E$1:$E$999,ROW('Contratações Governo'!$E$1:$E$999)-ROW('Contratações Governo'!$E$1)+1),ROW(16:16))),"")</f>
        <v/>
      </c>
      <c r="C45" s="279" t="str">
        <f t="shared" si="35"/>
        <v/>
      </c>
      <c r="D45" s="121" t="str" cm="1">
        <f t="array" ref="D45">IFERROR(INDEX('Contratações Governo'!$G$1:$G$999,SMALL(IF(D$1='Contratações Governo'!$E$1:$E$999,ROW('Contratações Governo'!$E$1:$E$999)-ROW('Contratações Governo'!$E$1)+1),ROW(16:16))),"")</f>
        <v/>
      </c>
      <c r="E45" s="279" t="str">
        <f t="shared" si="36"/>
        <v/>
      </c>
      <c r="F45" s="121" t="str" cm="1">
        <f t="array" ref="F45">IFERROR(INDEX('Contratações Governo'!$G$1:$G$999,SMALL(IF(F$1='Contratações Governo'!$E$1:$E$999,ROW('Contratações Governo'!$E$1:$E$999)-ROW('Contratações Governo'!$E$1)+1),ROW(16:16))),"")</f>
        <v/>
      </c>
      <c r="G45" s="165" t="str">
        <f t="shared" si="37"/>
        <v/>
      </c>
      <c r="H45" s="88" t="str" cm="1">
        <f t="array" ref="H45">IFERROR(INDEX('Contratações Governo'!$G$1:$G$999,SMALL(IF(H$1='Contratações Governo'!$E$1:$E$999,ROW('Contratações Governo'!$E$1:$E$999)-ROW('Contratações Governo'!$E$1)+1),ROW(16:16))),"")</f>
        <v/>
      </c>
      <c r="I45" s="279" t="str">
        <f t="shared" si="38"/>
        <v/>
      </c>
      <c r="J45" s="122" t="str" cm="1">
        <f t="array" ref="J45">IFERROR(INDEX('Contratações Governo'!$G$1:$G$999,SMALL(IF(J$1='Contratações Governo'!$E$1:$E$999,ROW('Contratações Governo'!$E$1:$E$999)-ROW('Contratações Governo'!$E$1)+1),ROW(16:16))),"")</f>
        <v/>
      </c>
      <c r="K45" s="279" t="str">
        <f t="shared" si="39"/>
        <v/>
      </c>
      <c r="L45" s="122" t="str" cm="1">
        <f t="array" ref="L45">IFERROR(INDEX('Contratações Governo'!$G$1:$G$999,SMALL(IF(L$1='Contratações Governo'!$E$1:$E$999,ROW('Contratações Governo'!$E$1:$E$999)-ROW('Contratações Governo'!$E$1)+1),ROW(16:16))),"")</f>
        <v/>
      </c>
      <c r="M45" s="279" t="str">
        <f t="shared" si="40"/>
        <v/>
      </c>
      <c r="N45" s="119" t="str" cm="1">
        <f t="array" ref="N45">IFERROR(INDEX('Contratações Governo'!$G$1:$G$999,SMALL(IF(N$1='Contratações Governo'!$E$1:$E$999,ROW('Contratações Governo'!$E$1:$E$999)-ROW('Contratações Governo'!$E$1)+1),ROW(16:16))),"")</f>
        <v/>
      </c>
      <c r="O45" s="279" t="str">
        <f t="shared" si="41"/>
        <v/>
      </c>
      <c r="P45" s="88" t="str" cm="1">
        <f t="array" ref="P45">IFERROR(INDEX('Contratações Governo'!$G$1:$G$999,SMALL(IF(P$1='Contratações Governo'!$E$1:$E$999,ROW('Contratações Governo'!$E$1:$E$999)-ROW('Contratações Governo'!$E$1)+1),ROW(16:16))),"")</f>
        <v/>
      </c>
      <c r="Q45" s="279" t="str">
        <f t="shared" si="42"/>
        <v/>
      </c>
      <c r="R45" s="122" t="str" cm="1">
        <f t="array" ref="R45">IFERROR(INDEX('Contratações Governo'!$G$1:$G$999,SMALL(IF(R$1='Contratações Governo'!$E$1:$E$999,ROW('Contratações Governo'!$E$1:$E$999)-ROW('Contratações Governo'!$E$1)+1),ROW(16:16))),"")</f>
        <v/>
      </c>
      <c r="S45" s="279" t="str">
        <f t="shared" si="43"/>
        <v/>
      </c>
      <c r="T45" s="122" t="str" cm="1">
        <f t="array" ref="T45">IFERROR(INDEX('Contratações Governo'!$G$1:$G$999,SMALL(IF(T$1='Contratações Governo'!$E$1:$E$999,ROW('Contratações Governo'!$E$1:$E$999)-ROW('Contratações Governo'!$E$1)+1),ROW(16:16))),"")</f>
        <v/>
      </c>
      <c r="U45" s="279" t="str">
        <f t="shared" si="44"/>
        <v/>
      </c>
      <c r="V45" s="119" t="str" cm="1">
        <f t="array" ref="V45">IFERROR(INDEX('Contratações Governo'!$G$1:$G$999,SMALL(IF(V$1='Contratações Governo'!$E$1:$E$999,ROW('Contratações Governo'!$E$1:$E$999)-ROW('Contratações Governo'!$E$1)+1),ROW(16:16))),"")</f>
        <v/>
      </c>
      <c r="W45" s="279" t="str">
        <f t="shared" si="45"/>
        <v/>
      </c>
      <c r="X45" s="88" t="str" cm="1">
        <f t="array" ref="X45">IFERROR(INDEX('Contratações Governo'!$G$1:$G$999,SMALL(IF(X$1='Contratações Governo'!$E$1:$E$999,ROW('Contratações Governo'!$E$1:$E$999)-ROW('Contratações Governo'!$E$1)+1),ROW(16:16))),"")</f>
        <v/>
      </c>
      <c r="Y45" s="279" t="str">
        <f t="shared" si="46"/>
        <v/>
      </c>
      <c r="Z45" s="122" t="str" cm="1">
        <f t="array" ref="Z45">IFERROR(INDEX('Contratações Governo'!$G$1:$G$999,SMALL(IF(Z$1='Contratações Governo'!$E$1:$E$999,ROW('Contratações Governo'!$E$1:$E$999)-ROW('Contratações Governo'!$E$1)+1),ROW(16:16))),"")</f>
        <v/>
      </c>
      <c r="AA45" s="279" t="str">
        <f t="shared" si="47"/>
        <v/>
      </c>
      <c r="AB45" s="122" t="str" cm="1">
        <f t="array" ref="AB45">IFERROR(INDEX('Contratações Governo'!$G$1:$G$999,SMALL(IF(AB$1='Contratações Governo'!$E$1:$E$999,ROW('Contratações Governo'!$E$1:$E$999)-ROW('Contratações Governo'!$E$1)+1),ROW(16:16))),"")</f>
        <v/>
      </c>
      <c r="AC45" s="279" t="str">
        <f t="shared" si="48"/>
        <v/>
      </c>
      <c r="AD45" s="119" t="str" cm="1">
        <f t="array" ref="AD45">IFERROR(INDEX('Contratações Governo'!$G$1:$G$999,SMALL(IF(AD$1='Contratações Governo'!$E$1:$E$999,ROW('Contratações Governo'!$E$1:$E$999)-ROW('Contratações Governo'!$E$1)+1),ROW(16:16))),"")</f>
        <v/>
      </c>
      <c r="AE45" s="279" t="str">
        <f t="shared" si="49"/>
        <v/>
      </c>
      <c r="AF45" s="121" t="str" cm="1">
        <f t="array" ref="AF45">IFERROR(INDEX('Contratações Governo'!$G$1:$G$999,SMALL(IF(AF$1='Contratações Governo'!$E$1:$E$999,ROW('Contratações Governo'!$E$1:$E$999)-ROW('Contratações Governo'!$E$1)+1),ROW(16:16))),"")</f>
        <v/>
      </c>
      <c r="AG45" s="279" t="str">
        <f t="shared" si="50"/>
        <v/>
      </c>
      <c r="AH45" s="121" t="str" cm="1">
        <f t="array" ref="AH45">IFERROR(INDEX('Contratações Governo'!$G$1:$G$999,SMALL(IF(AH$1='Contratações Governo'!$E$1:$E$999,ROW('Contratações Governo'!$E$1:$E$999)-ROW('Contratações Governo'!$E$1)+1),ROW(16:16))),"")</f>
        <v/>
      </c>
      <c r="AI45" s="279" t="str">
        <f t="shared" si="51"/>
        <v/>
      </c>
      <c r="AJ45" s="88" t="str" cm="1">
        <f t="array" ref="AJ45">IFERROR(INDEX('Contratações Governo'!$G$1:$G$999,SMALL(IF(AJ$1='Contratações Governo'!$E$1:$E$999,ROW('Contratações Governo'!$E$1:$E$999)-ROW('Contratações Governo'!$E$1)+1),ROW(16:16))),"")</f>
        <v/>
      </c>
      <c r="AK45" s="279" t="str">
        <f t="shared" si="52"/>
        <v/>
      </c>
      <c r="AL45" s="122" t="str" cm="1">
        <f t="array" ref="AL45">IFERROR(INDEX('Contratações Governo'!$G$1:$G$999,SMALL(IF(AL$1='Contratações Governo'!$E$1:$E$999,ROW('Contratações Governo'!$E$1:$E$999)-ROW('Contratações Governo'!$E$1)+1),ROW(16:16))),"")</f>
        <v/>
      </c>
      <c r="AM45" s="279" t="str">
        <f t="shared" si="53"/>
        <v/>
      </c>
      <c r="AN45" s="122" t="str" cm="1">
        <f t="array" ref="AN45">IFERROR(INDEX('Contratações Governo'!$G$1:$G$999,SMALL(IF(AN$1='Contratações Governo'!$E$1:$E$999,ROW('Contratações Governo'!$E$1:$E$999)-ROW('Contratações Governo'!$E$1)+1),ROW(16:16))),"")</f>
        <v/>
      </c>
      <c r="AO45" s="279" t="str">
        <f t="shared" si="54"/>
        <v/>
      </c>
      <c r="AP45" s="119" t="str" cm="1">
        <f t="array" ref="AP45">IFERROR(INDEX('Contratações Governo'!$G$1:$G$999,SMALL(IF(AP$1='Contratações Governo'!$E$1:$E$999,ROW('Contratações Governo'!$E$1:$E$999)-ROW('Contratações Governo'!$E$1)+1),ROW(16:16))),"")</f>
        <v/>
      </c>
      <c r="AQ45" s="279" t="str">
        <f t="shared" si="55"/>
        <v/>
      </c>
      <c r="AR45" s="121" t="str" cm="1">
        <f t="array" ref="AR45">IFERROR(INDEX('Contratações Governo'!$G$1:$G$999,SMALL(IF(AR$1='Contratações Governo'!$E$1:$E$999,ROW('Contratações Governo'!$E$1:$E$999)-ROW('Contratações Governo'!$E$1)+1),ROW(16:16))),"")</f>
        <v/>
      </c>
      <c r="AS45" s="279" t="str">
        <f t="shared" si="56"/>
        <v/>
      </c>
      <c r="AT45" s="121" t="str" cm="1">
        <f t="array" ref="AT45">IFERROR(INDEX('Contratações Governo'!$G$1:$G$999,SMALL(IF(AT$1='Contratações Governo'!$E$1:$E$999,ROW('Contratações Governo'!$E$1:$E$999)-ROW('Contratações Governo'!$E$1)+1),ROW(16:16))),"")</f>
        <v/>
      </c>
      <c r="AU45" s="279" t="str">
        <f t="shared" si="57"/>
        <v/>
      </c>
      <c r="AV45" s="88" t="str" cm="1">
        <f t="array" ref="AV45">IFERROR(INDEX('Contratações Governo'!$G$1:$G$999,SMALL(IF(AV$1='Contratações Governo'!$E$1:$E$999,ROW('Contratações Governo'!$E$1:$E$999)-ROW('Contratações Governo'!$E$1)+1),ROW(16:16))),"")</f>
        <v/>
      </c>
      <c r="AW45" s="279" t="str">
        <f t="shared" si="58"/>
        <v/>
      </c>
      <c r="AX45" s="122" t="str" cm="1">
        <f t="array" ref="AX45">IFERROR(INDEX('Contratações Governo'!$G$1:$G$999,SMALL(IF(AX$1='Contratações Governo'!$E$1:$E$999,ROW('Contratações Governo'!$E$1:$E$999)-ROW('Contratações Governo'!$E$1)+1),ROW(16:16))),"")</f>
        <v/>
      </c>
      <c r="AY45" s="279" t="str">
        <f t="shared" si="59"/>
        <v/>
      </c>
      <c r="AZ45" s="122" t="str" cm="1">
        <f t="array" ref="AZ45">IFERROR(INDEX('Contratações Governo'!$G$1:$G$999,SMALL(IF(AZ$1='Contratações Governo'!$E$1:$E$999,ROW('Contratações Governo'!$E$1:$E$999)-ROW('Contratações Governo'!$E$1)+1),ROW(16:16))),"")</f>
        <v/>
      </c>
      <c r="BA45" s="279" t="str">
        <f t="shared" si="60"/>
        <v/>
      </c>
      <c r="BB45" s="119" t="str" cm="1">
        <f t="array" ref="BB45">IFERROR(INDEX('Contratações Governo'!$G$1:$G$999,SMALL(IF(BB$1='Contratações Governo'!$E$1:$E$999,ROW('Contratações Governo'!$E$1:$E$999)-ROW('Contratações Governo'!$E$1)+1),ROW(16:16))),"")</f>
        <v/>
      </c>
      <c r="BC45" s="279" t="str">
        <f t="shared" si="61"/>
        <v/>
      </c>
      <c r="BD45" s="121" t="str" cm="1">
        <f t="array" ref="BD45">IFERROR(INDEX('Contratações Governo'!$G$1:$G$999,SMALL(IF(BD$1='Contratações Governo'!$E$1:$E$999,ROW('Contratações Governo'!$E$1:$E$999)-ROW('Contratações Governo'!$E$1)+1),ROW(16:16))),"")</f>
        <v/>
      </c>
      <c r="BE45" s="279" t="str">
        <f t="shared" si="62"/>
        <v/>
      </c>
      <c r="BF45" s="121" t="str" cm="1">
        <f t="array" ref="BF45">IFERROR(INDEX('Contratações Governo'!$G$1:$G$999,SMALL(IF(BF$1='Contratações Governo'!$E$1:$E$999,ROW('Contratações Governo'!$E$1:$E$999)-ROW('Contratações Governo'!$E$1)+1),ROW(16:16))),"")</f>
        <v/>
      </c>
      <c r="BG45" s="279" t="str">
        <f t="shared" si="63"/>
        <v/>
      </c>
      <c r="BH45" s="88" t="str" cm="1">
        <f t="array" ref="BH45">IFERROR(INDEX('Contratações Governo'!$G$1:$G$999,SMALL(IF(BH$1='Contratações Governo'!$E$1:$E$999,ROW('Contratações Governo'!$E$1:$E$999)-ROW('Contratações Governo'!$E$1)+1),ROW(16:16))),"")</f>
        <v/>
      </c>
      <c r="BI45" s="279" t="str">
        <f t="shared" si="64"/>
        <v/>
      </c>
      <c r="BJ45" s="122" t="str" cm="1">
        <f t="array" ref="BJ45">IFERROR(INDEX('Contratações Governo'!$G$1:$G$999,SMALL(IF(BJ$1='Contratações Governo'!$E$1:$E$999,ROW('Contratações Governo'!$E$1:$E$999)-ROW('Contratações Governo'!$E$1)+1),ROW(16:16))),"")</f>
        <v/>
      </c>
      <c r="BK45" s="279" t="str">
        <f t="shared" si="65"/>
        <v/>
      </c>
      <c r="BL45" s="122" t="str" cm="1">
        <f t="array" ref="BL45">IFERROR(INDEX('Contratações Governo'!$G$1:$G$999,SMALL(IF(BL$1='Contratações Governo'!$E$1:$E$999,ROW('Contratações Governo'!$E$1:$E$999)-ROW('Contratações Governo'!$E$1)+1),ROW(16:16))),"")</f>
        <v/>
      </c>
      <c r="BM45" s="279" t="str">
        <f t="shared" si="66"/>
        <v/>
      </c>
      <c r="BN45" s="119" t="str" cm="1">
        <f t="array" ref="BN45">IFERROR(INDEX('Contratações Governo'!$G$1:$G$999,SMALL(IF(BN$1='Contratações Governo'!$E$1:$E$999,ROW('Contratações Governo'!$E$1:$E$999)-ROW('Contratações Governo'!$E$1)+1),ROW(16:16))),"")</f>
        <v/>
      </c>
      <c r="BO45" s="165" t="str">
        <f t="shared" si="67"/>
        <v/>
      </c>
      <c r="BP45" s="122" t="str" cm="1">
        <f t="array" ref="BP45">IFERROR(INDEX('Contratações Governo'!$G$1:$G$999,SMALL(IF(BP$1='Contratações Governo'!$E$1:$E$999,ROW('Contratações Governo'!$E$1:$E$999)-ROW('Contratações Governo'!$E$1)+1),ROW(16:16))),"")</f>
        <v/>
      </c>
      <c r="BQ45" s="279" t="str">
        <f t="shared" si="68"/>
        <v/>
      </c>
      <c r="BR45" s="122" t="str" cm="1">
        <f t="array" ref="BR45">IFERROR(INDEX('Contratações Governo'!$G$1:$G$999,SMALL(IF(BR$1='Contratações Governo'!$E$1:$E$999,ROW('Contratações Governo'!$E$1:$E$999)-ROW('Contratações Governo'!$E$1)+1),ROW(16:16))),"")</f>
        <v/>
      </c>
      <c r="BS45" s="165" t="str">
        <f t="shared" si="69"/>
        <v/>
      </c>
    </row>
    <row r="46" spans="1:71" x14ac:dyDescent="0.25">
      <c r="A46" s="667"/>
      <c r="B46" s="119" t="str" cm="1">
        <f t="array" ref="B46">IFERROR(INDEX('Contratações Governo'!$G$1:$G$999,SMALL(IF(B$1='Contratações Governo'!$E$1:$E$999,ROW('Contratações Governo'!$E$1:$E$999)-ROW('Contratações Governo'!$E$1)+1),ROW(17:17))),"")</f>
        <v/>
      </c>
      <c r="C46" s="279" t="str">
        <f t="shared" si="35"/>
        <v/>
      </c>
      <c r="D46" s="121" t="str" cm="1">
        <f t="array" ref="D46">IFERROR(INDEX('Contratações Governo'!$G$1:$G$999,SMALL(IF(D$1='Contratações Governo'!$E$1:$E$999,ROW('Contratações Governo'!$E$1:$E$999)-ROW('Contratações Governo'!$E$1)+1),ROW(17:17))),"")</f>
        <v/>
      </c>
      <c r="E46" s="279" t="str">
        <f t="shared" si="36"/>
        <v/>
      </c>
      <c r="F46" s="121" t="str" cm="1">
        <f t="array" ref="F46">IFERROR(INDEX('Contratações Governo'!$G$1:$G$999,SMALL(IF(F$1='Contratações Governo'!$E$1:$E$999,ROW('Contratações Governo'!$E$1:$E$999)-ROW('Contratações Governo'!$E$1)+1),ROW(17:17))),"")</f>
        <v/>
      </c>
      <c r="G46" s="165" t="str">
        <f t="shared" si="37"/>
        <v/>
      </c>
      <c r="H46" s="88" t="str" cm="1">
        <f t="array" ref="H46">IFERROR(INDEX('Contratações Governo'!$G$1:$G$999,SMALL(IF(H$1='Contratações Governo'!$E$1:$E$999,ROW('Contratações Governo'!$E$1:$E$999)-ROW('Contratações Governo'!$E$1)+1),ROW(17:17))),"")</f>
        <v/>
      </c>
      <c r="I46" s="279" t="str">
        <f t="shared" si="38"/>
        <v/>
      </c>
      <c r="J46" s="122" t="str" cm="1">
        <f t="array" ref="J46">IFERROR(INDEX('Contratações Governo'!$G$1:$G$999,SMALL(IF(J$1='Contratações Governo'!$E$1:$E$999,ROW('Contratações Governo'!$E$1:$E$999)-ROW('Contratações Governo'!$E$1)+1),ROW(17:17))),"")</f>
        <v/>
      </c>
      <c r="K46" s="279" t="str">
        <f t="shared" si="39"/>
        <v/>
      </c>
      <c r="L46" s="122" t="str" cm="1">
        <f t="array" ref="L46">IFERROR(INDEX('Contratações Governo'!$G$1:$G$999,SMALL(IF(L$1='Contratações Governo'!$E$1:$E$999,ROW('Contratações Governo'!$E$1:$E$999)-ROW('Contratações Governo'!$E$1)+1),ROW(17:17))),"")</f>
        <v/>
      </c>
      <c r="M46" s="279" t="str">
        <f t="shared" si="40"/>
        <v/>
      </c>
      <c r="N46" s="119" t="str" cm="1">
        <f t="array" ref="N46">IFERROR(INDEX('Contratações Governo'!$G$1:$G$999,SMALL(IF(N$1='Contratações Governo'!$E$1:$E$999,ROW('Contratações Governo'!$E$1:$E$999)-ROW('Contratações Governo'!$E$1)+1),ROW(17:17))),"")</f>
        <v/>
      </c>
      <c r="O46" s="279" t="str">
        <f t="shared" si="41"/>
        <v/>
      </c>
      <c r="P46" s="88" t="str" cm="1">
        <f t="array" ref="P46">IFERROR(INDEX('Contratações Governo'!$G$1:$G$999,SMALL(IF(P$1='Contratações Governo'!$E$1:$E$999,ROW('Contratações Governo'!$E$1:$E$999)-ROW('Contratações Governo'!$E$1)+1),ROW(17:17))),"")</f>
        <v/>
      </c>
      <c r="Q46" s="279" t="str">
        <f t="shared" si="42"/>
        <v/>
      </c>
      <c r="R46" s="122" t="str" cm="1">
        <f t="array" ref="R46">IFERROR(INDEX('Contratações Governo'!$G$1:$G$999,SMALL(IF(R$1='Contratações Governo'!$E$1:$E$999,ROW('Contratações Governo'!$E$1:$E$999)-ROW('Contratações Governo'!$E$1)+1),ROW(17:17))),"")</f>
        <v/>
      </c>
      <c r="S46" s="279" t="str">
        <f t="shared" si="43"/>
        <v/>
      </c>
      <c r="T46" s="122" t="str" cm="1">
        <f t="array" ref="T46">IFERROR(INDEX('Contratações Governo'!$G$1:$G$999,SMALL(IF(T$1='Contratações Governo'!$E$1:$E$999,ROW('Contratações Governo'!$E$1:$E$999)-ROW('Contratações Governo'!$E$1)+1),ROW(17:17))),"")</f>
        <v/>
      </c>
      <c r="U46" s="279" t="str">
        <f t="shared" si="44"/>
        <v/>
      </c>
      <c r="V46" s="119" t="str" cm="1">
        <f t="array" ref="V46">IFERROR(INDEX('Contratações Governo'!$G$1:$G$999,SMALL(IF(V$1='Contratações Governo'!$E$1:$E$999,ROW('Contratações Governo'!$E$1:$E$999)-ROW('Contratações Governo'!$E$1)+1),ROW(17:17))),"")</f>
        <v/>
      </c>
      <c r="W46" s="279" t="str">
        <f t="shared" si="45"/>
        <v/>
      </c>
      <c r="X46" s="88" t="str" cm="1">
        <f t="array" ref="X46">IFERROR(INDEX('Contratações Governo'!$G$1:$G$999,SMALL(IF(X$1='Contratações Governo'!$E$1:$E$999,ROW('Contratações Governo'!$E$1:$E$999)-ROW('Contratações Governo'!$E$1)+1),ROW(17:17))),"")</f>
        <v/>
      </c>
      <c r="Y46" s="279" t="str">
        <f t="shared" si="46"/>
        <v/>
      </c>
      <c r="Z46" s="122" t="str" cm="1">
        <f t="array" ref="Z46">IFERROR(INDEX('Contratações Governo'!$G$1:$G$999,SMALL(IF(Z$1='Contratações Governo'!$E$1:$E$999,ROW('Contratações Governo'!$E$1:$E$999)-ROW('Contratações Governo'!$E$1)+1),ROW(17:17))),"")</f>
        <v/>
      </c>
      <c r="AA46" s="279" t="str">
        <f t="shared" si="47"/>
        <v/>
      </c>
      <c r="AB46" s="122" t="str" cm="1">
        <f t="array" ref="AB46">IFERROR(INDEX('Contratações Governo'!$G$1:$G$999,SMALL(IF(AB$1='Contratações Governo'!$E$1:$E$999,ROW('Contratações Governo'!$E$1:$E$999)-ROW('Contratações Governo'!$E$1)+1),ROW(17:17))),"")</f>
        <v/>
      </c>
      <c r="AC46" s="279" t="str">
        <f t="shared" si="48"/>
        <v/>
      </c>
      <c r="AD46" s="119" t="str" cm="1">
        <f t="array" ref="AD46">IFERROR(INDEX('Contratações Governo'!$G$1:$G$999,SMALL(IF(AD$1='Contratações Governo'!$E$1:$E$999,ROW('Contratações Governo'!$E$1:$E$999)-ROW('Contratações Governo'!$E$1)+1),ROW(17:17))),"")</f>
        <v/>
      </c>
      <c r="AE46" s="279" t="str">
        <f t="shared" si="49"/>
        <v/>
      </c>
      <c r="AF46" s="121" t="str" cm="1">
        <f t="array" ref="AF46">IFERROR(INDEX('Contratações Governo'!$G$1:$G$999,SMALL(IF(AF$1='Contratações Governo'!$E$1:$E$999,ROW('Contratações Governo'!$E$1:$E$999)-ROW('Contratações Governo'!$E$1)+1),ROW(17:17))),"")</f>
        <v/>
      </c>
      <c r="AG46" s="279" t="str">
        <f t="shared" si="50"/>
        <v/>
      </c>
      <c r="AH46" s="121" t="str" cm="1">
        <f t="array" ref="AH46">IFERROR(INDEX('Contratações Governo'!$G$1:$G$999,SMALL(IF(AH$1='Contratações Governo'!$E$1:$E$999,ROW('Contratações Governo'!$E$1:$E$999)-ROW('Contratações Governo'!$E$1)+1),ROW(17:17))),"")</f>
        <v/>
      </c>
      <c r="AI46" s="279" t="str">
        <f t="shared" si="51"/>
        <v/>
      </c>
      <c r="AJ46" s="88" t="str" cm="1">
        <f t="array" ref="AJ46">IFERROR(INDEX('Contratações Governo'!$G$1:$G$999,SMALL(IF(AJ$1='Contratações Governo'!$E$1:$E$999,ROW('Contratações Governo'!$E$1:$E$999)-ROW('Contratações Governo'!$E$1)+1),ROW(17:17))),"")</f>
        <v/>
      </c>
      <c r="AK46" s="279" t="str">
        <f t="shared" si="52"/>
        <v/>
      </c>
      <c r="AL46" s="122" t="str" cm="1">
        <f t="array" ref="AL46">IFERROR(INDEX('Contratações Governo'!$G$1:$G$999,SMALL(IF(AL$1='Contratações Governo'!$E$1:$E$999,ROW('Contratações Governo'!$E$1:$E$999)-ROW('Contratações Governo'!$E$1)+1),ROW(17:17))),"")</f>
        <v/>
      </c>
      <c r="AM46" s="279" t="str">
        <f t="shared" si="53"/>
        <v/>
      </c>
      <c r="AN46" s="122" t="str" cm="1">
        <f t="array" ref="AN46">IFERROR(INDEX('Contratações Governo'!$G$1:$G$999,SMALL(IF(AN$1='Contratações Governo'!$E$1:$E$999,ROW('Contratações Governo'!$E$1:$E$999)-ROW('Contratações Governo'!$E$1)+1),ROW(17:17))),"")</f>
        <v/>
      </c>
      <c r="AO46" s="279" t="str">
        <f t="shared" si="54"/>
        <v/>
      </c>
      <c r="AP46" s="119" t="str" cm="1">
        <f t="array" ref="AP46">IFERROR(INDEX('Contratações Governo'!$G$1:$G$999,SMALL(IF(AP$1='Contratações Governo'!$E$1:$E$999,ROW('Contratações Governo'!$E$1:$E$999)-ROW('Contratações Governo'!$E$1)+1),ROW(17:17))),"")</f>
        <v/>
      </c>
      <c r="AQ46" s="279" t="str">
        <f t="shared" si="55"/>
        <v/>
      </c>
      <c r="AR46" s="121" t="str" cm="1">
        <f t="array" ref="AR46">IFERROR(INDEX('Contratações Governo'!$G$1:$G$999,SMALL(IF(AR$1='Contratações Governo'!$E$1:$E$999,ROW('Contratações Governo'!$E$1:$E$999)-ROW('Contratações Governo'!$E$1)+1),ROW(17:17))),"")</f>
        <v/>
      </c>
      <c r="AS46" s="279" t="str">
        <f t="shared" si="56"/>
        <v/>
      </c>
      <c r="AT46" s="121" t="str" cm="1">
        <f t="array" ref="AT46">IFERROR(INDEX('Contratações Governo'!$G$1:$G$999,SMALL(IF(AT$1='Contratações Governo'!$E$1:$E$999,ROW('Contratações Governo'!$E$1:$E$999)-ROW('Contratações Governo'!$E$1)+1),ROW(17:17))),"")</f>
        <v/>
      </c>
      <c r="AU46" s="279" t="str">
        <f t="shared" si="57"/>
        <v/>
      </c>
      <c r="AV46" s="88" t="str" cm="1">
        <f t="array" ref="AV46">IFERROR(INDEX('Contratações Governo'!$G$1:$G$999,SMALL(IF(AV$1='Contratações Governo'!$E$1:$E$999,ROW('Contratações Governo'!$E$1:$E$999)-ROW('Contratações Governo'!$E$1)+1),ROW(17:17))),"")</f>
        <v/>
      </c>
      <c r="AW46" s="279" t="str">
        <f t="shared" si="58"/>
        <v/>
      </c>
      <c r="AX46" s="122" t="str" cm="1">
        <f t="array" ref="AX46">IFERROR(INDEX('Contratações Governo'!$G$1:$G$999,SMALL(IF(AX$1='Contratações Governo'!$E$1:$E$999,ROW('Contratações Governo'!$E$1:$E$999)-ROW('Contratações Governo'!$E$1)+1),ROW(17:17))),"")</f>
        <v/>
      </c>
      <c r="AY46" s="279" t="str">
        <f t="shared" si="59"/>
        <v/>
      </c>
      <c r="AZ46" s="122" t="str" cm="1">
        <f t="array" ref="AZ46">IFERROR(INDEX('Contratações Governo'!$G$1:$G$999,SMALL(IF(AZ$1='Contratações Governo'!$E$1:$E$999,ROW('Contratações Governo'!$E$1:$E$999)-ROW('Contratações Governo'!$E$1)+1),ROW(17:17))),"")</f>
        <v/>
      </c>
      <c r="BA46" s="279" t="str">
        <f t="shared" si="60"/>
        <v/>
      </c>
      <c r="BB46" s="119" t="str" cm="1">
        <f t="array" ref="BB46">IFERROR(INDEX('Contratações Governo'!$G$1:$G$999,SMALL(IF(BB$1='Contratações Governo'!$E$1:$E$999,ROW('Contratações Governo'!$E$1:$E$999)-ROW('Contratações Governo'!$E$1)+1),ROW(17:17))),"")</f>
        <v/>
      </c>
      <c r="BC46" s="279" t="str">
        <f t="shared" si="61"/>
        <v/>
      </c>
      <c r="BD46" s="121" t="str" cm="1">
        <f t="array" ref="BD46">IFERROR(INDEX('Contratações Governo'!$G$1:$G$999,SMALL(IF(BD$1='Contratações Governo'!$E$1:$E$999,ROW('Contratações Governo'!$E$1:$E$999)-ROW('Contratações Governo'!$E$1)+1),ROW(17:17))),"")</f>
        <v/>
      </c>
      <c r="BE46" s="279" t="str">
        <f t="shared" si="62"/>
        <v/>
      </c>
      <c r="BF46" s="121" t="str" cm="1">
        <f t="array" ref="BF46">IFERROR(INDEX('Contratações Governo'!$G$1:$G$999,SMALL(IF(BF$1='Contratações Governo'!$E$1:$E$999,ROW('Contratações Governo'!$E$1:$E$999)-ROW('Contratações Governo'!$E$1)+1),ROW(17:17))),"")</f>
        <v/>
      </c>
      <c r="BG46" s="279" t="str">
        <f t="shared" si="63"/>
        <v/>
      </c>
      <c r="BH46" s="88" t="str" cm="1">
        <f t="array" ref="BH46">IFERROR(INDEX('Contratações Governo'!$G$1:$G$999,SMALL(IF(BH$1='Contratações Governo'!$E$1:$E$999,ROW('Contratações Governo'!$E$1:$E$999)-ROW('Contratações Governo'!$E$1)+1),ROW(17:17))),"")</f>
        <v/>
      </c>
      <c r="BI46" s="279" t="str">
        <f t="shared" si="64"/>
        <v/>
      </c>
      <c r="BJ46" s="122" t="str" cm="1">
        <f t="array" ref="BJ46">IFERROR(INDEX('Contratações Governo'!$G$1:$G$999,SMALL(IF(BJ$1='Contratações Governo'!$E$1:$E$999,ROW('Contratações Governo'!$E$1:$E$999)-ROW('Contratações Governo'!$E$1)+1),ROW(17:17))),"")</f>
        <v/>
      </c>
      <c r="BK46" s="279" t="str">
        <f t="shared" si="65"/>
        <v/>
      </c>
      <c r="BL46" s="122" t="str" cm="1">
        <f t="array" ref="BL46">IFERROR(INDEX('Contratações Governo'!$G$1:$G$999,SMALL(IF(BL$1='Contratações Governo'!$E$1:$E$999,ROW('Contratações Governo'!$E$1:$E$999)-ROW('Contratações Governo'!$E$1)+1),ROW(17:17))),"")</f>
        <v/>
      </c>
      <c r="BM46" s="279" t="str">
        <f t="shared" si="66"/>
        <v/>
      </c>
      <c r="BN46" s="119" t="str" cm="1">
        <f t="array" ref="BN46">IFERROR(INDEX('Contratações Governo'!$G$1:$G$999,SMALL(IF(BN$1='Contratações Governo'!$E$1:$E$999,ROW('Contratações Governo'!$E$1:$E$999)-ROW('Contratações Governo'!$E$1)+1),ROW(17:17))),"")</f>
        <v/>
      </c>
      <c r="BO46" s="165" t="str">
        <f t="shared" si="67"/>
        <v/>
      </c>
      <c r="BP46" s="122" t="str" cm="1">
        <f t="array" ref="BP46">IFERROR(INDEX('Contratações Governo'!$G$1:$G$999,SMALL(IF(BP$1='Contratações Governo'!$E$1:$E$999,ROW('Contratações Governo'!$E$1:$E$999)-ROW('Contratações Governo'!$E$1)+1),ROW(17:17))),"")</f>
        <v/>
      </c>
      <c r="BQ46" s="279" t="str">
        <f t="shared" si="68"/>
        <v/>
      </c>
      <c r="BR46" s="122" t="str" cm="1">
        <f t="array" ref="BR46">IFERROR(INDEX('Contratações Governo'!$G$1:$G$999,SMALL(IF(BR$1='Contratações Governo'!$E$1:$E$999,ROW('Contratações Governo'!$E$1:$E$999)-ROW('Contratações Governo'!$E$1)+1),ROW(17:17))),"")</f>
        <v/>
      </c>
      <c r="BS46" s="165" t="str">
        <f t="shared" si="69"/>
        <v/>
      </c>
    </row>
    <row r="47" spans="1:71" x14ac:dyDescent="0.25">
      <c r="A47" s="667"/>
      <c r="B47" s="119" t="str" cm="1">
        <f t="array" ref="B47">IFERROR(INDEX('Contratações Governo'!$G$1:$G$999,SMALL(IF(B$1='Contratações Governo'!$E$1:$E$999,ROW('Contratações Governo'!$E$1:$E$999)-ROW('Contratações Governo'!$E$1)+1),ROW(18:18))),"")</f>
        <v/>
      </c>
      <c r="C47" s="279" t="str">
        <f t="shared" si="35"/>
        <v/>
      </c>
      <c r="D47" s="121" t="str" cm="1">
        <f t="array" ref="D47">IFERROR(INDEX('Contratações Governo'!$G$1:$G$999,SMALL(IF(D$1='Contratações Governo'!$E$1:$E$999,ROW('Contratações Governo'!$E$1:$E$999)-ROW('Contratações Governo'!$E$1)+1),ROW(18:18))),"")</f>
        <v/>
      </c>
      <c r="E47" s="279" t="str">
        <f t="shared" si="36"/>
        <v/>
      </c>
      <c r="F47" s="121" t="str" cm="1">
        <f t="array" ref="F47">IFERROR(INDEX('Contratações Governo'!$G$1:$G$999,SMALL(IF(F$1='Contratações Governo'!$E$1:$E$999,ROW('Contratações Governo'!$E$1:$E$999)-ROW('Contratações Governo'!$E$1)+1),ROW(18:18))),"")</f>
        <v/>
      </c>
      <c r="G47" s="165" t="str">
        <f t="shared" si="37"/>
        <v/>
      </c>
      <c r="H47" s="88" t="str" cm="1">
        <f t="array" ref="H47">IFERROR(INDEX('Contratações Governo'!$G$1:$G$999,SMALL(IF(H$1='Contratações Governo'!$E$1:$E$999,ROW('Contratações Governo'!$E$1:$E$999)-ROW('Contratações Governo'!$E$1)+1),ROW(18:18))),"")</f>
        <v/>
      </c>
      <c r="I47" s="279" t="str">
        <f t="shared" si="38"/>
        <v/>
      </c>
      <c r="J47" s="122" t="str" cm="1">
        <f t="array" ref="J47">IFERROR(INDEX('Contratações Governo'!$G$1:$G$999,SMALL(IF(J$1='Contratações Governo'!$E$1:$E$999,ROW('Contratações Governo'!$E$1:$E$999)-ROW('Contratações Governo'!$E$1)+1),ROW(18:18))),"")</f>
        <v/>
      </c>
      <c r="K47" s="279" t="str">
        <f t="shared" si="39"/>
        <v/>
      </c>
      <c r="L47" s="122" t="str" cm="1">
        <f t="array" ref="L47">IFERROR(INDEX('Contratações Governo'!$G$1:$G$999,SMALL(IF(L$1='Contratações Governo'!$E$1:$E$999,ROW('Contratações Governo'!$E$1:$E$999)-ROW('Contratações Governo'!$E$1)+1),ROW(18:18))),"")</f>
        <v/>
      </c>
      <c r="M47" s="279" t="str">
        <f t="shared" si="40"/>
        <v/>
      </c>
      <c r="N47" s="119" t="str" cm="1">
        <f t="array" ref="N47">IFERROR(INDEX('Contratações Governo'!$G$1:$G$999,SMALL(IF(N$1='Contratações Governo'!$E$1:$E$999,ROW('Contratações Governo'!$E$1:$E$999)-ROW('Contratações Governo'!$E$1)+1),ROW(18:18))),"")</f>
        <v/>
      </c>
      <c r="O47" s="279" t="str">
        <f t="shared" si="41"/>
        <v/>
      </c>
      <c r="P47" s="88" t="str" cm="1">
        <f t="array" ref="P47">IFERROR(INDEX('Contratações Governo'!$G$1:$G$999,SMALL(IF(P$1='Contratações Governo'!$E$1:$E$999,ROW('Contratações Governo'!$E$1:$E$999)-ROW('Contratações Governo'!$E$1)+1),ROW(18:18))),"")</f>
        <v/>
      </c>
      <c r="Q47" s="279" t="str">
        <f t="shared" si="42"/>
        <v/>
      </c>
      <c r="R47" s="122" t="str" cm="1">
        <f t="array" ref="R47">IFERROR(INDEX('Contratações Governo'!$G$1:$G$999,SMALL(IF(R$1='Contratações Governo'!$E$1:$E$999,ROW('Contratações Governo'!$E$1:$E$999)-ROW('Contratações Governo'!$E$1)+1),ROW(18:18))),"")</f>
        <v/>
      </c>
      <c r="S47" s="279" t="str">
        <f t="shared" si="43"/>
        <v/>
      </c>
      <c r="T47" s="122" t="str" cm="1">
        <f t="array" ref="T47">IFERROR(INDEX('Contratações Governo'!$G$1:$G$999,SMALL(IF(T$1='Contratações Governo'!$E$1:$E$999,ROW('Contratações Governo'!$E$1:$E$999)-ROW('Contratações Governo'!$E$1)+1),ROW(18:18))),"")</f>
        <v/>
      </c>
      <c r="U47" s="279" t="str">
        <f t="shared" si="44"/>
        <v/>
      </c>
      <c r="V47" s="119" t="str" cm="1">
        <f t="array" ref="V47">IFERROR(INDEX('Contratações Governo'!$G$1:$G$999,SMALL(IF(V$1='Contratações Governo'!$E$1:$E$999,ROW('Contratações Governo'!$E$1:$E$999)-ROW('Contratações Governo'!$E$1)+1),ROW(18:18))),"")</f>
        <v/>
      </c>
      <c r="W47" s="279" t="str">
        <f t="shared" si="45"/>
        <v/>
      </c>
      <c r="X47" s="88" t="str" cm="1">
        <f t="array" ref="X47">IFERROR(INDEX('Contratações Governo'!$G$1:$G$999,SMALL(IF(X$1='Contratações Governo'!$E$1:$E$999,ROW('Contratações Governo'!$E$1:$E$999)-ROW('Contratações Governo'!$E$1)+1),ROW(18:18))),"")</f>
        <v/>
      </c>
      <c r="Y47" s="279" t="str">
        <f t="shared" si="46"/>
        <v/>
      </c>
      <c r="Z47" s="122" t="str" cm="1">
        <f t="array" ref="Z47">IFERROR(INDEX('Contratações Governo'!$G$1:$G$999,SMALL(IF(Z$1='Contratações Governo'!$E$1:$E$999,ROW('Contratações Governo'!$E$1:$E$999)-ROW('Contratações Governo'!$E$1)+1),ROW(18:18))),"")</f>
        <v/>
      </c>
      <c r="AA47" s="279" t="str">
        <f t="shared" si="47"/>
        <v/>
      </c>
      <c r="AB47" s="122" t="str" cm="1">
        <f t="array" ref="AB47">IFERROR(INDEX('Contratações Governo'!$G$1:$G$999,SMALL(IF(AB$1='Contratações Governo'!$E$1:$E$999,ROW('Contratações Governo'!$E$1:$E$999)-ROW('Contratações Governo'!$E$1)+1),ROW(18:18))),"")</f>
        <v/>
      </c>
      <c r="AC47" s="279" t="str">
        <f t="shared" si="48"/>
        <v/>
      </c>
      <c r="AD47" s="119" t="str" cm="1">
        <f t="array" ref="AD47">IFERROR(INDEX('Contratações Governo'!$G$1:$G$999,SMALL(IF(AD$1='Contratações Governo'!$E$1:$E$999,ROW('Contratações Governo'!$E$1:$E$999)-ROW('Contratações Governo'!$E$1)+1),ROW(18:18))),"")</f>
        <v/>
      </c>
      <c r="AE47" s="279" t="str">
        <f t="shared" si="49"/>
        <v/>
      </c>
      <c r="AF47" s="121" t="str" cm="1">
        <f t="array" ref="AF47">IFERROR(INDEX('Contratações Governo'!$G$1:$G$999,SMALL(IF(AF$1='Contratações Governo'!$E$1:$E$999,ROW('Contratações Governo'!$E$1:$E$999)-ROW('Contratações Governo'!$E$1)+1),ROW(18:18))),"")</f>
        <v/>
      </c>
      <c r="AG47" s="279" t="str">
        <f t="shared" si="50"/>
        <v/>
      </c>
      <c r="AH47" s="121" t="str" cm="1">
        <f t="array" ref="AH47">IFERROR(INDEX('Contratações Governo'!$G$1:$G$999,SMALL(IF(AH$1='Contratações Governo'!$E$1:$E$999,ROW('Contratações Governo'!$E$1:$E$999)-ROW('Contratações Governo'!$E$1)+1),ROW(18:18))),"")</f>
        <v/>
      </c>
      <c r="AI47" s="279" t="str">
        <f t="shared" si="51"/>
        <v/>
      </c>
      <c r="AJ47" s="88" t="str" cm="1">
        <f t="array" ref="AJ47">IFERROR(INDEX('Contratações Governo'!$G$1:$G$999,SMALL(IF(AJ$1='Contratações Governo'!$E$1:$E$999,ROW('Contratações Governo'!$E$1:$E$999)-ROW('Contratações Governo'!$E$1)+1),ROW(18:18))),"")</f>
        <v/>
      </c>
      <c r="AK47" s="279" t="str">
        <f t="shared" si="52"/>
        <v/>
      </c>
      <c r="AL47" s="122" t="str" cm="1">
        <f t="array" ref="AL47">IFERROR(INDEX('Contratações Governo'!$G$1:$G$999,SMALL(IF(AL$1='Contratações Governo'!$E$1:$E$999,ROW('Contratações Governo'!$E$1:$E$999)-ROW('Contratações Governo'!$E$1)+1),ROW(18:18))),"")</f>
        <v/>
      </c>
      <c r="AM47" s="279" t="str">
        <f t="shared" si="53"/>
        <v/>
      </c>
      <c r="AN47" s="122" t="str" cm="1">
        <f t="array" ref="AN47">IFERROR(INDEX('Contratações Governo'!$G$1:$G$999,SMALL(IF(AN$1='Contratações Governo'!$E$1:$E$999,ROW('Contratações Governo'!$E$1:$E$999)-ROW('Contratações Governo'!$E$1)+1),ROW(18:18))),"")</f>
        <v/>
      </c>
      <c r="AO47" s="279" t="str">
        <f t="shared" si="54"/>
        <v/>
      </c>
      <c r="AP47" s="119" t="str" cm="1">
        <f t="array" ref="AP47">IFERROR(INDEX('Contratações Governo'!$G$1:$G$999,SMALL(IF(AP$1='Contratações Governo'!$E$1:$E$999,ROW('Contratações Governo'!$E$1:$E$999)-ROW('Contratações Governo'!$E$1)+1),ROW(18:18))),"")</f>
        <v/>
      </c>
      <c r="AQ47" s="279" t="str">
        <f t="shared" si="55"/>
        <v/>
      </c>
      <c r="AR47" s="121" t="str" cm="1">
        <f t="array" ref="AR47">IFERROR(INDEX('Contratações Governo'!$G$1:$G$999,SMALL(IF(AR$1='Contratações Governo'!$E$1:$E$999,ROW('Contratações Governo'!$E$1:$E$999)-ROW('Contratações Governo'!$E$1)+1),ROW(18:18))),"")</f>
        <v/>
      </c>
      <c r="AS47" s="279" t="str">
        <f t="shared" si="56"/>
        <v/>
      </c>
      <c r="AT47" s="121" t="str" cm="1">
        <f t="array" ref="AT47">IFERROR(INDEX('Contratações Governo'!$G$1:$G$999,SMALL(IF(AT$1='Contratações Governo'!$E$1:$E$999,ROW('Contratações Governo'!$E$1:$E$999)-ROW('Contratações Governo'!$E$1)+1),ROW(18:18))),"")</f>
        <v/>
      </c>
      <c r="AU47" s="279" t="str">
        <f t="shared" si="57"/>
        <v/>
      </c>
      <c r="AV47" s="88" t="str" cm="1">
        <f t="array" ref="AV47">IFERROR(INDEX('Contratações Governo'!$G$1:$G$999,SMALL(IF(AV$1='Contratações Governo'!$E$1:$E$999,ROW('Contratações Governo'!$E$1:$E$999)-ROW('Contratações Governo'!$E$1)+1),ROW(18:18))),"")</f>
        <v/>
      </c>
      <c r="AW47" s="279" t="str">
        <f t="shared" si="58"/>
        <v/>
      </c>
      <c r="AX47" s="122" t="str" cm="1">
        <f t="array" ref="AX47">IFERROR(INDEX('Contratações Governo'!$G$1:$G$999,SMALL(IF(AX$1='Contratações Governo'!$E$1:$E$999,ROW('Contratações Governo'!$E$1:$E$999)-ROW('Contratações Governo'!$E$1)+1),ROW(18:18))),"")</f>
        <v/>
      </c>
      <c r="AY47" s="279" t="str">
        <f t="shared" si="59"/>
        <v/>
      </c>
      <c r="AZ47" s="122" t="str" cm="1">
        <f t="array" ref="AZ47">IFERROR(INDEX('Contratações Governo'!$G$1:$G$999,SMALL(IF(AZ$1='Contratações Governo'!$E$1:$E$999,ROW('Contratações Governo'!$E$1:$E$999)-ROW('Contratações Governo'!$E$1)+1),ROW(18:18))),"")</f>
        <v/>
      </c>
      <c r="BA47" s="279" t="str">
        <f t="shared" si="60"/>
        <v/>
      </c>
      <c r="BB47" s="119" t="str" cm="1">
        <f t="array" ref="BB47">IFERROR(INDEX('Contratações Governo'!$G$1:$G$999,SMALL(IF(BB$1='Contratações Governo'!$E$1:$E$999,ROW('Contratações Governo'!$E$1:$E$999)-ROW('Contratações Governo'!$E$1)+1),ROW(18:18))),"")</f>
        <v/>
      </c>
      <c r="BC47" s="279" t="str">
        <f t="shared" si="61"/>
        <v/>
      </c>
      <c r="BD47" s="121" t="str" cm="1">
        <f t="array" ref="BD47">IFERROR(INDEX('Contratações Governo'!$G$1:$G$999,SMALL(IF(BD$1='Contratações Governo'!$E$1:$E$999,ROW('Contratações Governo'!$E$1:$E$999)-ROW('Contratações Governo'!$E$1)+1),ROW(18:18))),"")</f>
        <v/>
      </c>
      <c r="BE47" s="279" t="str">
        <f t="shared" si="62"/>
        <v/>
      </c>
      <c r="BF47" s="121" t="str" cm="1">
        <f t="array" ref="BF47">IFERROR(INDEX('Contratações Governo'!$G$1:$G$999,SMALL(IF(BF$1='Contratações Governo'!$E$1:$E$999,ROW('Contratações Governo'!$E$1:$E$999)-ROW('Contratações Governo'!$E$1)+1),ROW(18:18))),"")</f>
        <v/>
      </c>
      <c r="BG47" s="279" t="str">
        <f t="shared" si="63"/>
        <v/>
      </c>
      <c r="BH47" s="88" t="str" cm="1">
        <f t="array" ref="BH47">IFERROR(INDEX('Contratações Governo'!$G$1:$G$999,SMALL(IF(BH$1='Contratações Governo'!$E$1:$E$999,ROW('Contratações Governo'!$E$1:$E$999)-ROW('Contratações Governo'!$E$1)+1),ROW(18:18))),"")</f>
        <v/>
      </c>
      <c r="BI47" s="279" t="str">
        <f t="shared" si="64"/>
        <v/>
      </c>
      <c r="BJ47" s="122" t="str" cm="1">
        <f t="array" ref="BJ47">IFERROR(INDEX('Contratações Governo'!$G$1:$G$999,SMALL(IF(BJ$1='Contratações Governo'!$E$1:$E$999,ROW('Contratações Governo'!$E$1:$E$999)-ROW('Contratações Governo'!$E$1)+1),ROW(18:18))),"")</f>
        <v/>
      </c>
      <c r="BK47" s="279" t="str">
        <f t="shared" si="65"/>
        <v/>
      </c>
      <c r="BL47" s="122" t="str" cm="1">
        <f t="array" ref="BL47">IFERROR(INDEX('Contratações Governo'!$G$1:$G$999,SMALL(IF(BL$1='Contratações Governo'!$E$1:$E$999,ROW('Contratações Governo'!$E$1:$E$999)-ROW('Contratações Governo'!$E$1)+1),ROW(18:18))),"")</f>
        <v/>
      </c>
      <c r="BM47" s="279" t="str">
        <f t="shared" si="66"/>
        <v/>
      </c>
      <c r="BN47" s="119" t="str" cm="1">
        <f t="array" ref="BN47">IFERROR(INDEX('Contratações Governo'!$G$1:$G$999,SMALL(IF(BN$1='Contratações Governo'!$E$1:$E$999,ROW('Contratações Governo'!$E$1:$E$999)-ROW('Contratações Governo'!$E$1)+1),ROW(18:18))),"")</f>
        <v/>
      </c>
      <c r="BO47" s="165" t="str">
        <f t="shared" si="67"/>
        <v/>
      </c>
      <c r="BP47" s="122" t="str" cm="1">
        <f t="array" ref="BP47">IFERROR(INDEX('Contratações Governo'!$G$1:$G$999,SMALL(IF(BP$1='Contratações Governo'!$E$1:$E$999,ROW('Contratações Governo'!$E$1:$E$999)-ROW('Contratações Governo'!$E$1)+1),ROW(18:18))),"")</f>
        <v/>
      </c>
      <c r="BQ47" s="279" t="str">
        <f t="shared" si="68"/>
        <v/>
      </c>
      <c r="BR47" s="122" t="str" cm="1">
        <f t="array" ref="BR47">IFERROR(INDEX('Contratações Governo'!$G$1:$G$999,SMALL(IF(BR$1='Contratações Governo'!$E$1:$E$999,ROW('Contratações Governo'!$E$1:$E$999)-ROW('Contratações Governo'!$E$1)+1),ROW(18:18))),"")</f>
        <v/>
      </c>
      <c r="BS47" s="165" t="str">
        <f t="shared" si="69"/>
        <v/>
      </c>
    </row>
    <row r="48" spans="1:71" x14ac:dyDescent="0.25">
      <c r="A48" s="667"/>
      <c r="B48" s="119" t="str" cm="1">
        <f t="array" ref="B48">IFERROR(INDEX('Contratações Governo'!$G$1:$G$999,SMALL(IF(B$1='Contratações Governo'!$E$1:$E$999,ROW('Contratações Governo'!$E$1:$E$999)-ROW('Contratações Governo'!$E$1)+1),ROW(19:19))),"")</f>
        <v/>
      </c>
      <c r="C48" s="279" t="str">
        <f t="shared" si="35"/>
        <v/>
      </c>
      <c r="D48" s="121" t="str" cm="1">
        <f t="array" ref="D48">IFERROR(INDEX('Contratações Governo'!$G$1:$G$999,SMALL(IF(D$1='Contratações Governo'!$E$1:$E$999,ROW('Contratações Governo'!$E$1:$E$999)-ROW('Contratações Governo'!$E$1)+1),ROW(19:19))),"")</f>
        <v/>
      </c>
      <c r="E48" s="279" t="str">
        <f t="shared" si="36"/>
        <v/>
      </c>
      <c r="F48" s="121" t="str" cm="1">
        <f t="array" ref="F48">IFERROR(INDEX('Contratações Governo'!$G$1:$G$999,SMALL(IF(F$1='Contratações Governo'!$E$1:$E$999,ROW('Contratações Governo'!$E$1:$E$999)-ROW('Contratações Governo'!$E$1)+1),ROW(19:19))),"")</f>
        <v/>
      </c>
      <c r="G48" s="165" t="str">
        <f t="shared" si="37"/>
        <v/>
      </c>
      <c r="H48" s="88" t="str" cm="1">
        <f t="array" ref="H48">IFERROR(INDEX('Contratações Governo'!$G$1:$G$999,SMALL(IF(H$1='Contratações Governo'!$E$1:$E$999,ROW('Contratações Governo'!$E$1:$E$999)-ROW('Contratações Governo'!$E$1)+1),ROW(19:19))),"")</f>
        <v/>
      </c>
      <c r="I48" s="279" t="str">
        <f t="shared" si="38"/>
        <v/>
      </c>
      <c r="J48" s="122" t="str" cm="1">
        <f t="array" ref="J48">IFERROR(INDEX('Contratações Governo'!$G$1:$G$999,SMALL(IF(J$1='Contratações Governo'!$E$1:$E$999,ROW('Contratações Governo'!$E$1:$E$999)-ROW('Contratações Governo'!$E$1)+1),ROW(19:19))),"")</f>
        <v/>
      </c>
      <c r="K48" s="279" t="str">
        <f t="shared" si="39"/>
        <v/>
      </c>
      <c r="L48" s="122" t="str" cm="1">
        <f t="array" ref="L48">IFERROR(INDEX('Contratações Governo'!$G$1:$G$999,SMALL(IF(L$1='Contratações Governo'!$E$1:$E$999,ROW('Contratações Governo'!$E$1:$E$999)-ROW('Contratações Governo'!$E$1)+1),ROW(19:19))),"")</f>
        <v/>
      </c>
      <c r="M48" s="279" t="str">
        <f t="shared" si="40"/>
        <v/>
      </c>
      <c r="N48" s="119" t="str" cm="1">
        <f t="array" ref="N48">IFERROR(INDEX('Contratações Governo'!$G$1:$G$999,SMALL(IF(N$1='Contratações Governo'!$E$1:$E$999,ROW('Contratações Governo'!$E$1:$E$999)-ROW('Contratações Governo'!$E$1)+1),ROW(19:19))),"")</f>
        <v/>
      </c>
      <c r="O48" s="279" t="str">
        <f t="shared" si="41"/>
        <v/>
      </c>
      <c r="P48" s="88" t="str" cm="1">
        <f t="array" ref="P48">IFERROR(INDEX('Contratações Governo'!$G$1:$G$999,SMALL(IF(P$1='Contratações Governo'!$E$1:$E$999,ROW('Contratações Governo'!$E$1:$E$999)-ROW('Contratações Governo'!$E$1)+1),ROW(19:19))),"")</f>
        <v/>
      </c>
      <c r="Q48" s="279" t="str">
        <f t="shared" si="42"/>
        <v/>
      </c>
      <c r="R48" s="122" t="str" cm="1">
        <f t="array" ref="R48">IFERROR(INDEX('Contratações Governo'!$G$1:$G$999,SMALL(IF(R$1='Contratações Governo'!$E$1:$E$999,ROW('Contratações Governo'!$E$1:$E$999)-ROW('Contratações Governo'!$E$1)+1),ROW(19:19))),"")</f>
        <v/>
      </c>
      <c r="S48" s="279" t="str">
        <f t="shared" si="43"/>
        <v/>
      </c>
      <c r="T48" s="122" t="str" cm="1">
        <f t="array" ref="T48">IFERROR(INDEX('Contratações Governo'!$G$1:$G$999,SMALL(IF(T$1='Contratações Governo'!$E$1:$E$999,ROW('Contratações Governo'!$E$1:$E$999)-ROW('Contratações Governo'!$E$1)+1),ROW(19:19))),"")</f>
        <v/>
      </c>
      <c r="U48" s="279" t="str">
        <f t="shared" si="44"/>
        <v/>
      </c>
      <c r="V48" s="119" t="str" cm="1">
        <f t="array" ref="V48">IFERROR(INDEX('Contratações Governo'!$G$1:$G$999,SMALL(IF(V$1='Contratações Governo'!$E$1:$E$999,ROW('Contratações Governo'!$E$1:$E$999)-ROW('Contratações Governo'!$E$1)+1),ROW(19:19))),"")</f>
        <v/>
      </c>
      <c r="W48" s="279" t="str">
        <f t="shared" si="45"/>
        <v/>
      </c>
      <c r="X48" s="88" t="str" cm="1">
        <f t="array" ref="X48">IFERROR(INDEX('Contratações Governo'!$G$1:$G$999,SMALL(IF(X$1='Contratações Governo'!$E$1:$E$999,ROW('Contratações Governo'!$E$1:$E$999)-ROW('Contratações Governo'!$E$1)+1),ROW(19:19))),"")</f>
        <v/>
      </c>
      <c r="Y48" s="279" t="str">
        <f t="shared" si="46"/>
        <v/>
      </c>
      <c r="Z48" s="122" t="str" cm="1">
        <f t="array" ref="Z48">IFERROR(INDEX('Contratações Governo'!$G$1:$G$999,SMALL(IF(Z$1='Contratações Governo'!$E$1:$E$999,ROW('Contratações Governo'!$E$1:$E$999)-ROW('Contratações Governo'!$E$1)+1),ROW(19:19))),"")</f>
        <v/>
      </c>
      <c r="AA48" s="279" t="str">
        <f t="shared" si="47"/>
        <v/>
      </c>
      <c r="AB48" s="122" t="str" cm="1">
        <f t="array" ref="AB48">IFERROR(INDEX('Contratações Governo'!$G$1:$G$999,SMALL(IF(AB$1='Contratações Governo'!$E$1:$E$999,ROW('Contratações Governo'!$E$1:$E$999)-ROW('Contratações Governo'!$E$1)+1),ROW(19:19))),"")</f>
        <v/>
      </c>
      <c r="AC48" s="279" t="str">
        <f t="shared" si="48"/>
        <v/>
      </c>
      <c r="AD48" s="119" t="str" cm="1">
        <f t="array" ref="AD48">IFERROR(INDEX('Contratações Governo'!$G$1:$G$999,SMALL(IF(AD$1='Contratações Governo'!$E$1:$E$999,ROW('Contratações Governo'!$E$1:$E$999)-ROW('Contratações Governo'!$E$1)+1),ROW(19:19))),"")</f>
        <v/>
      </c>
      <c r="AE48" s="279" t="str">
        <f t="shared" si="49"/>
        <v/>
      </c>
      <c r="AF48" s="121" t="str" cm="1">
        <f t="array" ref="AF48">IFERROR(INDEX('Contratações Governo'!$G$1:$G$999,SMALL(IF(AF$1='Contratações Governo'!$E$1:$E$999,ROW('Contratações Governo'!$E$1:$E$999)-ROW('Contratações Governo'!$E$1)+1),ROW(19:19))),"")</f>
        <v/>
      </c>
      <c r="AG48" s="279" t="str">
        <f t="shared" si="50"/>
        <v/>
      </c>
      <c r="AH48" s="121" t="str" cm="1">
        <f t="array" ref="AH48">IFERROR(INDEX('Contratações Governo'!$G$1:$G$999,SMALL(IF(AH$1='Contratações Governo'!$E$1:$E$999,ROW('Contratações Governo'!$E$1:$E$999)-ROW('Contratações Governo'!$E$1)+1),ROW(19:19))),"")</f>
        <v/>
      </c>
      <c r="AI48" s="279" t="str">
        <f t="shared" si="51"/>
        <v/>
      </c>
      <c r="AJ48" s="88" t="str" cm="1">
        <f t="array" ref="AJ48">IFERROR(INDEX('Contratações Governo'!$G$1:$G$999,SMALL(IF(AJ$1='Contratações Governo'!$E$1:$E$999,ROW('Contratações Governo'!$E$1:$E$999)-ROW('Contratações Governo'!$E$1)+1),ROW(19:19))),"")</f>
        <v/>
      </c>
      <c r="AK48" s="279" t="str">
        <f t="shared" si="52"/>
        <v/>
      </c>
      <c r="AL48" s="122" t="str" cm="1">
        <f t="array" ref="AL48">IFERROR(INDEX('Contratações Governo'!$G$1:$G$999,SMALL(IF(AL$1='Contratações Governo'!$E$1:$E$999,ROW('Contratações Governo'!$E$1:$E$999)-ROW('Contratações Governo'!$E$1)+1),ROW(19:19))),"")</f>
        <v/>
      </c>
      <c r="AM48" s="279" t="str">
        <f t="shared" si="53"/>
        <v/>
      </c>
      <c r="AN48" s="122" t="str" cm="1">
        <f t="array" ref="AN48">IFERROR(INDEX('Contratações Governo'!$G$1:$G$999,SMALL(IF(AN$1='Contratações Governo'!$E$1:$E$999,ROW('Contratações Governo'!$E$1:$E$999)-ROW('Contratações Governo'!$E$1)+1),ROW(19:19))),"")</f>
        <v/>
      </c>
      <c r="AO48" s="279" t="str">
        <f t="shared" si="54"/>
        <v/>
      </c>
      <c r="AP48" s="119" t="str" cm="1">
        <f t="array" ref="AP48">IFERROR(INDEX('Contratações Governo'!$G$1:$G$999,SMALL(IF(AP$1='Contratações Governo'!$E$1:$E$999,ROW('Contratações Governo'!$E$1:$E$999)-ROW('Contratações Governo'!$E$1)+1),ROW(19:19))),"")</f>
        <v/>
      </c>
      <c r="AQ48" s="279" t="str">
        <f t="shared" si="55"/>
        <v/>
      </c>
      <c r="AR48" s="121" t="str" cm="1">
        <f t="array" ref="AR48">IFERROR(INDEX('Contratações Governo'!$G$1:$G$999,SMALL(IF(AR$1='Contratações Governo'!$E$1:$E$999,ROW('Contratações Governo'!$E$1:$E$999)-ROW('Contratações Governo'!$E$1)+1),ROW(19:19))),"")</f>
        <v/>
      </c>
      <c r="AS48" s="279" t="str">
        <f t="shared" si="56"/>
        <v/>
      </c>
      <c r="AT48" s="121" t="str" cm="1">
        <f t="array" ref="AT48">IFERROR(INDEX('Contratações Governo'!$G$1:$G$999,SMALL(IF(AT$1='Contratações Governo'!$E$1:$E$999,ROW('Contratações Governo'!$E$1:$E$999)-ROW('Contratações Governo'!$E$1)+1),ROW(19:19))),"")</f>
        <v/>
      </c>
      <c r="AU48" s="279" t="str">
        <f t="shared" si="57"/>
        <v/>
      </c>
      <c r="AV48" s="88" t="str" cm="1">
        <f t="array" ref="AV48">IFERROR(INDEX('Contratações Governo'!$G$1:$G$999,SMALL(IF(AV$1='Contratações Governo'!$E$1:$E$999,ROW('Contratações Governo'!$E$1:$E$999)-ROW('Contratações Governo'!$E$1)+1),ROW(19:19))),"")</f>
        <v/>
      </c>
      <c r="AW48" s="279" t="str">
        <f t="shared" si="58"/>
        <v/>
      </c>
      <c r="AX48" s="122" t="str" cm="1">
        <f t="array" ref="AX48">IFERROR(INDEX('Contratações Governo'!$G$1:$G$999,SMALL(IF(AX$1='Contratações Governo'!$E$1:$E$999,ROW('Contratações Governo'!$E$1:$E$999)-ROW('Contratações Governo'!$E$1)+1),ROW(19:19))),"")</f>
        <v/>
      </c>
      <c r="AY48" s="279" t="str">
        <f t="shared" si="59"/>
        <v/>
      </c>
      <c r="AZ48" s="122" t="str" cm="1">
        <f t="array" ref="AZ48">IFERROR(INDEX('Contratações Governo'!$G$1:$G$999,SMALL(IF(AZ$1='Contratações Governo'!$E$1:$E$999,ROW('Contratações Governo'!$E$1:$E$999)-ROW('Contratações Governo'!$E$1)+1),ROW(19:19))),"")</f>
        <v/>
      </c>
      <c r="BA48" s="279" t="str">
        <f t="shared" si="60"/>
        <v/>
      </c>
      <c r="BB48" s="119" t="str" cm="1">
        <f t="array" ref="BB48">IFERROR(INDEX('Contratações Governo'!$G$1:$G$999,SMALL(IF(BB$1='Contratações Governo'!$E$1:$E$999,ROW('Contratações Governo'!$E$1:$E$999)-ROW('Contratações Governo'!$E$1)+1),ROW(19:19))),"")</f>
        <v/>
      </c>
      <c r="BC48" s="279" t="str">
        <f t="shared" si="61"/>
        <v/>
      </c>
      <c r="BD48" s="121" t="str" cm="1">
        <f t="array" ref="BD48">IFERROR(INDEX('Contratações Governo'!$G$1:$G$999,SMALL(IF(BD$1='Contratações Governo'!$E$1:$E$999,ROW('Contratações Governo'!$E$1:$E$999)-ROW('Contratações Governo'!$E$1)+1),ROW(19:19))),"")</f>
        <v/>
      </c>
      <c r="BE48" s="279" t="str">
        <f t="shared" si="62"/>
        <v/>
      </c>
      <c r="BF48" s="121" t="str" cm="1">
        <f t="array" ref="BF48">IFERROR(INDEX('Contratações Governo'!$G$1:$G$999,SMALL(IF(BF$1='Contratações Governo'!$E$1:$E$999,ROW('Contratações Governo'!$E$1:$E$999)-ROW('Contratações Governo'!$E$1)+1),ROW(19:19))),"")</f>
        <v/>
      </c>
      <c r="BG48" s="279" t="str">
        <f t="shared" si="63"/>
        <v/>
      </c>
      <c r="BH48" s="88" t="str" cm="1">
        <f t="array" ref="BH48">IFERROR(INDEX('Contratações Governo'!$G$1:$G$999,SMALL(IF(BH$1='Contratações Governo'!$E$1:$E$999,ROW('Contratações Governo'!$E$1:$E$999)-ROW('Contratações Governo'!$E$1)+1),ROW(19:19))),"")</f>
        <v/>
      </c>
      <c r="BI48" s="279" t="str">
        <f t="shared" si="64"/>
        <v/>
      </c>
      <c r="BJ48" s="122" t="str" cm="1">
        <f t="array" ref="BJ48">IFERROR(INDEX('Contratações Governo'!$G$1:$G$999,SMALL(IF(BJ$1='Contratações Governo'!$E$1:$E$999,ROW('Contratações Governo'!$E$1:$E$999)-ROW('Contratações Governo'!$E$1)+1),ROW(19:19))),"")</f>
        <v/>
      </c>
      <c r="BK48" s="279" t="str">
        <f t="shared" si="65"/>
        <v/>
      </c>
      <c r="BL48" s="122" t="str" cm="1">
        <f t="array" ref="BL48">IFERROR(INDEX('Contratações Governo'!$G$1:$G$999,SMALL(IF(BL$1='Contratações Governo'!$E$1:$E$999,ROW('Contratações Governo'!$E$1:$E$999)-ROW('Contratações Governo'!$E$1)+1),ROW(19:19))),"")</f>
        <v/>
      </c>
      <c r="BM48" s="279" t="str">
        <f t="shared" si="66"/>
        <v/>
      </c>
      <c r="BN48" s="119" t="str" cm="1">
        <f t="array" ref="BN48">IFERROR(INDEX('Contratações Governo'!$G$1:$G$999,SMALL(IF(BN$1='Contratações Governo'!$E$1:$E$999,ROW('Contratações Governo'!$E$1:$E$999)-ROW('Contratações Governo'!$E$1)+1),ROW(19:19))),"")</f>
        <v/>
      </c>
      <c r="BO48" s="165" t="str">
        <f t="shared" si="67"/>
        <v/>
      </c>
      <c r="BP48" s="122" t="str" cm="1">
        <f t="array" ref="BP48">IFERROR(INDEX('Contratações Governo'!$G$1:$G$999,SMALL(IF(BP$1='Contratações Governo'!$E$1:$E$999,ROW('Contratações Governo'!$E$1:$E$999)-ROW('Contratações Governo'!$E$1)+1),ROW(19:19))),"")</f>
        <v/>
      </c>
      <c r="BQ48" s="279" t="str">
        <f t="shared" si="68"/>
        <v/>
      </c>
      <c r="BR48" s="122" t="str" cm="1">
        <f t="array" ref="BR48">IFERROR(INDEX('Contratações Governo'!$G$1:$G$999,SMALL(IF(BR$1='Contratações Governo'!$E$1:$E$999,ROW('Contratações Governo'!$E$1:$E$999)-ROW('Contratações Governo'!$E$1)+1),ROW(19:19))),"")</f>
        <v/>
      </c>
      <c r="BS48" s="165" t="str">
        <f t="shared" si="69"/>
        <v/>
      </c>
    </row>
    <row r="49" spans="1:71" x14ac:dyDescent="0.25">
      <c r="A49" s="667"/>
      <c r="B49" s="119" t="str" cm="1">
        <f t="array" ref="B49">IFERROR(INDEX('Contratações Governo'!$G$1:$G$999,SMALL(IF(B$1='Contratações Governo'!$E$1:$E$999,ROW('Contratações Governo'!$E$1:$E$999)-ROW('Contratações Governo'!$E$1)+1),ROW(20:20))),"")</f>
        <v/>
      </c>
      <c r="C49" s="279" t="str">
        <f t="shared" si="35"/>
        <v/>
      </c>
      <c r="D49" s="121" t="str" cm="1">
        <f t="array" ref="D49">IFERROR(INDEX('Contratações Governo'!$G$1:$G$999,SMALL(IF(D$1='Contratações Governo'!$E$1:$E$999,ROW('Contratações Governo'!$E$1:$E$999)-ROW('Contratações Governo'!$E$1)+1),ROW(20:20))),"")</f>
        <v/>
      </c>
      <c r="E49" s="279" t="str">
        <f t="shared" si="36"/>
        <v/>
      </c>
      <c r="F49" s="121" t="str" cm="1">
        <f t="array" ref="F49">IFERROR(INDEX('Contratações Governo'!$G$1:$G$999,SMALL(IF(F$1='Contratações Governo'!$E$1:$E$999,ROW('Contratações Governo'!$E$1:$E$999)-ROW('Contratações Governo'!$E$1)+1),ROW(20:20))),"")</f>
        <v/>
      </c>
      <c r="G49" s="165" t="str">
        <f t="shared" si="37"/>
        <v/>
      </c>
      <c r="H49" s="88" t="str" cm="1">
        <f t="array" ref="H49">IFERROR(INDEX('Contratações Governo'!$G$1:$G$999,SMALL(IF(H$1='Contratações Governo'!$E$1:$E$999,ROW('Contratações Governo'!$E$1:$E$999)-ROW('Contratações Governo'!$E$1)+1),ROW(20:20))),"")</f>
        <v/>
      </c>
      <c r="I49" s="279" t="str">
        <f t="shared" si="38"/>
        <v/>
      </c>
      <c r="J49" s="122" t="str" cm="1">
        <f t="array" ref="J49">IFERROR(INDEX('Contratações Governo'!$G$1:$G$999,SMALL(IF(J$1='Contratações Governo'!$E$1:$E$999,ROW('Contratações Governo'!$E$1:$E$999)-ROW('Contratações Governo'!$E$1)+1),ROW(20:20))),"")</f>
        <v/>
      </c>
      <c r="K49" s="279" t="str">
        <f t="shared" si="39"/>
        <v/>
      </c>
      <c r="L49" s="122" t="str" cm="1">
        <f t="array" ref="L49">IFERROR(INDEX('Contratações Governo'!$G$1:$G$999,SMALL(IF(L$1='Contratações Governo'!$E$1:$E$999,ROW('Contratações Governo'!$E$1:$E$999)-ROW('Contratações Governo'!$E$1)+1),ROW(20:20))),"")</f>
        <v/>
      </c>
      <c r="M49" s="279" t="str">
        <f t="shared" si="40"/>
        <v/>
      </c>
      <c r="N49" s="119" t="str" cm="1">
        <f t="array" ref="N49">IFERROR(INDEX('Contratações Governo'!$G$1:$G$999,SMALL(IF(N$1='Contratações Governo'!$E$1:$E$999,ROW('Contratações Governo'!$E$1:$E$999)-ROW('Contratações Governo'!$E$1)+1),ROW(20:20))),"")</f>
        <v/>
      </c>
      <c r="O49" s="279" t="str">
        <f t="shared" si="41"/>
        <v/>
      </c>
      <c r="P49" s="88" t="str" cm="1">
        <f t="array" ref="P49">IFERROR(INDEX('Contratações Governo'!$G$1:$G$999,SMALL(IF(P$1='Contratações Governo'!$E$1:$E$999,ROW('Contratações Governo'!$E$1:$E$999)-ROW('Contratações Governo'!$E$1)+1),ROW(20:20))),"")</f>
        <v/>
      </c>
      <c r="Q49" s="279" t="str">
        <f t="shared" si="42"/>
        <v/>
      </c>
      <c r="R49" s="122" t="str" cm="1">
        <f t="array" ref="R49">IFERROR(INDEX('Contratações Governo'!$G$1:$G$999,SMALL(IF(R$1='Contratações Governo'!$E$1:$E$999,ROW('Contratações Governo'!$E$1:$E$999)-ROW('Contratações Governo'!$E$1)+1),ROW(20:20))),"")</f>
        <v/>
      </c>
      <c r="S49" s="279" t="str">
        <f t="shared" si="43"/>
        <v/>
      </c>
      <c r="T49" s="122" t="str" cm="1">
        <f t="array" ref="T49">IFERROR(INDEX('Contratações Governo'!$G$1:$G$999,SMALL(IF(T$1='Contratações Governo'!$E$1:$E$999,ROW('Contratações Governo'!$E$1:$E$999)-ROW('Contratações Governo'!$E$1)+1),ROW(20:20))),"")</f>
        <v/>
      </c>
      <c r="U49" s="279" t="str">
        <f t="shared" si="44"/>
        <v/>
      </c>
      <c r="V49" s="119" t="str" cm="1">
        <f t="array" ref="V49">IFERROR(INDEX('Contratações Governo'!$G$1:$G$999,SMALL(IF(V$1='Contratações Governo'!$E$1:$E$999,ROW('Contratações Governo'!$E$1:$E$999)-ROW('Contratações Governo'!$E$1)+1),ROW(20:20))),"")</f>
        <v/>
      </c>
      <c r="W49" s="279" t="str">
        <f t="shared" si="45"/>
        <v/>
      </c>
      <c r="X49" s="88" t="str" cm="1">
        <f t="array" ref="X49">IFERROR(INDEX('Contratações Governo'!$G$1:$G$999,SMALL(IF(X$1='Contratações Governo'!$E$1:$E$999,ROW('Contratações Governo'!$E$1:$E$999)-ROW('Contratações Governo'!$E$1)+1),ROW(20:20))),"")</f>
        <v/>
      </c>
      <c r="Y49" s="279" t="str">
        <f t="shared" si="46"/>
        <v/>
      </c>
      <c r="Z49" s="122" t="str" cm="1">
        <f t="array" ref="Z49">IFERROR(INDEX('Contratações Governo'!$G$1:$G$999,SMALL(IF(Z$1='Contratações Governo'!$E$1:$E$999,ROW('Contratações Governo'!$E$1:$E$999)-ROW('Contratações Governo'!$E$1)+1),ROW(20:20))),"")</f>
        <v/>
      </c>
      <c r="AA49" s="279" t="str">
        <f t="shared" si="47"/>
        <v/>
      </c>
      <c r="AB49" s="122" t="str" cm="1">
        <f t="array" ref="AB49">IFERROR(INDEX('Contratações Governo'!$G$1:$G$999,SMALL(IF(AB$1='Contratações Governo'!$E$1:$E$999,ROW('Contratações Governo'!$E$1:$E$999)-ROW('Contratações Governo'!$E$1)+1),ROW(20:20))),"")</f>
        <v/>
      </c>
      <c r="AC49" s="279" t="str">
        <f t="shared" si="48"/>
        <v/>
      </c>
      <c r="AD49" s="119" t="str" cm="1">
        <f t="array" ref="AD49">IFERROR(INDEX('Contratações Governo'!$G$1:$G$999,SMALL(IF(AD$1='Contratações Governo'!$E$1:$E$999,ROW('Contratações Governo'!$E$1:$E$999)-ROW('Contratações Governo'!$E$1)+1),ROW(20:20))),"")</f>
        <v/>
      </c>
      <c r="AE49" s="279" t="str">
        <f t="shared" si="49"/>
        <v/>
      </c>
      <c r="AF49" s="121" t="str" cm="1">
        <f t="array" ref="AF49">IFERROR(INDEX('Contratações Governo'!$G$1:$G$999,SMALL(IF(AF$1='Contratações Governo'!$E$1:$E$999,ROW('Contratações Governo'!$E$1:$E$999)-ROW('Contratações Governo'!$E$1)+1),ROW(20:20))),"")</f>
        <v/>
      </c>
      <c r="AG49" s="279" t="str">
        <f t="shared" si="50"/>
        <v/>
      </c>
      <c r="AH49" s="121" t="str" cm="1">
        <f t="array" ref="AH49">IFERROR(INDEX('Contratações Governo'!$G$1:$G$999,SMALL(IF(AH$1='Contratações Governo'!$E$1:$E$999,ROW('Contratações Governo'!$E$1:$E$999)-ROW('Contratações Governo'!$E$1)+1),ROW(20:20))),"")</f>
        <v/>
      </c>
      <c r="AI49" s="279" t="str">
        <f t="shared" si="51"/>
        <v/>
      </c>
      <c r="AJ49" s="88" t="str" cm="1">
        <f t="array" ref="AJ49">IFERROR(INDEX('Contratações Governo'!$G$1:$G$999,SMALL(IF(AJ$1='Contratações Governo'!$E$1:$E$999,ROW('Contratações Governo'!$E$1:$E$999)-ROW('Contratações Governo'!$E$1)+1),ROW(20:20))),"")</f>
        <v/>
      </c>
      <c r="AK49" s="279" t="str">
        <f t="shared" si="52"/>
        <v/>
      </c>
      <c r="AL49" s="122" t="str" cm="1">
        <f t="array" ref="AL49">IFERROR(INDEX('Contratações Governo'!$G$1:$G$999,SMALL(IF(AL$1='Contratações Governo'!$E$1:$E$999,ROW('Contratações Governo'!$E$1:$E$999)-ROW('Contratações Governo'!$E$1)+1),ROW(20:20))),"")</f>
        <v/>
      </c>
      <c r="AM49" s="279" t="str">
        <f t="shared" si="53"/>
        <v/>
      </c>
      <c r="AN49" s="122" t="str" cm="1">
        <f t="array" ref="AN49">IFERROR(INDEX('Contratações Governo'!$G$1:$G$999,SMALL(IF(AN$1='Contratações Governo'!$E$1:$E$999,ROW('Contratações Governo'!$E$1:$E$999)-ROW('Contratações Governo'!$E$1)+1),ROW(20:20))),"")</f>
        <v/>
      </c>
      <c r="AO49" s="279" t="str">
        <f t="shared" si="54"/>
        <v/>
      </c>
      <c r="AP49" s="119" t="str" cm="1">
        <f t="array" ref="AP49">IFERROR(INDEX('Contratações Governo'!$G$1:$G$999,SMALL(IF(AP$1='Contratações Governo'!$E$1:$E$999,ROW('Contratações Governo'!$E$1:$E$999)-ROW('Contratações Governo'!$E$1)+1),ROW(20:20))),"")</f>
        <v/>
      </c>
      <c r="AQ49" s="279" t="str">
        <f t="shared" si="55"/>
        <v/>
      </c>
      <c r="AR49" s="121" t="str" cm="1">
        <f t="array" ref="AR49">IFERROR(INDEX('Contratações Governo'!$G$1:$G$999,SMALL(IF(AR$1='Contratações Governo'!$E$1:$E$999,ROW('Contratações Governo'!$E$1:$E$999)-ROW('Contratações Governo'!$E$1)+1),ROW(20:20))),"")</f>
        <v/>
      </c>
      <c r="AS49" s="279" t="str">
        <f t="shared" si="56"/>
        <v/>
      </c>
      <c r="AT49" s="121" t="str" cm="1">
        <f t="array" ref="AT49">IFERROR(INDEX('Contratações Governo'!$G$1:$G$999,SMALL(IF(AT$1='Contratações Governo'!$E$1:$E$999,ROW('Contratações Governo'!$E$1:$E$999)-ROW('Contratações Governo'!$E$1)+1),ROW(20:20))),"")</f>
        <v/>
      </c>
      <c r="AU49" s="279" t="str">
        <f t="shared" si="57"/>
        <v/>
      </c>
      <c r="AV49" s="88" t="str" cm="1">
        <f t="array" ref="AV49">IFERROR(INDEX('Contratações Governo'!$G$1:$G$999,SMALL(IF(AV$1='Contratações Governo'!$E$1:$E$999,ROW('Contratações Governo'!$E$1:$E$999)-ROW('Contratações Governo'!$E$1)+1),ROW(20:20))),"")</f>
        <v/>
      </c>
      <c r="AW49" s="279" t="str">
        <f t="shared" si="58"/>
        <v/>
      </c>
      <c r="AX49" s="122" t="str" cm="1">
        <f t="array" ref="AX49">IFERROR(INDEX('Contratações Governo'!$G$1:$G$999,SMALL(IF(AX$1='Contratações Governo'!$E$1:$E$999,ROW('Contratações Governo'!$E$1:$E$999)-ROW('Contratações Governo'!$E$1)+1),ROW(20:20))),"")</f>
        <v/>
      </c>
      <c r="AY49" s="279" t="str">
        <f t="shared" si="59"/>
        <v/>
      </c>
      <c r="AZ49" s="122" t="str" cm="1">
        <f t="array" ref="AZ49">IFERROR(INDEX('Contratações Governo'!$G$1:$G$999,SMALL(IF(AZ$1='Contratações Governo'!$E$1:$E$999,ROW('Contratações Governo'!$E$1:$E$999)-ROW('Contratações Governo'!$E$1)+1),ROW(20:20))),"")</f>
        <v/>
      </c>
      <c r="BA49" s="279" t="str">
        <f t="shared" si="60"/>
        <v/>
      </c>
      <c r="BB49" s="119" t="str" cm="1">
        <f t="array" ref="BB49">IFERROR(INDEX('Contratações Governo'!$G$1:$G$999,SMALL(IF(BB$1='Contratações Governo'!$E$1:$E$999,ROW('Contratações Governo'!$E$1:$E$999)-ROW('Contratações Governo'!$E$1)+1),ROW(20:20))),"")</f>
        <v/>
      </c>
      <c r="BC49" s="279" t="str">
        <f t="shared" si="61"/>
        <v/>
      </c>
      <c r="BD49" s="121" t="str" cm="1">
        <f t="array" ref="BD49">IFERROR(INDEX('Contratações Governo'!$G$1:$G$999,SMALL(IF(BD$1='Contratações Governo'!$E$1:$E$999,ROW('Contratações Governo'!$E$1:$E$999)-ROW('Contratações Governo'!$E$1)+1),ROW(20:20))),"")</f>
        <v/>
      </c>
      <c r="BE49" s="279" t="str">
        <f t="shared" si="62"/>
        <v/>
      </c>
      <c r="BF49" s="121" t="str" cm="1">
        <f t="array" ref="BF49">IFERROR(INDEX('Contratações Governo'!$G$1:$G$999,SMALL(IF(BF$1='Contratações Governo'!$E$1:$E$999,ROW('Contratações Governo'!$E$1:$E$999)-ROW('Contratações Governo'!$E$1)+1),ROW(20:20))),"")</f>
        <v/>
      </c>
      <c r="BG49" s="279" t="str">
        <f t="shared" si="63"/>
        <v/>
      </c>
      <c r="BH49" s="88" t="str" cm="1">
        <f t="array" ref="BH49">IFERROR(INDEX('Contratações Governo'!$G$1:$G$999,SMALL(IF(BH$1='Contratações Governo'!$E$1:$E$999,ROW('Contratações Governo'!$E$1:$E$999)-ROW('Contratações Governo'!$E$1)+1),ROW(20:20))),"")</f>
        <v/>
      </c>
      <c r="BI49" s="279" t="str">
        <f t="shared" si="64"/>
        <v/>
      </c>
      <c r="BJ49" s="122" t="str" cm="1">
        <f t="array" ref="BJ49">IFERROR(INDEX('Contratações Governo'!$G$1:$G$999,SMALL(IF(BJ$1='Contratações Governo'!$E$1:$E$999,ROW('Contratações Governo'!$E$1:$E$999)-ROW('Contratações Governo'!$E$1)+1),ROW(20:20))),"")</f>
        <v/>
      </c>
      <c r="BK49" s="279" t="str">
        <f t="shared" si="65"/>
        <v/>
      </c>
      <c r="BL49" s="122" t="str" cm="1">
        <f t="array" ref="BL49">IFERROR(INDEX('Contratações Governo'!$G$1:$G$999,SMALL(IF(BL$1='Contratações Governo'!$E$1:$E$999,ROW('Contratações Governo'!$E$1:$E$999)-ROW('Contratações Governo'!$E$1)+1),ROW(20:20))),"")</f>
        <v/>
      </c>
      <c r="BM49" s="279" t="str">
        <f t="shared" si="66"/>
        <v/>
      </c>
      <c r="BN49" s="119" t="str" cm="1">
        <f t="array" ref="BN49">IFERROR(INDEX('Contratações Governo'!$G$1:$G$999,SMALL(IF(BN$1='Contratações Governo'!$E$1:$E$999,ROW('Contratações Governo'!$E$1:$E$999)-ROW('Contratações Governo'!$E$1)+1),ROW(20:20))),"")</f>
        <v/>
      </c>
      <c r="BO49" s="165" t="str">
        <f t="shared" si="67"/>
        <v/>
      </c>
      <c r="BP49" s="122" t="str" cm="1">
        <f t="array" ref="BP49">IFERROR(INDEX('Contratações Governo'!$G$1:$G$999,SMALL(IF(BP$1='Contratações Governo'!$E$1:$E$999,ROW('Contratações Governo'!$E$1:$E$999)-ROW('Contratações Governo'!$E$1)+1),ROW(20:20))),"")</f>
        <v/>
      </c>
      <c r="BQ49" s="279" t="str">
        <f t="shared" si="68"/>
        <v/>
      </c>
      <c r="BR49" s="122" t="str" cm="1">
        <f t="array" ref="BR49">IFERROR(INDEX('Contratações Governo'!$G$1:$G$999,SMALL(IF(BR$1='Contratações Governo'!$E$1:$E$999,ROW('Contratações Governo'!$E$1:$E$999)-ROW('Contratações Governo'!$E$1)+1),ROW(20:20))),"")</f>
        <v/>
      </c>
      <c r="BS49" s="165" t="str">
        <f t="shared" si="69"/>
        <v/>
      </c>
    </row>
    <row r="50" spans="1:71" x14ac:dyDescent="0.25">
      <c r="A50" s="667"/>
      <c r="B50" s="119" t="str" cm="1">
        <f t="array" ref="B50">IFERROR(INDEX('Contratações Governo'!$G$1:$G$999,SMALL(IF(B$1='Contratações Governo'!$E$1:$E$999,ROW('Contratações Governo'!$E$1:$E$999)-ROW('Contratações Governo'!$E$1)+1),ROW(21:21))),"")</f>
        <v/>
      </c>
      <c r="C50" s="279" t="str">
        <f t="shared" si="35"/>
        <v/>
      </c>
      <c r="D50" s="121" t="str" cm="1">
        <f t="array" ref="D50">IFERROR(INDEX('Contratações Governo'!$G$1:$G$999,SMALL(IF(D$1='Contratações Governo'!$E$1:$E$999,ROW('Contratações Governo'!$E$1:$E$999)-ROW('Contratações Governo'!$E$1)+1),ROW(21:21))),"")</f>
        <v/>
      </c>
      <c r="E50" s="279" t="str">
        <f t="shared" si="36"/>
        <v/>
      </c>
      <c r="F50" s="121" t="str" cm="1">
        <f t="array" ref="F50">IFERROR(INDEX('Contratações Governo'!$G$1:$G$999,SMALL(IF(F$1='Contratações Governo'!$E$1:$E$999,ROW('Contratações Governo'!$E$1:$E$999)-ROW('Contratações Governo'!$E$1)+1),ROW(21:21))),"")</f>
        <v/>
      </c>
      <c r="G50" s="165" t="str">
        <f t="shared" si="37"/>
        <v/>
      </c>
      <c r="H50" s="88" t="str" cm="1">
        <f t="array" ref="H50">IFERROR(INDEX('Contratações Governo'!$G$1:$G$999,SMALL(IF(H$1='Contratações Governo'!$E$1:$E$999,ROW('Contratações Governo'!$E$1:$E$999)-ROW('Contratações Governo'!$E$1)+1),ROW(21:21))),"")</f>
        <v/>
      </c>
      <c r="I50" s="279" t="str">
        <f t="shared" si="38"/>
        <v/>
      </c>
      <c r="J50" s="122" t="str" cm="1">
        <f t="array" ref="J50">IFERROR(INDEX('Contratações Governo'!$G$1:$G$999,SMALL(IF(J$1='Contratações Governo'!$E$1:$E$999,ROW('Contratações Governo'!$E$1:$E$999)-ROW('Contratações Governo'!$E$1)+1),ROW(21:21))),"")</f>
        <v/>
      </c>
      <c r="K50" s="279" t="str">
        <f t="shared" si="39"/>
        <v/>
      </c>
      <c r="L50" s="122" t="str" cm="1">
        <f t="array" ref="L50">IFERROR(INDEX('Contratações Governo'!$G$1:$G$999,SMALL(IF(L$1='Contratações Governo'!$E$1:$E$999,ROW('Contratações Governo'!$E$1:$E$999)-ROW('Contratações Governo'!$E$1)+1),ROW(21:21))),"")</f>
        <v/>
      </c>
      <c r="M50" s="279" t="str">
        <f t="shared" si="40"/>
        <v/>
      </c>
      <c r="N50" s="119" t="str" cm="1">
        <f t="array" ref="N50">IFERROR(INDEX('Contratações Governo'!$G$1:$G$999,SMALL(IF(N$1='Contratações Governo'!$E$1:$E$999,ROW('Contratações Governo'!$E$1:$E$999)-ROW('Contratações Governo'!$E$1)+1),ROW(21:21))),"")</f>
        <v/>
      </c>
      <c r="O50" s="279" t="str">
        <f t="shared" si="41"/>
        <v/>
      </c>
      <c r="P50" s="88" t="str" cm="1">
        <f t="array" ref="P50">IFERROR(INDEX('Contratações Governo'!$G$1:$G$999,SMALL(IF(P$1='Contratações Governo'!$E$1:$E$999,ROW('Contratações Governo'!$E$1:$E$999)-ROW('Contratações Governo'!$E$1)+1),ROW(21:21))),"")</f>
        <v/>
      </c>
      <c r="Q50" s="279" t="str">
        <f t="shared" si="42"/>
        <v/>
      </c>
      <c r="R50" s="122" t="str" cm="1">
        <f t="array" ref="R50">IFERROR(INDEX('Contratações Governo'!$G$1:$G$999,SMALL(IF(R$1='Contratações Governo'!$E$1:$E$999,ROW('Contratações Governo'!$E$1:$E$999)-ROW('Contratações Governo'!$E$1)+1),ROW(21:21))),"")</f>
        <v/>
      </c>
      <c r="S50" s="279" t="str">
        <f t="shared" si="43"/>
        <v/>
      </c>
      <c r="T50" s="122" t="str" cm="1">
        <f t="array" ref="T50">IFERROR(INDEX('Contratações Governo'!$G$1:$G$999,SMALL(IF(T$1='Contratações Governo'!$E$1:$E$999,ROW('Contratações Governo'!$E$1:$E$999)-ROW('Contratações Governo'!$E$1)+1),ROW(21:21))),"")</f>
        <v/>
      </c>
      <c r="U50" s="279" t="str">
        <f t="shared" si="44"/>
        <v/>
      </c>
      <c r="V50" s="119" t="str" cm="1">
        <f t="array" ref="V50">IFERROR(INDEX('Contratações Governo'!$G$1:$G$999,SMALL(IF(V$1='Contratações Governo'!$E$1:$E$999,ROW('Contratações Governo'!$E$1:$E$999)-ROW('Contratações Governo'!$E$1)+1),ROW(21:21))),"")</f>
        <v/>
      </c>
      <c r="W50" s="279" t="str">
        <f t="shared" si="45"/>
        <v/>
      </c>
      <c r="X50" s="88" t="str" cm="1">
        <f t="array" ref="X50">IFERROR(INDEX('Contratações Governo'!$G$1:$G$999,SMALL(IF(X$1='Contratações Governo'!$E$1:$E$999,ROW('Contratações Governo'!$E$1:$E$999)-ROW('Contratações Governo'!$E$1)+1),ROW(21:21))),"")</f>
        <v/>
      </c>
      <c r="Y50" s="279" t="str">
        <f t="shared" si="46"/>
        <v/>
      </c>
      <c r="Z50" s="122" t="str" cm="1">
        <f t="array" ref="Z50">IFERROR(INDEX('Contratações Governo'!$G$1:$G$999,SMALL(IF(Z$1='Contratações Governo'!$E$1:$E$999,ROW('Contratações Governo'!$E$1:$E$999)-ROW('Contratações Governo'!$E$1)+1),ROW(21:21))),"")</f>
        <v/>
      </c>
      <c r="AA50" s="279" t="str">
        <f t="shared" si="47"/>
        <v/>
      </c>
      <c r="AB50" s="122" t="str" cm="1">
        <f t="array" ref="AB50">IFERROR(INDEX('Contratações Governo'!$G$1:$G$999,SMALL(IF(AB$1='Contratações Governo'!$E$1:$E$999,ROW('Contratações Governo'!$E$1:$E$999)-ROW('Contratações Governo'!$E$1)+1),ROW(21:21))),"")</f>
        <v/>
      </c>
      <c r="AC50" s="279" t="str">
        <f t="shared" si="48"/>
        <v/>
      </c>
      <c r="AD50" s="119" t="str" cm="1">
        <f t="array" ref="AD50">IFERROR(INDEX('Contratações Governo'!$G$1:$G$999,SMALL(IF(AD$1='Contratações Governo'!$E$1:$E$999,ROW('Contratações Governo'!$E$1:$E$999)-ROW('Contratações Governo'!$E$1)+1),ROW(21:21))),"")</f>
        <v/>
      </c>
      <c r="AE50" s="279" t="str">
        <f t="shared" si="49"/>
        <v/>
      </c>
      <c r="AF50" s="121" t="str" cm="1">
        <f t="array" ref="AF50">IFERROR(INDEX('Contratações Governo'!$G$1:$G$999,SMALL(IF(AF$1='Contratações Governo'!$E$1:$E$999,ROW('Contratações Governo'!$E$1:$E$999)-ROW('Contratações Governo'!$E$1)+1),ROW(21:21))),"")</f>
        <v/>
      </c>
      <c r="AG50" s="279" t="str">
        <f t="shared" si="50"/>
        <v/>
      </c>
      <c r="AH50" s="121" t="str" cm="1">
        <f t="array" ref="AH50">IFERROR(INDEX('Contratações Governo'!$G$1:$G$999,SMALL(IF(AH$1='Contratações Governo'!$E$1:$E$999,ROW('Contratações Governo'!$E$1:$E$999)-ROW('Contratações Governo'!$E$1)+1),ROW(21:21))),"")</f>
        <v/>
      </c>
      <c r="AI50" s="279" t="str">
        <f t="shared" si="51"/>
        <v/>
      </c>
      <c r="AJ50" s="88" t="str" cm="1">
        <f t="array" ref="AJ50">IFERROR(INDEX('Contratações Governo'!$G$1:$G$999,SMALL(IF(AJ$1='Contratações Governo'!$E$1:$E$999,ROW('Contratações Governo'!$E$1:$E$999)-ROW('Contratações Governo'!$E$1)+1),ROW(21:21))),"")</f>
        <v/>
      </c>
      <c r="AK50" s="279" t="str">
        <f t="shared" si="52"/>
        <v/>
      </c>
      <c r="AL50" s="122" t="str" cm="1">
        <f t="array" ref="AL50">IFERROR(INDEX('Contratações Governo'!$G$1:$G$999,SMALL(IF(AL$1='Contratações Governo'!$E$1:$E$999,ROW('Contratações Governo'!$E$1:$E$999)-ROW('Contratações Governo'!$E$1)+1),ROW(21:21))),"")</f>
        <v/>
      </c>
      <c r="AM50" s="279" t="str">
        <f t="shared" si="53"/>
        <v/>
      </c>
      <c r="AN50" s="122" t="str" cm="1">
        <f t="array" ref="AN50">IFERROR(INDEX('Contratações Governo'!$G$1:$G$999,SMALL(IF(AN$1='Contratações Governo'!$E$1:$E$999,ROW('Contratações Governo'!$E$1:$E$999)-ROW('Contratações Governo'!$E$1)+1),ROW(21:21))),"")</f>
        <v/>
      </c>
      <c r="AO50" s="279" t="str">
        <f t="shared" si="54"/>
        <v/>
      </c>
      <c r="AP50" s="119" t="str" cm="1">
        <f t="array" ref="AP50">IFERROR(INDEX('Contratações Governo'!$G$1:$G$999,SMALL(IF(AP$1='Contratações Governo'!$E$1:$E$999,ROW('Contratações Governo'!$E$1:$E$999)-ROW('Contratações Governo'!$E$1)+1),ROW(21:21))),"")</f>
        <v/>
      </c>
      <c r="AQ50" s="279" t="str">
        <f t="shared" si="55"/>
        <v/>
      </c>
      <c r="AR50" s="121" t="str" cm="1">
        <f t="array" ref="AR50">IFERROR(INDEX('Contratações Governo'!$G$1:$G$999,SMALL(IF(AR$1='Contratações Governo'!$E$1:$E$999,ROW('Contratações Governo'!$E$1:$E$999)-ROW('Contratações Governo'!$E$1)+1),ROW(21:21))),"")</f>
        <v/>
      </c>
      <c r="AS50" s="279" t="str">
        <f t="shared" si="56"/>
        <v/>
      </c>
      <c r="AT50" s="121" t="str" cm="1">
        <f t="array" ref="AT50">IFERROR(INDEX('Contratações Governo'!$G$1:$G$999,SMALL(IF(AT$1='Contratações Governo'!$E$1:$E$999,ROW('Contratações Governo'!$E$1:$E$999)-ROW('Contratações Governo'!$E$1)+1),ROW(21:21))),"")</f>
        <v/>
      </c>
      <c r="AU50" s="279" t="str">
        <f t="shared" si="57"/>
        <v/>
      </c>
      <c r="AV50" s="88" t="str" cm="1">
        <f t="array" ref="AV50">IFERROR(INDEX('Contratações Governo'!$G$1:$G$999,SMALL(IF(AV$1='Contratações Governo'!$E$1:$E$999,ROW('Contratações Governo'!$E$1:$E$999)-ROW('Contratações Governo'!$E$1)+1),ROW(21:21))),"")</f>
        <v/>
      </c>
      <c r="AW50" s="279" t="str">
        <f t="shared" si="58"/>
        <v/>
      </c>
      <c r="AX50" s="122" t="str" cm="1">
        <f t="array" ref="AX50">IFERROR(INDEX('Contratações Governo'!$G$1:$G$999,SMALL(IF(AX$1='Contratações Governo'!$E$1:$E$999,ROW('Contratações Governo'!$E$1:$E$999)-ROW('Contratações Governo'!$E$1)+1),ROW(21:21))),"")</f>
        <v/>
      </c>
      <c r="AY50" s="279" t="str">
        <f t="shared" si="59"/>
        <v/>
      </c>
      <c r="AZ50" s="122" t="str" cm="1">
        <f t="array" ref="AZ50">IFERROR(INDEX('Contratações Governo'!$G$1:$G$999,SMALL(IF(AZ$1='Contratações Governo'!$E$1:$E$999,ROW('Contratações Governo'!$E$1:$E$999)-ROW('Contratações Governo'!$E$1)+1),ROW(21:21))),"")</f>
        <v/>
      </c>
      <c r="BA50" s="279" t="str">
        <f t="shared" si="60"/>
        <v/>
      </c>
      <c r="BB50" s="119" t="str" cm="1">
        <f t="array" ref="BB50">IFERROR(INDEX('Contratações Governo'!$G$1:$G$999,SMALL(IF(BB$1='Contratações Governo'!$E$1:$E$999,ROW('Contratações Governo'!$E$1:$E$999)-ROW('Contratações Governo'!$E$1)+1),ROW(21:21))),"")</f>
        <v/>
      </c>
      <c r="BC50" s="279" t="str">
        <f t="shared" si="61"/>
        <v/>
      </c>
      <c r="BD50" s="121" t="str" cm="1">
        <f t="array" ref="BD50">IFERROR(INDEX('Contratações Governo'!$G$1:$G$999,SMALL(IF(BD$1='Contratações Governo'!$E$1:$E$999,ROW('Contratações Governo'!$E$1:$E$999)-ROW('Contratações Governo'!$E$1)+1),ROW(21:21))),"")</f>
        <v/>
      </c>
      <c r="BE50" s="279" t="str">
        <f t="shared" si="62"/>
        <v/>
      </c>
      <c r="BF50" s="121" t="str" cm="1">
        <f t="array" ref="BF50">IFERROR(INDEX('Contratações Governo'!$G$1:$G$999,SMALL(IF(BF$1='Contratações Governo'!$E$1:$E$999,ROW('Contratações Governo'!$E$1:$E$999)-ROW('Contratações Governo'!$E$1)+1),ROW(21:21))),"")</f>
        <v/>
      </c>
      <c r="BG50" s="279" t="str">
        <f t="shared" si="63"/>
        <v/>
      </c>
      <c r="BH50" s="88" t="str" cm="1">
        <f t="array" ref="BH50">IFERROR(INDEX('Contratações Governo'!$G$1:$G$999,SMALL(IF(BH$1='Contratações Governo'!$E$1:$E$999,ROW('Contratações Governo'!$E$1:$E$999)-ROW('Contratações Governo'!$E$1)+1),ROW(21:21))),"")</f>
        <v/>
      </c>
      <c r="BI50" s="279" t="str">
        <f t="shared" si="64"/>
        <v/>
      </c>
      <c r="BJ50" s="122" t="str" cm="1">
        <f t="array" ref="BJ50">IFERROR(INDEX('Contratações Governo'!$G$1:$G$999,SMALL(IF(BJ$1='Contratações Governo'!$E$1:$E$999,ROW('Contratações Governo'!$E$1:$E$999)-ROW('Contratações Governo'!$E$1)+1),ROW(21:21))),"")</f>
        <v/>
      </c>
      <c r="BK50" s="279" t="str">
        <f t="shared" si="65"/>
        <v/>
      </c>
      <c r="BL50" s="122" t="str" cm="1">
        <f t="array" ref="BL50">IFERROR(INDEX('Contratações Governo'!$G$1:$G$999,SMALL(IF(BL$1='Contratações Governo'!$E$1:$E$999,ROW('Contratações Governo'!$E$1:$E$999)-ROW('Contratações Governo'!$E$1)+1),ROW(21:21))),"")</f>
        <v/>
      </c>
      <c r="BM50" s="279" t="str">
        <f t="shared" si="66"/>
        <v/>
      </c>
      <c r="BN50" s="119" t="str" cm="1">
        <f t="array" ref="BN50">IFERROR(INDEX('Contratações Governo'!$G$1:$G$999,SMALL(IF(BN$1='Contratações Governo'!$E$1:$E$999,ROW('Contratações Governo'!$E$1:$E$999)-ROW('Contratações Governo'!$E$1)+1),ROW(21:21))),"")</f>
        <v/>
      </c>
      <c r="BO50" s="165" t="str">
        <f t="shared" si="67"/>
        <v/>
      </c>
      <c r="BP50" s="122" t="str" cm="1">
        <f t="array" ref="BP50">IFERROR(INDEX('Contratações Governo'!$G$1:$G$999,SMALL(IF(BP$1='Contratações Governo'!$E$1:$E$999,ROW('Contratações Governo'!$E$1:$E$999)-ROW('Contratações Governo'!$E$1)+1),ROW(21:21))),"")</f>
        <v/>
      </c>
      <c r="BQ50" s="279" t="str">
        <f t="shared" si="68"/>
        <v/>
      </c>
      <c r="BR50" s="122" t="str" cm="1">
        <f t="array" ref="BR50">IFERROR(INDEX('Contratações Governo'!$G$1:$G$999,SMALL(IF(BR$1='Contratações Governo'!$E$1:$E$999,ROW('Contratações Governo'!$E$1:$E$999)-ROW('Contratações Governo'!$E$1)+1),ROW(21:21))),"")</f>
        <v/>
      </c>
      <c r="BS50" s="165" t="str">
        <f t="shared" si="69"/>
        <v/>
      </c>
    </row>
    <row r="51" spans="1:71" x14ac:dyDescent="0.25">
      <c r="A51" s="667"/>
      <c r="B51" s="119" t="str" cm="1">
        <f t="array" ref="B51">IFERROR(INDEX('Contratações Governo'!$G$1:$G$999,SMALL(IF(B$1='Contratações Governo'!$E$1:$E$999,ROW('Contratações Governo'!$E$1:$E$999)-ROW('Contratações Governo'!$E$1)+1),ROW(22:22))),"")</f>
        <v/>
      </c>
      <c r="C51" s="279" t="str">
        <f t="shared" si="35"/>
        <v/>
      </c>
      <c r="D51" s="121" t="str" cm="1">
        <f t="array" ref="D51">IFERROR(INDEX('Contratações Governo'!$G$1:$G$999,SMALL(IF(D$1='Contratações Governo'!$E$1:$E$999,ROW('Contratações Governo'!$E$1:$E$999)-ROW('Contratações Governo'!$E$1)+1),ROW(22:22))),"")</f>
        <v/>
      </c>
      <c r="E51" s="279" t="str">
        <f t="shared" si="36"/>
        <v/>
      </c>
      <c r="F51" s="121" t="str" cm="1">
        <f t="array" ref="F51">IFERROR(INDEX('Contratações Governo'!$G$1:$G$999,SMALL(IF(F$1='Contratações Governo'!$E$1:$E$999,ROW('Contratações Governo'!$E$1:$E$999)-ROW('Contratações Governo'!$E$1)+1),ROW(22:22))),"")</f>
        <v/>
      </c>
      <c r="G51" s="165" t="str">
        <f t="shared" si="37"/>
        <v/>
      </c>
      <c r="H51" s="88" t="str" cm="1">
        <f t="array" ref="H51">IFERROR(INDEX('Contratações Governo'!$G$1:$G$999,SMALL(IF(H$1='Contratações Governo'!$E$1:$E$999,ROW('Contratações Governo'!$E$1:$E$999)-ROW('Contratações Governo'!$E$1)+1),ROW(22:22))),"")</f>
        <v/>
      </c>
      <c r="I51" s="279" t="str">
        <f t="shared" si="38"/>
        <v/>
      </c>
      <c r="J51" s="122" t="str" cm="1">
        <f t="array" ref="J51">IFERROR(INDEX('Contratações Governo'!$G$1:$G$999,SMALL(IF(J$1='Contratações Governo'!$E$1:$E$999,ROW('Contratações Governo'!$E$1:$E$999)-ROW('Contratações Governo'!$E$1)+1),ROW(22:22))),"")</f>
        <v/>
      </c>
      <c r="K51" s="279" t="str">
        <f t="shared" si="39"/>
        <v/>
      </c>
      <c r="L51" s="122" t="str" cm="1">
        <f t="array" ref="L51">IFERROR(INDEX('Contratações Governo'!$G$1:$G$999,SMALL(IF(L$1='Contratações Governo'!$E$1:$E$999,ROW('Contratações Governo'!$E$1:$E$999)-ROW('Contratações Governo'!$E$1)+1),ROW(22:22))),"")</f>
        <v/>
      </c>
      <c r="M51" s="279" t="str">
        <f t="shared" si="40"/>
        <v/>
      </c>
      <c r="N51" s="119" t="str" cm="1">
        <f t="array" ref="N51">IFERROR(INDEX('Contratações Governo'!$G$1:$G$999,SMALL(IF(N$1='Contratações Governo'!$E$1:$E$999,ROW('Contratações Governo'!$E$1:$E$999)-ROW('Contratações Governo'!$E$1)+1),ROW(22:22))),"")</f>
        <v/>
      </c>
      <c r="O51" s="279" t="str">
        <f t="shared" si="41"/>
        <v/>
      </c>
      <c r="P51" s="88" t="str" cm="1">
        <f t="array" ref="P51">IFERROR(INDEX('Contratações Governo'!$G$1:$G$999,SMALL(IF(P$1='Contratações Governo'!$E$1:$E$999,ROW('Contratações Governo'!$E$1:$E$999)-ROW('Contratações Governo'!$E$1)+1),ROW(22:22))),"")</f>
        <v/>
      </c>
      <c r="Q51" s="279" t="str">
        <f t="shared" si="42"/>
        <v/>
      </c>
      <c r="R51" s="122" t="str" cm="1">
        <f t="array" ref="R51">IFERROR(INDEX('Contratações Governo'!$G$1:$G$999,SMALL(IF(R$1='Contratações Governo'!$E$1:$E$999,ROW('Contratações Governo'!$E$1:$E$999)-ROW('Contratações Governo'!$E$1)+1),ROW(22:22))),"")</f>
        <v/>
      </c>
      <c r="S51" s="279" t="str">
        <f t="shared" si="43"/>
        <v/>
      </c>
      <c r="T51" s="122" t="str" cm="1">
        <f t="array" ref="T51">IFERROR(INDEX('Contratações Governo'!$G$1:$G$999,SMALL(IF(T$1='Contratações Governo'!$E$1:$E$999,ROW('Contratações Governo'!$E$1:$E$999)-ROW('Contratações Governo'!$E$1)+1),ROW(22:22))),"")</f>
        <v/>
      </c>
      <c r="U51" s="279" t="str">
        <f t="shared" si="44"/>
        <v/>
      </c>
      <c r="V51" s="119" t="str" cm="1">
        <f t="array" ref="V51">IFERROR(INDEX('Contratações Governo'!$G$1:$G$999,SMALL(IF(V$1='Contratações Governo'!$E$1:$E$999,ROW('Contratações Governo'!$E$1:$E$999)-ROW('Contratações Governo'!$E$1)+1),ROW(22:22))),"")</f>
        <v/>
      </c>
      <c r="W51" s="279" t="str">
        <f t="shared" si="45"/>
        <v/>
      </c>
      <c r="X51" s="88" t="str" cm="1">
        <f t="array" ref="X51">IFERROR(INDEX('Contratações Governo'!$G$1:$G$999,SMALL(IF(X$1='Contratações Governo'!$E$1:$E$999,ROW('Contratações Governo'!$E$1:$E$999)-ROW('Contratações Governo'!$E$1)+1),ROW(22:22))),"")</f>
        <v/>
      </c>
      <c r="Y51" s="279" t="str">
        <f t="shared" si="46"/>
        <v/>
      </c>
      <c r="Z51" s="122" t="str" cm="1">
        <f t="array" ref="Z51">IFERROR(INDEX('Contratações Governo'!$G$1:$G$999,SMALL(IF(Z$1='Contratações Governo'!$E$1:$E$999,ROW('Contratações Governo'!$E$1:$E$999)-ROW('Contratações Governo'!$E$1)+1),ROW(22:22))),"")</f>
        <v/>
      </c>
      <c r="AA51" s="279" t="str">
        <f t="shared" si="47"/>
        <v/>
      </c>
      <c r="AB51" s="122" t="str" cm="1">
        <f t="array" ref="AB51">IFERROR(INDEX('Contratações Governo'!$G$1:$G$999,SMALL(IF(AB$1='Contratações Governo'!$E$1:$E$999,ROW('Contratações Governo'!$E$1:$E$999)-ROW('Contratações Governo'!$E$1)+1),ROW(22:22))),"")</f>
        <v/>
      </c>
      <c r="AC51" s="279" t="str">
        <f t="shared" si="48"/>
        <v/>
      </c>
      <c r="AD51" s="119" t="str" cm="1">
        <f t="array" ref="AD51">IFERROR(INDEX('Contratações Governo'!$G$1:$G$999,SMALL(IF(AD$1='Contratações Governo'!$E$1:$E$999,ROW('Contratações Governo'!$E$1:$E$999)-ROW('Contratações Governo'!$E$1)+1),ROW(22:22))),"")</f>
        <v/>
      </c>
      <c r="AE51" s="279" t="str">
        <f t="shared" si="49"/>
        <v/>
      </c>
      <c r="AF51" s="121" t="str" cm="1">
        <f t="array" ref="AF51">IFERROR(INDEX('Contratações Governo'!$G$1:$G$999,SMALL(IF(AF$1='Contratações Governo'!$E$1:$E$999,ROW('Contratações Governo'!$E$1:$E$999)-ROW('Contratações Governo'!$E$1)+1),ROW(22:22))),"")</f>
        <v/>
      </c>
      <c r="AG51" s="279" t="str">
        <f t="shared" si="50"/>
        <v/>
      </c>
      <c r="AH51" s="121" t="str" cm="1">
        <f t="array" ref="AH51">IFERROR(INDEX('Contratações Governo'!$G$1:$G$999,SMALL(IF(AH$1='Contratações Governo'!$E$1:$E$999,ROW('Contratações Governo'!$E$1:$E$999)-ROW('Contratações Governo'!$E$1)+1),ROW(22:22))),"")</f>
        <v/>
      </c>
      <c r="AI51" s="279" t="str">
        <f t="shared" si="51"/>
        <v/>
      </c>
      <c r="AJ51" s="88" t="str" cm="1">
        <f t="array" ref="AJ51">IFERROR(INDEX('Contratações Governo'!$G$1:$G$999,SMALL(IF(AJ$1='Contratações Governo'!$E$1:$E$999,ROW('Contratações Governo'!$E$1:$E$999)-ROW('Contratações Governo'!$E$1)+1),ROW(22:22))),"")</f>
        <v/>
      </c>
      <c r="AK51" s="279" t="str">
        <f t="shared" si="52"/>
        <v/>
      </c>
      <c r="AL51" s="122" t="str" cm="1">
        <f t="array" ref="AL51">IFERROR(INDEX('Contratações Governo'!$G$1:$G$999,SMALL(IF(AL$1='Contratações Governo'!$E$1:$E$999,ROW('Contratações Governo'!$E$1:$E$999)-ROW('Contratações Governo'!$E$1)+1),ROW(22:22))),"")</f>
        <v/>
      </c>
      <c r="AM51" s="279" t="str">
        <f t="shared" si="53"/>
        <v/>
      </c>
      <c r="AN51" s="122" t="str" cm="1">
        <f t="array" ref="AN51">IFERROR(INDEX('Contratações Governo'!$G$1:$G$999,SMALL(IF(AN$1='Contratações Governo'!$E$1:$E$999,ROW('Contratações Governo'!$E$1:$E$999)-ROW('Contratações Governo'!$E$1)+1),ROW(22:22))),"")</f>
        <v/>
      </c>
      <c r="AO51" s="279" t="str">
        <f t="shared" si="54"/>
        <v/>
      </c>
      <c r="AP51" s="119" t="str" cm="1">
        <f t="array" ref="AP51">IFERROR(INDEX('Contratações Governo'!$G$1:$G$999,SMALL(IF(AP$1='Contratações Governo'!$E$1:$E$999,ROW('Contratações Governo'!$E$1:$E$999)-ROW('Contratações Governo'!$E$1)+1),ROW(22:22))),"")</f>
        <v/>
      </c>
      <c r="AQ51" s="279" t="str">
        <f t="shared" si="55"/>
        <v/>
      </c>
      <c r="AR51" s="121" t="str" cm="1">
        <f t="array" ref="AR51">IFERROR(INDEX('Contratações Governo'!$G$1:$G$999,SMALL(IF(AR$1='Contratações Governo'!$E$1:$E$999,ROW('Contratações Governo'!$E$1:$E$999)-ROW('Contratações Governo'!$E$1)+1),ROW(22:22))),"")</f>
        <v/>
      </c>
      <c r="AS51" s="279" t="str">
        <f t="shared" si="56"/>
        <v/>
      </c>
      <c r="AT51" s="121" t="str" cm="1">
        <f t="array" ref="AT51">IFERROR(INDEX('Contratações Governo'!$G$1:$G$999,SMALL(IF(AT$1='Contratações Governo'!$E$1:$E$999,ROW('Contratações Governo'!$E$1:$E$999)-ROW('Contratações Governo'!$E$1)+1),ROW(22:22))),"")</f>
        <v/>
      </c>
      <c r="AU51" s="279" t="str">
        <f t="shared" si="57"/>
        <v/>
      </c>
      <c r="AV51" s="88" t="str" cm="1">
        <f t="array" ref="AV51">IFERROR(INDEX('Contratações Governo'!$G$1:$G$999,SMALL(IF(AV$1='Contratações Governo'!$E$1:$E$999,ROW('Contratações Governo'!$E$1:$E$999)-ROW('Contratações Governo'!$E$1)+1),ROW(22:22))),"")</f>
        <v/>
      </c>
      <c r="AW51" s="279" t="str">
        <f t="shared" si="58"/>
        <v/>
      </c>
      <c r="AX51" s="122" t="str" cm="1">
        <f t="array" ref="AX51">IFERROR(INDEX('Contratações Governo'!$G$1:$G$999,SMALL(IF(AX$1='Contratações Governo'!$E$1:$E$999,ROW('Contratações Governo'!$E$1:$E$999)-ROW('Contratações Governo'!$E$1)+1),ROW(22:22))),"")</f>
        <v/>
      </c>
      <c r="AY51" s="279" t="str">
        <f t="shared" si="59"/>
        <v/>
      </c>
      <c r="AZ51" s="122" t="str" cm="1">
        <f t="array" ref="AZ51">IFERROR(INDEX('Contratações Governo'!$G$1:$G$999,SMALL(IF(AZ$1='Contratações Governo'!$E$1:$E$999,ROW('Contratações Governo'!$E$1:$E$999)-ROW('Contratações Governo'!$E$1)+1),ROW(22:22))),"")</f>
        <v/>
      </c>
      <c r="BA51" s="279" t="str">
        <f t="shared" si="60"/>
        <v/>
      </c>
      <c r="BB51" s="119" t="str" cm="1">
        <f t="array" ref="BB51">IFERROR(INDEX('Contratações Governo'!$G$1:$G$999,SMALL(IF(BB$1='Contratações Governo'!$E$1:$E$999,ROW('Contratações Governo'!$E$1:$E$999)-ROW('Contratações Governo'!$E$1)+1),ROW(22:22))),"")</f>
        <v/>
      </c>
      <c r="BC51" s="279" t="str">
        <f t="shared" si="61"/>
        <v/>
      </c>
      <c r="BD51" s="121" t="str" cm="1">
        <f t="array" ref="BD51">IFERROR(INDEX('Contratações Governo'!$G$1:$G$999,SMALL(IF(BD$1='Contratações Governo'!$E$1:$E$999,ROW('Contratações Governo'!$E$1:$E$999)-ROW('Contratações Governo'!$E$1)+1),ROW(22:22))),"")</f>
        <v/>
      </c>
      <c r="BE51" s="279" t="str">
        <f t="shared" si="62"/>
        <v/>
      </c>
      <c r="BF51" s="121" t="str" cm="1">
        <f t="array" ref="BF51">IFERROR(INDEX('Contratações Governo'!$G$1:$G$999,SMALL(IF(BF$1='Contratações Governo'!$E$1:$E$999,ROW('Contratações Governo'!$E$1:$E$999)-ROW('Contratações Governo'!$E$1)+1),ROW(22:22))),"")</f>
        <v/>
      </c>
      <c r="BG51" s="279" t="str">
        <f t="shared" si="63"/>
        <v/>
      </c>
      <c r="BH51" s="88" t="str" cm="1">
        <f t="array" ref="BH51">IFERROR(INDEX('Contratações Governo'!$G$1:$G$999,SMALL(IF(BH$1='Contratações Governo'!$E$1:$E$999,ROW('Contratações Governo'!$E$1:$E$999)-ROW('Contratações Governo'!$E$1)+1),ROW(22:22))),"")</f>
        <v/>
      </c>
      <c r="BI51" s="279" t="str">
        <f t="shared" si="64"/>
        <v/>
      </c>
      <c r="BJ51" s="122" t="str" cm="1">
        <f t="array" ref="BJ51">IFERROR(INDEX('Contratações Governo'!$G$1:$G$999,SMALL(IF(BJ$1='Contratações Governo'!$E$1:$E$999,ROW('Contratações Governo'!$E$1:$E$999)-ROW('Contratações Governo'!$E$1)+1),ROW(22:22))),"")</f>
        <v/>
      </c>
      <c r="BK51" s="279" t="str">
        <f t="shared" si="65"/>
        <v/>
      </c>
      <c r="BL51" s="122" t="str" cm="1">
        <f t="array" ref="BL51">IFERROR(INDEX('Contratações Governo'!$G$1:$G$999,SMALL(IF(BL$1='Contratações Governo'!$E$1:$E$999,ROW('Contratações Governo'!$E$1:$E$999)-ROW('Contratações Governo'!$E$1)+1),ROW(22:22))),"")</f>
        <v/>
      </c>
      <c r="BM51" s="279" t="str">
        <f t="shared" si="66"/>
        <v/>
      </c>
      <c r="BN51" s="119" t="str" cm="1">
        <f t="array" ref="BN51">IFERROR(INDEX('Contratações Governo'!$G$1:$G$999,SMALL(IF(BN$1='Contratações Governo'!$E$1:$E$999,ROW('Contratações Governo'!$E$1:$E$999)-ROW('Contratações Governo'!$E$1)+1),ROW(22:22))),"")</f>
        <v/>
      </c>
      <c r="BO51" s="165" t="str">
        <f t="shared" si="67"/>
        <v/>
      </c>
      <c r="BP51" s="122" t="str" cm="1">
        <f t="array" ref="BP51">IFERROR(INDEX('Contratações Governo'!$G$1:$G$999,SMALL(IF(BP$1='Contratações Governo'!$E$1:$E$999,ROW('Contratações Governo'!$E$1:$E$999)-ROW('Contratações Governo'!$E$1)+1),ROW(22:22))),"")</f>
        <v/>
      </c>
      <c r="BQ51" s="279" t="str">
        <f t="shared" si="68"/>
        <v/>
      </c>
      <c r="BR51" s="122" t="str" cm="1">
        <f t="array" ref="BR51">IFERROR(INDEX('Contratações Governo'!$G$1:$G$999,SMALL(IF(BR$1='Contratações Governo'!$E$1:$E$999,ROW('Contratações Governo'!$E$1:$E$999)-ROW('Contratações Governo'!$E$1)+1),ROW(22:22))),"")</f>
        <v/>
      </c>
      <c r="BS51" s="165" t="str">
        <f t="shared" si="69"/>
        <v/>
      </c>
    </row>
    <row r="52" spans="1:71" x14ac:dyDescent="0.25">
      <c r="A52" s="667"/>
      <c r="B52" s="119" t="str" cm="1">
        <f t="array" ref="B52">IFERROR(INDEX('Contratações Governo'!$G$1:$G$999,SMALL(IF(B$1='Contratações Governo'!$E$1:$E$999,ROW('Contratações Governo'!$E$1:$E$999)-ROW('Contratações Governo'!$E$1)+1),ROW(23:23))),"")</f>
        <v/>
      </c>
      <c r="C52" s="279" t="str">
        <f t="shared" si="35"/>
        <v/>
      </c>
      <c r="D52" s="121" t="str" cm="1">
        <f t="array" ref="D52">IFERROR(INDEX('Contratações Governo'!$G$1:$G$999,SMALL(IF(D$1='Contratações Governo'!$E$1:$E$999,ROW('Contratações Governo'!$E$1:$E$999)-ROW('Contratações Governo'!$E$1)+1),ROW(23:23))),"")</f>
        <v/>
      </c>
      <c r="E52" s="279" t="str">
        <f t="shared" si="36"/>
        <v/>
      </c>
      <c r="F52" s="121" t="str" cm="1">
        <f t="array" ref="F52">IFERROR(INDEX('Contratações Governo'!$G$1:$G$999,SMALL(IF(F$1='Contratações Governo'!$E$1:$E$999,ROW('Contratações Governo'!$E$1:$E$999)-ROW('Contratações Governo'!$E$1)+1),ROW(23:23))),"")</f>
        <v/>
      </c>
      <c r="G52" s="165" t="str">
        <f t="shared" si="37"/>
        <v/>
      </c>
      <c r="H52" s="88" t="str" cm="1">
        <f t="array" ref="H52">IFERROR(INDEX('Contratações Governo'!$G$1:$G$999,SMALL(IF(H$1='Contratações Governo'!$E$1:$E$999,ROW('Contratações Governo'!$E$1:$E$999)-ROW('Contratações Governo'!$E$1)+1),ROW(23:23))),"")</f>
        <v/>
      </c>
      <c r="I52" s="279" t="str">
        <f t="shared" si="38"/>
        <v/>
      </c>
      <c r="J52" s="122" t="str" cm="1">
        <f t="array" ref="J52">IFERROR(INDEX('Contratações Governo'!$G$1:$G$999,SMALL(IF(J$1='Contratações Governo'!$E$1:$E$999,ROW('Contratações Governo'!$E$1:$E$999)-ROW('Contratações Governo'!$E$1)+1),ROW(23:23))),"")</f>
        <v/>
      </c>
      <c r="K52" s="279" t="str">
        <f t="shared" si="39"/>
        <v/>
      </c>
      <c r="L52" s="122" t="str" cm="1">
        <f t="array" ref="L52">IFERROR(INDEX('Contratações Governo'!$G$1:$G$999,SMALL(IF(L$1='Contratações Governo'!$E$1:$E$999,ROW('Contratações Governo'!$E$1:$E$999)-ROW('Contratações Governo'!$E$1)+1),ROW(23:23))),"")</f>
        <v/>
      </c>
      <c r="M52" s="279" t="str">
        <f t="shared" si="40"/>
        <v/>
      </c>
      <c r="N52" s="119" t="str" cm="1">
        <f t="array" ref="N52">IFERROR(INDEX('Contratações Governo'!$G$1:$G$999,SMALL(IF(N$1='Contratações Governo'!$E$1:$E$999,ROW('Contratações Governo'!$E$1:$E$999)-ROW('Contratações Governo'!$E$1)+1),ROW(23:23))),"")</f>
        <v/>
      </c>
      <c r="O52" s="279" t="str">
        <f t="shared" si="41"/>
        <v/>
      </c>
      <c r="P52" s="88" t="str" cm="1">
        <f t="array" ref="P52">IFERROR(INDEX('Contratações Governo'!$G$1:$G$999,SMALL(IF(P$1='Contratações Governo'!$E$1:$E$999,ROW('Contratações Governo'!$E$1:$E$999)-ROW('Contratações Governo'!$E$1)+1),ROW(23:23))),"")</f>
        <v/>
      </c>
      <c r="Q52" s="279" t="str">
        <f t="shared" si="42"/>
        <v/>
      </c>
      <c r="R52" s="122" t="str" cm="1">
        <f t="array" ref="R52">IFERROR(INDEX('Contratações Governo'!$G$1:$G$999,SMALL(IF(R$1='Contratações Governo'!$E$1:$E$999,ROW('Contratações Governo'!$E$1:$E$999)-ROW('Contratações Governo'!$E$1)+1),ROW(23:23))),"")</f>
        <v/>
      </c>
      <c r="S52" s="279" t="str">
        <f t="shared" si="43"/>
        <v/>
      </c>
      <c r="T52" s="122" t="str" cm="1">
        <f t="array" ref="T52">IFERROR(INDEX('Contratações Governo'!$G$1:$G$999,SMALL(IF(T$1='Contratações Governo'!$E$1:$E$999,ROW('Contratações Governo'!$E$1:$E$999)-ROW('Contratações Governo'!$E$1)+1),ROW(23:23))),"")</f>
        <v/>
      </c>
      <c r="U52" s="279" t="str">
        <f t="shared" si="44"/>
        <v/>
      </c>
      <c r="V52" s="119" t="str" cm="1">
        <f t="array" ref="V52">IFERROR(INDEX('Contratações Governo'!$G$1:$G$999,SMALL(IF(V$1='Contratações Governo'!$E$1:$E$999,ROW('Contratações Governo'!$E$1:$E$999)-ROW('Contratações Governo'!$E$1)+1),ROW(23:23))),"")</f>
        <v/>
      </c>
      <c r="W52" s="279" t="str">
        <f t="shared" si="45"/>
        <v/>
      </c>
      <c r="X52" s="88" t="str" cm="1">
        <f t="array" ref="X52">IFERROR(INDEX('Contratações Governo'!$G$1:$G$999,SMALL(IF(X$1='Contratações Governo'!$E$1:$E$999,ROW('Contratações Governo'!$E$1:$E$999)-ROW('Contratações Governo'!$E$1)+1),ROW(23:23))),"")</f>
        <v/>
      </c>
      <c r="Y52" s="279" t="str">
        <f t="shared" si="46"/>
        <v/>
      </c>
      <c r="Z52" s="122" t="str" cm="1">
        <f t="array" ref="Z52">IFERROR(INDEX('Contratações Governo'!$G$1:$G$999,SMALL(IF(Z$1='Contratações Governo'!$E$1:$E$999,ROW('Contratações Governo'!$E$1:$E$999)-ROW('Contratações Governo'!$E$1)+1),ROW(23:23))),"")</f>
        <v/>
      </c>
      <c r="AA52" s="279" t="str">
        <f t="shared" si="47"/>
        <v/>
      </c>
      <c r="AB52" s="122" t="str" cm="1">
        <f t="array" ref="AB52">IFERROR(INDEX('Contratações Governo'!$G$1:$G$999,SMALL(IF(AB$1='Contratações Governo'!$E$1:$E$999,ROW('Contratações Governo'!$E$1:$E$999)-ROW('Contratações Governo'!$E$1)+1),ROW(23:23))),"")</f>
        <v/>
      </c>
      <c r="AC52" s="279" t="str">
        <f t="shared" si="48"/>
        <v/>
      </c>
      <c r="AD52" s="119" t="str" cm="1">
        <f t="array" ref="AD52">IFERROR(INDEX('Contratações Governo'!$G$1:$G$999,SMALL(IF(AD$1='Contratações Governo'!$E$1:$E$999,ROW('Contratações Governo'!$E$1:$E$999)-ROW('Contratações Governo'!$E$1)+1),ROW(23:23))),"")</f>
        <v/>
      </c>
      <c r="AE52" s="279" t="str">
        <f t="shared" si="49"/>
        <v/>
      </c>
      <c r="AF52" s="121" t="str" cm="1">
        <f t="array" ref="AF52">IFERROR(INDEX('Contratações Governo'!$G$1:$G$999,SMALL(IF(AF$1='Contratações Governo'!$E$1:$E$999,ROW('Contratações Governo'!$E$1:$E$999)-ROW('Contratações Governo'!$E$1)+1),ROW(23:23))),"")</f>
        <v/>
      </c>
      <c r="AG52" s="279" t="str">
        <f t="shared" si="50"/>
        <v/>
      </c>
      <c r="AH52" s="121" t="str" cm="1">
        <f t="array" ref="AH52">IFERROR(INDEX('Contratações Governo'!$G$1:$G$999,SMALL(IF(AH$1='Contratações Governo'!$E$1:$E$999,ROW('Contratações Governo'!$E$1:$E$999)-ROW('Contratações Governo'!$E$1)+1),ROW(23:23))),"")</f>
        <v/>
      </c>
      <c r="AI52" s="279" t="str">
        <f t="shared" si="51"/>
        <v/>
      </c>
      <c r="AJ52" s="88" t="str" cm="1">
        <f t="array" ref="AJ52">IFERROR(INDEX('Contratações Governo'!$G$1:$G$999,SMALL(IF(AJ$1='Contratações Governo'!$E$1:$E$999,ROW('Contratações Governo'!$E$1:$E$999)-ROW('Contratações Governo'!$E$1)+1),ROW(23:23))),"")</f>
        <v/>
      </c>
      <c r="AK52" s="279" t="str">
        <f t="shared" si="52"/>
        <v/>
      </c>
      <c r="AL52" s="122" t="str" cm="1">
        <f t="array" ref="AL52">IFERROR(INDEX('Contratações Governo'!$G$1:$G$999,SMALL(IF(AL$1='Contratações Governo'!$E$1:$E$999,ROW('Contratações Governo'!$E$1:$E$999)-ROW('Contratações Governo'!$E$1)+1),ROW(23:23))),"")</f>
        <v/>
      </c>
      <c r="AM52" s="279" t="str">
        <f t="shared" si="53"/>
        <v/>
      </c>
      <c r="AN52" s="122" t="str" cm="1">
        <f t="array" ref="AN52">IFERROR(INDEX('Contratações Governo'!$G$1:$G$999,SMALL(IF(AN$1='Contratações Governo'!$E$1:$E$999,ROW('Contratações Governo'!$E$1:$E$999)-ROW('Contratações Governo'!$E$1)+1),ROW(23:23))),"")</f>
        <v/>
      </c>
      <c r="AO52" s="279" t="str">
        <f t="shared" si="54"/>
        <v/>
      </c>
      <c r="AP52" s="119" t="str" cm="1">
        <f t="array" ref="AP52">IFERROR(INDEX('Contratações Governo'!$G$1:$G$999,SMALL(IF(AP$1='Contratações Governo'!$E$1:$E$999,ROW('Contratações Governo'!$E$1:$E$999)-ROW('Contratações Governo'!$E$1)+1),ROW(23:23))),"")</f>
        <v/>
      </c>
      <c r="AQ52" s="279" t="str">
        <f t="shared" si="55"/>
        <v/>
      </c>
      <c r="AR52" s="121" t="str" cm="1">
        <f t="array" ref="AR52">IFERROR(INDEX('Contratações Governo'!$G$1:$G$999,SMALL(IF(AR$1='Contratações Governo'!$E$1:$E$999,ROW('Contratações Governo'!$E$1:$E$999)-ROW('Contratações Governo'!$E$1)+1),ROW(23:23))),"")</f>
        <v/>
      </c>
      <c r="AS52" s="279" t="str">
        <f t="shared" si="56"/>
        <v/>
      </c>
      <c r="AT52" s="121" t="str" cm="1">
        <f t="array" ref="AT52">IFERROR(INDEX('Contratações Governo'!$G$1:$G$999,SMALL(IF(AT$1='Contratações Governo'!$E$1:$E$999,ROW('Contratações Governo'!$E$1:$E$999)-ROW('Contratações Governo'!$E$1)+1),ROW(23:23))),"")</f>
        <v/>
      </c>
      <c r="AU52" s="279" t="str">
        <f t="shared" si="57"/>
        <v/>
      </c>
      <c r="AV52" s="88" t="str" cm="1">
        <f t="array" ref="AV52">IFERROR(INDEX('Contratações Governo'!$G$1:$G$999,SMALL(IF(AV$1='Contratações Governo'!$E$1:$E$999,ROW('Contratações Governo'!$E$1:$E$999)-ROW('Contratações Governo'!$E$1)+1),ROW(23:23))),"")</f>
        <v/>
      </c>
      <c r="AW52" s="279" t="str">
        <f t="shared" si="58"/>
        <v/>
      </c>
      <c r="AX52" s="122" t="str" cm="1">
        <f t="array" ref="AX52">IFERROR(INDEX('Contratações Governo'!$G$1:$G$999,SMALL(IF(AX$1='Contratações Governo'!$E$1:$E$999,ROW('Contratações Governo'!$E$1:$E$999)-ROW('Contratações Governo'!$E$1)+1),ROW(23:23))),"")</f>
        <v/>
      </c>
      <c r="AY52" s="279" t="str">
        <f t="shared" si="59"/>
        <v/>
      </c>
      <c r="AZ52" s="122" t="str" cm="1">
        <f t="array" ref="AZ52">IFERROR(INDEX('Contratações Governo'!$G$1:$G$999,SMALL(IF(AZ$1='Contratações Governo'!$E$1:$E$999,ROW('Contratações Governo'!$E$1:$E$999)-ROW('Contratações Governo'!$E$1)+1),ROW(23:23))),"")</f>
        <v/>
      </c>
      <c r="BA52" s="279" t="str">
        <f t="shared" si="60"/>
        <v/>
      </c>
      <c r="BB52" s="119" t="str" cm="1">
        <f t="array" ref="BB52">IFERROR(INDEX('Contratações Governo'!$G$1:$G$999,SMALL(IF(BB$1='Contratações Governo'!$E$1:$E$999,ROW('Contratações Governo'!$E$1:$E$999)-ROW('Contratações Governo'!$E$1)+1),ROW(23:23))),"")</f>
        <v/>
      </c>
      <c r="BC52" s="279" t="str">
        <f t="shared" si="61"/>
        <v/>
      </c>
      <c r="BD52" s="121" t="str" cm="1">
        <f t="array" ref="BD52">IFERROR(INDEX('Contratações Governo'!$G$1:$G$999,SMALL(IF(BD$1='Contratações Governo'!$E$1:$E$999,ROW('Contratações Governo'!$E$1:$E$999)-ROW('Contratações Governo'!$E$1)+1),ROW(23:23))),"")</f>
        <v/>
      </c>
      <c r="BE52" s="279" t="str">
        <f t="shared" si="62"/>
        <v/>
      </c>
      <c r="BF52" s="121" t="str" cm="1">
        <f t="array" ref="BF52">IFERROR(INDEX('Contratações Governo'!$G$1:$G$999,SMALL(IF(BF$1='Contratações Governo'!$E$1:$E$999,ROW('Contratações Governo'!$E$1:$E$999)-ROW('Contratações Governo'!$E$1)+1),ROW(23:23))),"")</f>
        <v/>
      </c>
      <c r="BG52" s="279" t="str">
        <f t="shared" si="63"/>
        <v/>
      </c>
      <c r="BH52" s="88" t="str" cm="1">
        <f t="array" ref="BH52">IFERROR(INDEX('Contratações Governo'!$G$1:$G$999,SMALL(IF(BH$1='Contratações Governo'!$E$1:$E$999,ROW('Contratações Governo'!$E$1:$E$999)-ROW('Contratações Governo'!$E$1)+1),ROW(23:23))),"")</f>
        <v/>
      </c>
      <c r="BI52" s="279" t="str">
        <f t="shared" si="64"/>
        <v/>
      </c>
      <c r="BJ52" s="122" t="str" cm="1">
        <f t="array" ref="BJ52">IFERROR(INDEX('Contratações Governo'!$G$1:$G$999,SMALL(IF(BJ$1='Contratações Governo'!$E$1:$E$999,ROW('Contratações Governo'!$E$1:$E$999)-ROW('Contratações Governo'!$E$1)+1),ROW(23:23))),"")</f>
        <v/>
      </c>
      <c r="BK52" s="279" t="str">
        <f t="shared" si="65"/>
        <v/>
      </c>
      <c r="BL52" s="122" t="str" cm="1">
        <f t="array" ref="BL52">IFERROR(INDEX('Contratações Governo'!$G$1:$G$999,SMALL(IF(BL$1='Contratações Governo'!$E$1:$E$999,ROW('Contratações Governo'!$E$1:$E$999)-ROW('Contratações Governo'!$E$1)+1),ROW(23:23))),"")</f>
        <v/>
      </c>
      <c r="BM52" s="279" t="str">
        <f t="shared" si="66"/>
        <v/>
      </c>
      <c r="BN52" s="119" t="str" cm="1">
        <f t="array" ref="BN52">IFERROR(INDEX('Contratações Governo'!$G$1:$G$999,SMALL(IF(BN$1='Contratações Governo'!$E$1:$E$999,ROW('Contratações Governo'!$E$1:$E$999)-ROW('Contratações Governo'!$E$1)+1),ROW(23:23))),"")</f>
        <v/>
      </c>
      <c r="BO52" s="165" t="str">
        <f t="shared" si="67"/>
        <v/>
      </c>
      <c r="BP52" s="122" t="str" cm="1">
        <f t="array" ref="BP52">IFERROR(INDEX('Contratações Governo'!$G$1:$G$999,SMALL(IF(BP$1='Contratações Governo'!$E$1:$E$999,ROW('Contratações Governo'!$E$1:$E$999)-ROW('Contratações Governo'!$E$1)+1),ROW(23:23))),"")</f>
        <v/>
      </c>
      <c r="BQ52" s="279" t="str">
        <f t="shared" si="68"/>
        <v/>
      </c>
      <c r="BR52" s="122" t="str" cm="1">
        <f t="array" ref="BR52">IFERROR(INDEX('Contratações Governo'!$G$1:$G$999,SMALL(IF(BR$1='Contratações Governo'!$E$1:$E$999,ROW('Contratações Governo'!$E$1:$E$999)-ROW('Contratações Governo'!$E$1)+1),ROW(23:23))),"")</f>
        <v/>
      </c>
      <c r="BS52" s="165" t="str">
        <f t="shared" si="69"/>
        <v/>
      </c>
    </row>
    <row r="53" spans="1:71" x14ac:dyDescent="0.25">
      <c r="A53" s="667"/>
      <c r="B53" s="119" t="str" cm="1">
        <f t="array" ref="B53">IFERROR(INDEX('Contratações Governo'!$G$1:$G$999,SMALL(IF(B$1='Contratações Governo'!$E$1:$E$999,ROW('Contratações Governo'!$E$1:$E$999)-ROW('Contratações Governo'!$E$1)+1),ROW(24:24))),"")</f>
        <v/>
      </c>
      <c r="C53" s="279" t="str">
        <f t="shared" si="35"/>
        <v/>
      </c>
      <c r="D53" s="121" t="str" cm="1">
        <f t="array" ref="D53">IFERROR(INDEX('Contratações Governo'!$G$1:$G$999,SMALL(IF(D$1='Contratações Governo'!$E$1:$E$999,ROW('Contratações Governo'!$E$1:$E$999)-ROW('Contratações Governo'!$E$1)+1),ROW(24:24))),"")</f>
        <v/>
      </c>
      <c r="E53" s="279" t="str">
        <f t="shared" si="36"/>
        <v/>
      </c>
      <c r="F53" s="121" t="str" cm="1">
        <f t="array" ref="F53">IFERROR(INDEX('Contratações Governo'!$G$1:$G$999,SMALL(IF(F$1='Contratações Governo'!$E$1:$E$999,ROW('Contratações Governo'!$E$1:$E$999)-ROW('Contratações Governo'!$E$1)+1),ROW(24:24))),"")</f>
        <v/>
      </c>
      <c r="G53" s="165" t="str">
        <f t="shared" si="37"/>
        <v/>
      </c>
      <c r="H53" s="88" t="str" cm="1">
        <f t="array" ref="H53">IFERROR(INDEX('Contratações Governo'!$G$1:$G$999,SMALL(IF(H$1='Contratações Governo'!$E$1:$E$999,ROW('Contratações Governo'!$E$1:$E$999)-ROW('Contratações Governo'!$E$1)+1),ROW(24:24))),"")</f>
        <v/>
      </c>
      <c r="I53" s="279" t="str">
        <f t="shared" si="38"/>
        <v/>
      </c>
      <c r="J53" s="122" t="str" cm="1">
        <f t="array" ref="J53">IFERROR(INDEX('Contratações Governo'!$G$1:$G$999,SMALL(IF(J$1='Contratações Governo'!$E$1:$E$999,ROW('Contratações Governo'!$E$1:$E$999)-ROW('Contratações Governo'!$E$1)+1),ROW(24:24))),"")</f>
        <v/>
      </c>
      <c r="K53" s="279" t="str">
        <f t="shared" si="39"/>
        <v/>
      </c>
      <c r="L53" s="122" t="str" cm="1">
        <f t="array" ref="L53">IFERROR(INDEX('Contratações Governo'!$G$1:$G$999,SMALL(IF(L$1='Contratações Governo'!$E$1:$E$999,ROW('Contratações Governo'!$E$1:$E$999)-ROW('Contratações Governo'!$E$1)+1),ROW(24:24))),"")</f>
        <v/>
      </c>
      <c r="M53" s="279" t="str">
        <f t="shared" si="40"/>
        <v/>
      </c>
      <c r="N53" s="119" t="str" cm="1">
        <f t="array" ref="N53">IFERROR(INDEX('Contratações Governo'!$G$1:$G$999,SMALL(IF(N$1='Contratações Governo'!$E$1:$E$999,ROW('Contratações Governo'!$E$1:$E$999)-ROW('Contratações Governo'!$E$1)+1),ROW(24:24))),"")</f>
        <v/>
      </c>
      <c r="O53" s="279" t="str">
        <f t="shared" si="41"/>
        <v/>
      </c>
      <c r="P53" s="88" t="str" cm="1">
        <f t="array" ref="P53">IFERROR(INDEX('Contratações Governo'!$G$1:$G$999,SMALL(IF(P$1='Contratações Governo'!$E$1:$E$999,ROW('Contratações Governo'!$E$1:$E$999)-ROW('Contratações Governo'!$E$1)+1),ROW(24:24))),"")</f>
        <v/>
      </c>
      <c r="Q53" s="279" t="str">
        <f t="shared" si="42"/>
        <v/>
      </c>
      <c r="R53" s="122" t="str" cm="1">
        <f t="array" ref="R53">IFERROR(INDEX('Contratações Governo'!$G$1:$G$999,SMALL(IF(R$1='Contratações Governo'!$E$1:$E$999,ROW('Contratações Governo'!$E$1:$E$999)-ROW('Contratações Governo'!$E$1)+1),ROW(24:24))),"")</f>
        <v/>
      </c>
      <c r="S53" s="279" t="str">
        <f t="shared" si="43"/>
        <v/>
      </c>
      <c r="T53" s="122" t="str" cm="1">
        <f t="array" ref="T53">IFERROR(INDEX('Contratações Governo'!$G$1:$G$999,SMALL(IF(T$1='Contratações Governo'!$E$1:$E$999,ROW('Contratações Governo'!$E$1:$E$999)-ROW('Contratações Governo'!$E$1)+1),ROW(24:24))),"")</f>
        <v/>
      </c>
      <c r="U53" s="279" t="str">
        <f t="shared" si="44"/>
        <v/>
      </c>
      <c r="V53" s="119" t="str" cm="1">
        <f t="array" ref="V53">IFERROR(INDEX('Contratações Governo'!$G$1:$G$999,SMALL(IF(V$1='Contratações Governo'!$E$1:$E$999,ROW('Contratações Governo'!$E$1:$E$999)-ROW('Contratações Governo'!$E$1)+1),ROW(24:24))),"")</f>
        <v/>
      </c>
      <c r="W53" s="279" t="str">
        <f t="shared" si="45"/>
        <v/>
      </c>
      <c r="X53" s="88" t="str" cm="1">
        <f t="array" ref="X53">IFERROR(INDEX('Contratações Governo'!$G$1:$G$999,SMALL(IF(X$1='Contratações Governo'!$E$1:$E$999,ROW('Contratações Governo'!$E$1:$E$999)-ROW('Contratações Governo'!$E$1)+1),ROW(24:24))),"")</f>
        <v/>
      </c>
      <c r="Y53" s="279" t="str">
        <f t="shared" si="46"/>
        <v/>
      </c>
      <c r="Z53" s="122" t="str" cm="1">
        <f t="array" ref="Z53">IFERROR(INDEX('Contratações Governo'!$G$1:$G$999,SMALL(IF(Z$1='Contratações Governo'!$E$1:$E$999,ROW('Contratações Governo'!$E$1:$E$999)-ROW('Contratações Governo'!$E$1)+1),ROW(24:24))),"")</f>
        <v/>
      </c>
      <c r="AA53" s="279" t="str">
        <f t="shared" si="47"/>
        <v/>
      </c>
      <c r="AB53" s="122" t="str" cm="1">
        <f t="array" ref="AB53">IFERROR(INDEX('Contratações Governo'!$G$1:$G$999,SMALL(IF(AB$1='Contratações Governo'!$E$1:$E$999,ROW('Contratações Governo'!$E$1:$E$999)-ROW('Contratações Governo'!$E$1)+1),ROW(24:24))),"")</f>
        <v/>
      </c>
      <c r="AC53" s="279" t="str">
        <f t="shared" si="48"/>
        <v/>
      </c>
      <c r="AD53" s="119" t="str" cm="1">
        <f t="array" ref="AD53">IFERROR(INDEX('Contratações Governo'!$G$1:$G$999,SMALL(IF(AD$1='Contratações Governo'!$E$1:$E$999,ROW('Contratações Governo'!$E$1:$E$999)-ROW('Contratações Governo'!$E$1)+1),ROW(24:24))),"")</f>
        <v/>
      </c>
      <c r="AE53" s="279" t="str">
        <f t="shared" si="49"/>
        <v/>
      </c>
      <c r="AF53" s="121" t="str" cm="1">
        <f t="array" ref="AF53">IFERROR(INDEX('Contratações Governo'!$G$1:$G$999,SMALL(IF(AF$1='Contratações Governo'!$E$1:$E$999,ROW('Contratações Governo'!$E$1:$E$999)-ROW('Contratações Governo'!$E$1)+1),ROW(24:24))),"")</f>
        <v/>
      </c>
      <c r="AG53" s="279" t="str">
        <f t="shared" si="50"/>
        <v/>
      </c>
      <c r="AH53" s="121" t="str" cm="1">
        <f t="array" ref="AH53">IFERROR(INDEX('Contratações Governo'!$G$1:$G$999,SMALL(IF(AH$1='Contratações Governo'!$E$1:$E$999,ROW('Contratações Governo'!$E$1:$E$999)-ROW('Contratações Governo'!$E$1)+1),ROW(24:24))),"")</f>
        <v/>
      </c>
      <c r="AI53" s="279" t="str">
        <f t="shared" si="51"/>
        <v/>
      </c>
      <c r="AJ53" s="88" t="str" cm="1">
        <f t="array" ref="AJ53">IFERROR(INDEX('Contratações Governo'!$G$1:$G$999,SMALL(IF(AJ$1='Contratações Governo'!$E$1:$E$999,ROW('Contratações Governo'!$E$1:$E$999)-ROW('Contratações Governo'!$E$1)+1),ROW(24:24))),"")</f>
        <v/>
      </c>
      <c r="AK53" s="279" t="str">
        <f t="shared" si="52"/>
        <v/>
      </c>
      <c r="AL53" s="122" t="str" cm="1">
        <f t="array" ref="AL53">IFERROR(INDEX('Contratações Governo'!$G$1:$G$999,SMALL(IF(AL$1='Contratações Governo'!$E$1:$E$999,ROW('Contratações Governo'!$E$1:$E$999)-ROW('Contratações Governo'!$E$1)+1),ROW(24:24))),"")</f>
        <v/>
      </c>
      <c r="AM53" s="279" t="str">
        <f t="shared" si="53"/>
        <v/>
      </c>
      <c r="AN53" s="122" t="str" cm="1">
        <f t="array" ref="AN53">IFERROR(INDEX('Contratações Governo'!$G$1:$G$999,SMALL(IF(AN$1='Contratações Governo'!$E$1:$E$999,ROW('Contratações Governo'!$E$1:$E$999)-ROW('Contratações Governo'!$E$1)+1),ROW(24:24))),"")</f>
        <v/>
      </c>
      <c r="AO53" s="279" t="str">
        <f t="shared" si="54"/>
        <v/>
      </c>
      <c r="AP53" s="119" t="str" cm="1">
        <f t="array" ref="AP53">IFERROR(INDEX('Contratações Governo'!$G$1:$G$999,SMALL(IF(AP$1='Contratações Governo'!$E$1:$E$999,ROW('Contratações Governo'!$E$1:$E$999)-ROW('Contratações Governo'!$E$1)+1),ROW(24:24))),"")</f>
        <v/>
      </c>
      <c r="AQ53" s="279" t="str">
        <f t="shared" si="55"/>
        <v/>
      </c>
      <c r="AR53" s="121" t="str" cm="1">
        <f t="array" ref="AR53">IFERROR(INDEX('Contratações Governo'!$G$1:$G$999,SMALL(IF(AR$1='Contratações Governo'!$E$1:$E$999,ROW('Contratações Governo'!$E$1:$E$999)-ROW('Contratações Governo'!$E$1)+1),ROW(24:24))),"")</f>
        <v/>
      </c>
      <c r="AS53" s="279" t="str">
        <f t="shared" si="56"/>
        <v/>
      </c>
      <c r="AT53" s="121" t="str" cm="1">
        <f t="array" ref="AT53">IFERROR(INDEX('Contratações Governo'!$G$1:$G$999,SMALL(IF(AT$1='Contratações Governo'!$E$1:$E$999,ROW('Contratações Governo'!$E$1:$E$999)-ROW('Contratações Governo'!$E$1)+1),ROW(24:24))),"")</f>
        <v/>
      </c>
      <c r="AU53" s="279" t="str">
        <f t="shared" si="57"/>
        <v/>
      </c>
      <c r="AV53" s="88" t="str" cm="1">
        <f t="array" ref="AV53">IFERROR(INDEX('Contratações Governo'!$G$1:$G$999,SMALL(IF(AV$1='Contratações Governo'!$E$1:$E$999,ROW('Contratações Governo'!$E$1:$E$999)-ROW('Contratações Governo'!$E$1)+1),ROW(24:24))),"")</f>
        <v/>
      </c>
      <c r="AW53" s="279" t="str">
        <f t="shared" si="58"/>
        <v/>
      </c>
      <c r="AX53" s="122" t="str" cm="1">
        <f t="array" ref="AX53">IFERROR(INDEX('Contratações Governo'!$G$1:$G$999,SMALL(IF(AX$1='Contratações Governo'!$E$1:$E$999,ROW('Contratações Governo'!$E$1:$E$999)-ROW('Contratações Governo'!$E$1)+1),ROW(24:24))),"")</f>
        <v/>
      </c>
      <c r="AY53" s="279" t="str">
        <f t="shared" si="59"/>
        <v/>
      </c>
      <c r="AZ53" s="122" t="str" cm="1">
        <f t="array" ref="AZ53">IFERROR(INDEX('Contratações Governo'!$G$1:$G$999,SMALL(IF(AZ$1='Contratações Governo'!$E$1:$E$999,ROW('Contratações Governo'!$E$1:$E$999)-ROW('Contratações Governo'!$E$1)+1),ROW(24:24))),"")</f>
        <v/>
      </c>
      <c r="BA53" s="279" t="str">
        <f t="shared" si="60"/>
        <v/>
      </c>
      <c r="BB53" s="119" t="str" cm="1">
        <f t="array" ref="BB53">IFERROR(INDEX('Contratações Governo'!$G$1:$G$999,SMALL(IF(BB$1='Contratações Governo'!$E$1:$E$999,ROW('Contratações Governo'!$E$1:$E$999)-ROW('Contratações Governo'!$E$1)+1),ROW(24:24))),"")</f>
        <v/>
      </c>
      <c r="BC53" s="279" t="str">
        <f t="shared" si="61"/>
        <v/>
      </c>
      <c r="BD53" s="121" t="str" cm="1">
        <f t="array" ref="BD53">IFERROR(INDEX('Contratações Governo'!$G$1:$G$999,SMALL(IF(BD$1='Contratações Governo'!$E$1:$E$999,ROW('Contratações Governo'!$E$1:$E$999)-ROW('Contratações Governo'!$E$1)+1),ROW(24:24))),"")</f>
        <v/>
      </c>
      <c r="BE53" s="279" t="str">
        <f t="shared" si="62"/>
        <v/>
      </c>
      <c r="BF53" s="121" t="str" cm="1">
        <f t="array" ref="BF53">IFERROR(INDEX('Contratações Governo'!$G$1:$G$999,SMALL(IF(BF$1='Contratações Governo'!$E$1:$E$999,ROW('Contratações Governo'!$E$1:$E$999)-ROW('Contratações Governo'!$E$1)+1),ROW(24:24))),"")</f>
        <v/>
      </c>
      <c r="BG53" s="279" t="str">
        <f t="shared" si="63"/>
        <v/>
      </c>
      <c r="BH53" s="88" t="str" cm="1">
        <f t="array" ref="BH53">IFERROR(INDEX('Contratações Governo'!$G$1:$G$999,SMALL(IF(BH$1='Contratações Governo'!$E$1:$E$999,ROW('Contratações Governo'!$E$1:$E$999)-ROW('Contratações Governo'!$E$1)+1),ROW(24:24))),"")</f>
        <v/>
      </c>
      <c r="BI53" s="279" t="str">
        <f t="shared" si="64"/>
        <v/>
      </c>
      <c r="BJ53" s="122" t="str" cm="1">
        <f t="array" ref="BJ53">IFERROR(INDEX('Contratações Governo'!$G$1:$G$999,SMALL(IF(BJ$1='Contratações Governo'!$E$1:$E$999,ROW('Contratações Governo'!$E$1:$E$999)-ROW('Contratações Governo'!$E$1)+1),ROW(24:24))),"")</f>
        <v/>
      </c>
      <c r="BK53" s="279" t="str">
        <f t="shared" si="65"/>
        <v/>
      </c>
      <c r="BL53" s="122" t="str" cm="1">
        <f t="array" ref="BL53">IFERROR(INDEX('Contratações Governo'!$G$1:$G$999,SMALL(IF(BL$1='Contratações Governo'!$E$1:$E$999,ROW('Contratações Governo'!$E$1:$E$999)-ROW('Contratações Governo'!$E$1)+1),ROW(24:24))),"")</f>
        <v/>
      </c>
      <c r="BM53" s="279" t="str">
        <f t="shared" si="66"/>
        <v/>
      </c>
      <c r="BN53" s="119" t="str" cm="1">
        <f t="array" ref="BN53">IFERROR(INDEX('Contratações Governo'!$G$1:$G$999,SMALL(IF(BN$1='Contratações Governo'!$E$1:$E$999,ROW('Contratações Governo'!$E$1:$E$999)-ROW('Contratações Governo'!$E$1)+1),ROW(24:24))),"")</f>
        <v/>
      </c>
      <c r="BO53" s="165" t="str">
        <f t="shared" si="67"/>
        <v/>
      </c>
      <c r="BP53" s="122" t="str" cm="1">
        <f t="array" ref="BP53">IFERROR(INDEX('Contratações Governo'!$G$1:$G$999,SMALL(IF(BP$1='Contratações Governo'!$E$1:$E$999,ROW('Contratações Governo'!$E$1:$E$999)-ROW('Contratações Governo'!$E$1)+1),ROW(24:24))),"")</f>
        <v/>
      </c>
      <c r="BQ53" s="279" t="str">
        <f t="shared" si="68"/>
        <v/>
      </c>
      <c r="BR53" s="122" t="str" cm="1">
        <f t="array" ref="BR53">IFERROR(INDEX('Contratações Governo'!$G$1:$G$999,SMALL(IF(BR$1='Contratações Governo'!$E$1:$E$999,ROW('Contratações Governo'!$E$1:$E$999)-ROW('Contratações Governo'!$E$1)+1),ROW(24:24))),"")</f>
        <v/>
      </c>
      <c r="BS53" s="165" t="str">
        <f t="shared" si="69"/>
        <v/>
      </c>
    </row>
    <row r="54" spans="1:71" x14ac:dyDescent="0.25">
      <c r="A54" s="667"/>
      <c r="B54" s="119" t="str" cm="1">
        <f t="array" ref="B54">IFERROR(INDEX('Contratações Governo'!$G$1:$G$999,SMALL(IF(B$1='Contratações Governo'!$E$1:$E$999,ROW('Contratações Governo'!$E$1:$E$999)-ROW('Contratações Governo'!$E$1)+1),ROW(25:25))),"")</f>
        <v/>
      </c>
      <c r="C54" s="279" t="str">
        <f t="shared" si="35"/>
        <v/>
      </c>
      <c r="D54" s="121" t="str" cm="1">
        <f t="array" ref="D54">IFERROR(INDEX('Contratações Governo'!$G$1:$G$999,SMALL(IF(D$1='Contratações Governo'!$E$1:$E$999,ROW('Contratações Governo'!$E$1:$E$999)-ROW('Contratações Governo'!$E$1)+1),ROW(25:25))),"")</f>
        <v/>
      </c>
      <c r="E54" s="279" t="str">
        <f t="shared" si="36"/>
        <v/>
      </c>
      <c r="F54" s="121" t="str" cm="1">
        <f t="array" ref="F54">IFERROR(INDEX('Contratações Governo'!$G$1:$G$999,SMALL(IF(F$1='Contratações Governo'!$E$1:$E$999,ROW('Contratações Governo'!$E$1:$E$999)-ROW('Contratações Governo'!$E$1)+1),ROW(25:25))),"")</f>
        <v/>
      </c>
      <c r="G54" s="165" t="str">
        <f t="shared" si="37"/>
        <v/>
      </c>
      <c r="H54" s="88" t="str" cm="1">
        <f t="array" ref="H54">IFERROR(INDEX('Contratações Governo'!$G$1:$G$999,SMALL(IF(H$1='Contratações Governo'!$E$1:$E$999,ROW('Contratações Governo'!$E$1:$E$999)-ROW('Contratações Governo'!$E$1)+1),ROW(25:25))),"")</f>
        <v/>
      </c>
      <c r="I54" s="279" t="str">
        <f t="shared" si="38"/>
        <v/>
      </c>
      <c r="J54" s="122" t="str" cm="1">
        <f t="array" ref="J54">IFERROR(INDEX('Contratações Governo'!$G$1:$G$999,SMALL(IF(J$1='Contratações Governo'!$E$1:$E$999,ROW('Contratações Governo'!$E$1:$E$999)-ROW('Contratações Governo'!$E$1)+1),ROW(25:25))),"")</f>
        <v/>
      </c>
      <c r="K54" s="279" t="str">
        <f t="shared" si="39"/>
        <v/>
      </c>
      <c r="L54" s="122" t="str" cm="1">
        <f t="array" ref="L54">IFERROR(INDEX('Contratações Governo'!$G$1:$G$999,SMALL(IF(L$1='Contratações Governo'!$E$1:$E$999,ROW('Contratações Governo'!$E$1:$E$999)-ROW('Contratações Governo'!$E$1)+1),ROW(25:25))),"")</f>
        <v/>
      </c>
      <c r="M54" s="279" t="str">
        <f t="shared" si="40"/>
        <v/>
      </c>
      <c r="N54" s="119" t="str" cm="1">
        <f t="array" ref="N54">IFERROR(INDEX('Contratações Governo'!$G$1:$G$999,SMALL(IF(N$1='Contratações Governo'!$E$1:$E$999,ROW('Contratações Governo'!$E$1:$E$999)-ROW('Contratações Governo'!$E$1)+1),ROW(25:25))),"")</f>
        <v/>
      </c>
      <c r="O54" s="279" t="str">
        <f t="shared" si="41"/>
        <v/>
      </c>
      <c r="P54" s="88" t="str" cm="1">
        <f t="array" ref="P54">IFERROR(INDEX('Contratações Governo'!$G$1:$G$999,SMALL(IF(P$1='Contratações Governo'!$E$1:$E$999,ROW('Contratações Governo'!$E$1:$E$999)-ROW('Contratações Governo'!$E$1)+1),ROW(25:25))),"")</f>
        <v/>
      </c>
      <c r="Q54" s="279" t="str">
        <f t="shared" si="42"/>
        <v/>
      </c>
      <c r="R54" s="122" t="str" cm="1">
        <f t="array" ref="R54">IFERROR(INDEX('Contratações Governo'!$G$1:$G$999,SMALL(IF(R$1='Contratações Governo'!$E$1:$E$999,ROW('Contratações Governo'!$E$1:$E$999)-ROW('Contratações Governo'!$E$1)+1),ROW(25:25))),"")</f>
        <v/>
      </c>
      <c r="S54" s="279" t="str">
        <f t="shared" si="43"/>
        <v/>
      </c>
      <c r="T54" s="122" t="str" cm="1">
        <f t="array" ref="T54">IFERROR(INDEX('Contratações Governo'!$G$1:$G$999,SMALL(IF(T$1='Contratações Governo'!$E$1:$E$999,ROW('Contratações Governo'!$E$1:$E$999)-ROW('Contratações Governo'!$E$1)+1),ROW(25:25))),"")</f>
        <v/>
      </c>
      <c r="U54" s="279" t="str">
        <f t="shared" si="44"/>
        <v/>
      </c>
      <c r="V54" s="119" t="str" cm="1">
        <f t="array" ref="V54">IFERROR(INDEX('Contratações Governo'!$G$1:$G$999,SMALL(IF(V$1='Contratações Governo'!$E$1:$E$999,ROW('Contratações Governo'!$E$1:$E$999)-ROW('Contratações Governo'!$E$1)+1),ROW(25:25))),"")</f>
        <v/>
      </c>
      <c r="W54" s="279" t="str">
        <f t="shared" si="45"/>
        <v/>
      </c>
      <c r="X54" s="88" t="str" cm="1">
        <f t="array" ref="X54">IFERROR(INDEX('Contratações Governo'!$G$1:$G$999,SMALL(IF(X$1='Contratações Governo'!$E$1:$E$999,ROW('Contratações Governo'!$E$1:$E$999)-ROW('Contratações Governo'!$E$1)+1),ROW(25:25))),"")</f>
        <v/>
      </c>
      <c r="Y54" s="279" t="str">
        <f t="shared" si="46"/>
        <v/>
      </c>
      <c r="Z54" s="122" t="str" cm="1">
        <f t="array" ref="Z54">IFERROR(INDEX('Contratações Governo'!$G$1:$G$999,SMALL(IF(Z$1='Contratações Governo'!$E$1:$E$999,ROW('Contratações Governo'!$E$1:$E$999)-ROW('Contratações Governo'!$E$1)+1),ROW(25:25))),"")</f>
        <v/>
      </c>
      <c r="AA54" s="279" t="str">
        <f t="shared" si="47"/>
        <v/>
      </c>
      <c r="AB54" s="122" t="str" cm="1">
        <f t="array" ref="AB54">IFERROR(INDEX('Contratações Governo'!$G$1:$G$999,SMALL(IF(AB$1='Contratações Governo'!$E$1:$E$999,ROW('Contratações Governo'!$E$1:$E$999)-ROW('Contratações Governo'!$E$1)+1),ROW(25:25))),"")</f>
        <v/>
      </c>
      <c r="AC54" s="279" t="str">
        <f t="shared" si="48"/>
        <v/>
      </c>
      <c r="AD54" s="119" t="str" cm="1">
        <f t="array" ref="AD54">IFERROR(INDEX('Contratações Governo'!$G$1:$G$999,SMALL(IF(AD$1='Contratações Governo'!$E$1:$E$999,ROW('Contratações Governo'!$E$1:$E$999)-ROW('Contratações Governo'!$E$1)+1),ROW(25:25))),"")</f>
        <v/>
      </c>
      <c r="AE54" s="279" t="str">
        <f t="shared" si="49"/>
        <v/>
      </c>
      <c r="AF54" s="121" t="str" cm="1">
        <f t="array" ref="AF54">IFERROR(INDEX('Contratações Governo'!$G$1:$G$999,SMALL(IF(AF$1='Contratações Governo'!$E$1:$E$999,ROW('Contratações Governo'!$E$1:$E$999)-ROW('Contratações Governo'!$E$1)+1),ROW(25:25))),"")</f>
        <v/>
      </c>
      <c r="AG54" s="279" t="str">
        <f t="shared" si="50"/>
        <v/>
      </c>
      <c r="AH54" s="121" t="str" cm="1">
        <f t="array" ref="AH54">IFERROR(INDEX('Contratações Governo'!$G$1:$G$999,SMALL(IF(AH$1='Contratações Governo'!$E$1:$E$999,ROW('Contratações Governo'!$E$1:$E$999)-ROW('Contratações Governo'!$E$1)+1),ROW(25:25))),"")</f>
        <v/>
      </c>
      <c r="AI54" s="279" t="str">
        <f t="shared" si="51"/>
        <v/>
      </c>
      <c r="AJ54" s="88" t="str" cm="1">
        <f t="array" ref="AJ54">IFERROR(INDEX('Contratações Governo'!$G$1:$G$999,SMALL(IF(AJ$1='Contratações Governo'!$E$1:$E$999,ROW('Contratações Governo'!$E$1:$E$999)-ROW('Contratações Governo'!$E$1)+1),ROW(25:25))),"")</f>
        <v/>
      </c>
      <c r="AK54" s="279" t="str">
        <f t="shared" si="52"/>
        <v/>
      </c>
      <c r="AL54" s="122" t="str" cm="1">
        <f t="array" ref="AL54">IFERROR(INDEX('Contratações Governo'!$G$1:$G$999,SMALL(IF(AL$1='Contratações Governo'!$E$1:$E$999,ROW('Contratações Governo'!$E$1:$E$999)-ROW('Contratações Governo'!$E$1)+1),ROW(25:25))),"")</f>
        <v/>
      </c>
      <c r="AM54" s="279" t="str">
        <f t="shared" si="53"/>
        <v/>
      </c>
      <c r="AN54" s="122" t="str" cm="1">
        <f t="array" ref="AN54">IFERROR(INDEX('Contratações Governo'!$G$1:$G$999,SMALL(IF(AN$1='Contratações Governo'!$E$1:$E$999,ROW('Contratações Governo'!$E$1:$E$999)-ROW('Contratações Governo'!$E$1)+1),ROW(25:25))),"")</f>
        <v/>
      </c>
      <c r="AO54" s="279" t="str">
        <f t="shared" si="54"/>
        <v/>
      </c>
      <c r="AP54" s="119" t="str" cm="1">
        <f t="array" ref="AP54">IFERROR(INDEX('Contratações Governo'!$G$1:$G$999,SMALL(IF(AP$1='Contratações Governo'!$E$1:$E$999,ROW('Contratações Governo'!$E$1:$E$999)-ROW('Contratações Governo'!$E$1)+1),ROW(25:25))),"")</f>
        <v/>
      </c>
      <c r="AQ54" s="279" t="str">
        <f t="shared" si="55"/>
        <v/>
      </c>
      <c r="AR54" s="121" t="str" cm="1">
        <f t="array" ref="AR54">IFERROR(INDEX('Contratações Governo'!$G$1:$G$999,SMALL(IF(AR$1='Contratações Governo'!$E$1:$E$999,ROW('Contratações Governo'!$E$1:$E$999)-ROW('Contratações Governo'!$E$1)+1),ROW(25:25))),"")</f>
        <v/>
      </c>
      <c r="AS54" s="279" t="str">
        <f t="shared" si="56"/>
        <v/>
      </c>
      <c r="AT54" s="121" t="str" cm="1">
        <f t="array" ref="AT54">IFERROR(INDEX('Contratações Governo'!$G$1:$G$999,SMALL(IF(AT$1='Contratações Governo'!$E$1:$E$999,ROW('Contratações Governo'!$E$1:$E$999)-ROW('Contratações Governo'!$E$1)+1),ROW(25:25))),"")</f>
        <v/>
      </c>
      <c r="AU54" s="279" t="str">
        <f t="shared" si="57"/>
        <v/>
      </c>
      <c r="AV54" s="88" t="str" cm="1">
        <f t="array" ref="AV54">IFERROR(INDEX('Contratações Governo'!$G$1:$G$999,SMALL(IF(AV$1='Contratações Governo'!$E$1:$E$999,ROW('Contratações Governo'!$E$1:$E$999)-ROW('Contratações Governo'!$E$1)+1),ROW(25:25))),"")</f>
        <v/>
      </c>
      <c r="AW54" s="279" t="str">
        <f t="shared" si="58"/>
        <v/>
      </c>
      <c r="AX54" s="122" t="str" cm="1">
        <f t="array" ref="AX54">IFERROR(INDEX('Contratações Governo'!$G$1:$G$999,SMALL(IF(AX$1='Contratações Governo'!$E$1:$E$999,ROW('Contratações Governo'!$E$1:$E$999)-ROW('Contratações Governo'!$E$1)+1),ROW(25:25))),"")</f>
        <v/>
      </c>
      <c r="AY54" s="279" t="str">
        <f t="shared" si="59"/>
        <v/>
      </c>
      <c r="AZ54" s="122" t="str" cm="1">
        <f t="array" ref="AZ54">IFERROR(INDEX('Contratações Governo'!$G$1:$G$999,SMALL(IF(AZ$1='Contratações Governo'!$E$1:$E$999,ROW('Contratações Governo'!$E$1:$E$999)-ROW('Contratações Governo'!$E$1)+1),ROW(25:25))),"")</f>
        <v/>
      </c>
      <c r="BA54" s="279" t="str">
        <f t="shared" si="60"/>
        <v/>
      </c>
      <c r="BB54" s="119" t="str" cm="1">
        <f t="array" ref="BB54">IFERROR(INDEX('Contratações Governo'!$G$1:$G$999,SMALL(IF(BB$1='Contratações Governo'!$E$1:$E$999,ROW('Contratações Governo'!$E$1:$E$999)-ROW('Contratações Governo'!$E$1)+1),ROW(25:25))),"")</f>
        <v/>
      </c>
      <c r="BC54" s="279" t="str">
        <f t="shared" si="61"/>
        <v/>
      </c>
      <c r="BD54" s="121" t="str" cm="1">
        <f t="array" ref="BD54">IFERROR(INDEX('Contratações Governo'!$G$1:$G$999,SMALL(IF(BD$1='Contratações Governo'!$E$1:$E$999,ROW('Contratações Governo'!$E$1:$E$999)-ROW('Contratações Governo'!$E$1)+1),ROW(25:25))),"")</f>
        <v/>
      </c>
      <c r="BE54" s="279" t="str">
        <f t="shared" si="62"/>
        <v/>
      </c>
      <c r="BF54" s="121" t="str" cm="1">
        <f t="array" ref="BF54">IFERROR(INDEX('Contratações Governo'!$G$1:$G$999,SMALL(IF(BF$1='Contratações Governo'!$E$1:$E$999,ROW('Contratações Governo'!$E$1:$E$999)-ROW('Contratações Governo'!$E$1)+1),ROW(25:25))),"")</f>
        <v/>
      </c>
      <c r="BG54" s="279" t="str">
        <f t="shared" si="63"/>
        <v/>
      </c>
      <c r="BH54" s="88" t="str" cm="1">
        <f t="array" ref="BH54">IFERROR(INDEX('Contratações Governo'!$G$1:$G$999,SMALL(IF(BH$1='Contratações Governo'!$E$1:$E$999,ROW('Contratações Governo'!$E$1:$E$999)-ROW('Contratações Governo'!$E$1)+1),ROW(25:25))),"")</f>
        <v/>
      </c>
      <c r="BI54" s="279" t="str">
        <f t="shared" si="64"/>
        <v/>
      </c>
      <c r="BJ54" s="122" t="str" cm="1">
        <f t="array" ref="BJ54">IFERROR(INDEX('Contratações Governo'!$G$1:$G$999,SMALL(IF(BJ$1='Contratações Governo'!$E$1:$E$999,ROW('Contratações Governo'!$E$1:$E$999)-ROW('Contratações Governo'!$E$1)+1),ROW(25:25))),"")</f>
        <v/>
      </c>
      <c r="BK54" s="279" t="str">
        <f t="shared" si="65"/>
        <v/>
      </c>
      <c r="BL54" s="122" t="str" cm="1">
        <f t="array" ref="BL54">IFERROR(INDEX('Contratações Governo'!$G$1:$G$999,SMALL(IF(BL$1='Contratações Governo'!$E$1:$E$999,ROW('Contratações Governo'!$E$1:$E$999)-ROW('Contratações Governo'!$E$1)+1),ROW(25:25))),"")</f>
        <v/>
      </c>
      <c r="BM54" s="279" t="str">
        <f t="shared" si="66"/>
        <v/>
      </c>
      <c r="BN54" s="119" t="str" cm="1">
        <f t="array" ref="BN54">IFERROR(INDEX('Contratações Governo'!$G$1:$G$999,SMALL(IF(BN$1='Contratações Governo'!$E$1:$E$999,ROW('Contratações Governo'!$E$1:$E$999)-ROW('Contratações Governo'!$E$1)+1),ROW(25:25))),"")</f>
        <v/>
      </c>
      <c r="BO54" s="165" t="str">
        <f t="shared" si="67"/>
        <v/>
      </c>
      <c r="BP54" s="122" t="str" cm="1">
        <f t="array" ref="BP54">IFERROR(INDEX('Contratações Governo'!$G$1:$G$999,SMALL(IF(BP$1='Contratações Governo'!$E$1:$E$999,ROW('Contratações Governo'!$E$1:$E$999)-ROW('Contratações Governo'!$E$1)+1),ROW(25:25))),"")</f>
        <v/>
      </c>
      <c r="BQ54" s="279" t="str">
        <f t="shared" si="68"/>
        <v/>
      </c>
      <c r="BR54" s="122" t="str" cm="1">
        <f t="array" ref="BR54">IFERROR(INDEX('Contratações Governo'!$G$1:$G$999,SMALL(IF(BR$1='Contratações Governo'!$E$1:$E$999,ROW('Contratações Governo'!$E$1:$E$999)-ROW('Contratações Governo'!$E$1)+1),ROW(25:25))),"")</f>
        <v/>
      </c>
      <c r="BS54" s="165" t="str">
        <f t="shared" si="69"/>
        <v/>
      </c>
    </row>
    <row r="55" spans="1:71" x14ac:dyDescent="0.25">
      <c r="A55" s="667"/>
      <c r="B55" s="119" t="str" cm="1">
        <f t="array" ref="B55">IFERROR(INDEX('Contratações Governo'!$G$1:$G$999,SMALL(IF(B$1='Contratações Governo'!$E$1:$E$999,ROW('Contratações Governo'!$E$1:$E$999)-ROW('Contratações Governo'!$E$1)+1),ROW(29:29))),"")</f>
        <v/>
      </c>
      <c r="C55" s="279" t="str">
        <f t="shared" si="35"/>
        <v/>
      </c>
      <c r="D55" s="121" t="str" cm="1">
        <f t="array" ref="D55">IFERROR(INDEX('Contratações Governo'!$G$1:$G$999,SMALL(IF(D$1='Contratações Governo'!$E$1:$E$999,ROW('Contratações Governo'!$E$1:$E$999)-ROW('Contratações Governo'!$E$1)+1),ROW(29:29))),"")</f>
        <v/>
      </c>
      <c r="E55" s="279" t="str">
        <f t="shared" si="36"/>
        <v/>
      </c>
      <c r="F55" s="121" t="str" cm="1">
        <f t="array" ref="F55">IFERROR(INDEX('Contratações Governo'!$G$1:$G$999,SMALL(IF(F$1='Contratações Governo'!$E$1:$E$999,ROW('Contratações Governo'!$E$1:$E$999)-ROW('Contratações Governo'!$E$1)+1),ROW(29:29))),"")</f>
        <v/>
      </c>
      <c r="G55" s="165" t="str">
        <f t="shared" si="37"/>
        <v/>
      </c>
      <c r="H55" s="88" t="str" cm="1">
        <f t="array" ref="H55">IFERROR(INDEX('Contratações Governo'!$G$1:$G$999,SMALL(IF(H$1='Contratações Governo'!$E$1:$E$999,ROW('Contratações Governo'!$E$1:$E$999)-ROW('Contratações Governo'!$E$1)+1),ROW(29:29))),"")</f>
        <v/>
      </c>
      <c r="I55" s="279" t="str">
        <f t="shared" si="38"/>
        <v/>
      </c>
      <c r="J55" s="122" t="str" cm="1">
        <f t="array" ref="J55">IFERROR(INDEX('Contratações Governo'!$G$1:$G$999,SMALL(IF(J$1='Contratações Governo'!$E$1:$E$999,ROW('Contratações Governo'!$E$1:$E$999)-ROW('Contratações Governo'!$E$1)+1),ROW(29:29))),"")</f>
        <v/>
      </c>
      <c r="K55" s="279" t="str">
        <f t="shared" si="39"/>
        <v/>
      </c>
      <c r="L55" s="122" t="str" cm="1">
        <f t="array" ref="L55">IFERROR(INDEX('Contratações Governo'!$G$1:$G$999,SMALL(IF(L$1='Contratações Governo'!$E$1:$E$999,ROW('Contratações Governo'!$E$1:$E$999)-ROW('Contratações Governo'!$E$1)+1),ROW(29:29))),"")</f>
        <v/>
      </c>
      <c r="M55" s="279" t="str">
        <f t="shared" si="40"/>
        <v/>
      </c>
      <c r="N55" s="119" t="str" cm="1">
        <f t="array" ref="N55">IFERROR(INDEX('Contratações Governo'!$G$1:$G$999,SMALL(IF(N$1='Contratações Governo'!$E$1:$E$999,ROW('Contratações Governo'!$E$1:$E$999)-ROW('Contratações Governo'!$E$1)+1),ROW(29:29))),"")</f>
        <v/>
      </c>
      <c r="O55" s="279" t="str">
        <f t="shared" si="41"/>
        <v/>
      </c>
      <c r="P55" s="88" t="str" cm="1">
        <f t="array" ref="P55">IFERROR(INDEX('Contratações Governo'!$G$1:$G$999,SMALL(IF(P$1='Contratações Governo'!$E$1:$E$999,ROW('Contratações Governo'!$E$1:$E$999)-ROW('Contratações Governo'!$E$1)+1),ROW(29:29))),"")</f>
        <v/>
      </c>
      <c r="Q55" s="279" t="str">
        <f t="shared" si="42"/>
        <v/>
      </c>
      <c r="R55" s="122" t="str" cm="1">
        <f t="array" ref="R55">IFERROR(INDEX('Contratações Governo'!$G$1:$G$999,SMALL(IF(R$1='Contratações Governo'!$E$1:$E$999,ROW('Contratações Governo'!$E$1:$E$999)-ROW('Contratações Governo'!$E$1)+1),ROW(29:29))),"")</f>
        <v/>
      </c>
      <c r="S55" s="279" t="str">
        <f t="shared" si="43"/>
        <v/>
      </c>
      <c r="T55" s="122" t="str" cm="1">
        <f t="array" ref="T55">IFERROR(INDEX('Contratações Governo'!$G$1:$G$999,SMALL(IF(T$1='Contratações Governo'!$E$1:$E$999,ROW('Contratações Governo'!$E$1:$E$999)-ROW('Contratações Governo'!$E$1)+1),ROW(29:29))),"")</f>
        <v/>
      </c>
      <c r="U55" s="279" t="str">
        <f t="shared" si="44"/>
        <v/>
      </c>
      <c r="V55" s="119" t="str" cm="1">
        <f t="array" ref="V55">IFERROR(INDEX('Contratações Governo'!$G$1:$G$999,SMALL(IF(V$1='Contratações Governo'!$E$1:$E$999,ROW('Contratações Governo'!$E$1:$E$999)-ROW('Contratações Governo'!$E$1)+1),ROW(29:29))),"")</f>
        <v/>
      </c>
      <c r="W55" s="279" t="str">
        <f t="shared" si="45"/>
        <v/>
      </c>
      <c r="X55" s="88" t="str" cm="1">
        <f t="array" ref="X55">IFERROR(INDEX('Contratações Governo'!$G$1:$G$999,SMALL(IF(X$1='Contratações Governo'!$E$1:$E$999,ROW('Contratações Governo'!$E$1:$E$999)-ROW('Contratações Governo'!$E$1)+1),ROW(29:29))),"")</f>
        <v/>
      </c>
      <c r="Y55" s="279" t="str">
        <f t="shared" si="46"/>
        <v/>
      </c>
      <c r="Z55" s="122" t="str" cm="1">
        <f t="array" ref="Z55">IFERROR(INDEX('Contratações Governo'!$G$1:$G$999,SMALL(IF(Z$1='Contratações Governo'!$E$1:$E$999,ROW('Contratações Governo'!$E$1:$E$999)-ROW('Contratações Governo'!$E$1)+1),ROW(29:29))),"")</f>
        <v/>
      </c>
      <c r="AA55" s="279" t="str">
        <f t="shared" si="47"/>
        <v/>
      </c>
      <c r="AB55" s="122" t="str" cm="1">
        <f t="array" ref="AB55">IFERROR(INDEX('Contratações Governo'!$G$1:$G$999,SMALL(IF(AB$1='Contratações Governo'!$E$1:$E$999,ROW('Contratações Governo'!$E$1:$E$999)-ROW('Contratações Governo'!$E$1)+1),ROW(29:29))),"")</f>
        <v/>
      </c>
      <c r="AC55" s="279" t="str">
        <f t="shared" si="48"/>
        <v/>
      </c>
      <c r="AD55" s="119" t="str" cm="1">
        <f t="array" ref="AD55">IFERROR(INDEX('Contratações Governo'!$G$1:$G$999,SMALL(IF(AD$1='Contratações Governo'!$E$1:$E$999,ROW('Contratações Governo'!$E$1:$E$999)-ROW('Contratações Governo'!$E$1)+1),ROW(29:29))),"")</f>
        <v/>
      </c>
      <c r="AE55" s="279" t="str">
        <f t="shared" si="49"/>
        <v/>
      </c>
      <c r="AF55" s="121" t="str" cm="1">
        <f t="array" ref="AF55">IFERROR(INDEX('Contratações Governo'!$G$1:$G$999,SMALL(IF(AF$1='Contratações Governo'!$E$1:$E$999,ROW('Contratações Governo'!$E$1:$E$999)-ROW('Contratações Governo'!$E$1)+1),ROW(29:29))),"")</f>
        <v/>
      </c>
      <c r="AG55" s="279" t="str">
        <f t="shared" si="50"/>
        <v/>
      </c>
      <c r="AH55" s="121" t="str" cm="1">
        <f t="array" ref="AH55">IFERROR(INDEX('Contratações Governo'!$G$1:$G$999,SMALL(IF(AH$1='Contratações Governo'!$E$1:$E$999,ROW('Contratações Governo'!$E$1:$E$999)-ROW('Contratações Governo'!$E$1)+1),ROW(29:29))),"")</f>
        <v/>
      </c>
      <c r="AI55" s="279" t="str">
        <f t="shared" si="51"/>
        <v/>
      </c>
      <c r="AJ55" s="88" t="str" cm="1">
        <f t="array" ref="AJ55">IFERROR(INDEX('Contratações Governo'!$G$1:$G$999,SMALL(IF(AJ$1='Contratações Governo'!$E$1:$E$999,ROW('Contratações Governo'!$E$1:$E$999)-ROW('Contratações Governo'!$E$1)+1),ROW(29:29))),"")</f>
        <v/>
      </c>
      <c r="AK55" s="279" t="str">
        <f t="shared" si="52"/>
        <v/>
      </c>
      <c r="AL55" s="122" t="str" cm="1">
        <f t="array" ref="AL55">IFERROR(INDEX('Contratações Governo'!$G$1:$G$999,SMALL(IF(AL$1='Contratações Governo'!$E$1:$E$999,ROW('Contratações Governo'!$E$1:$E$999)-ROW('Contratações Governo'!$E$1)+1),ROW(29:29))),"")</f>
        <v/>
      </c>
      <c r="AM55" s="279" t="str">
        <f t="shared" si="53"/>
        <v/>
      </c>
      <c r="AN55" s="122" t="str" cm="1">
        <f t="array" ref="AN55">IFERROR(INDEX('Contratações Governo'!$G$1:$G$999,SMALL(IF(AN$1='Contratações Governo'!$E$1:$E$999,ROW('Contratações Governo'!$E$1:$E$999)-ROW('Contratações Governo'!$E$1)+1),ROW(29:29))),"")</f>
        <v/>
      </c>
      <c r="AO55" s="279" t="str">
        <f t="shared" si="54"/>
        <v/>
      </c>
      <c r="AP55" s="119" t="str" cm="1">
        <f t="array" ref="AP55">IFERROR(INDEX('Contratações Governo'!$G$1:$G$999,SMALL(IF(AP$1='Contratações Governo'!$E$1:$E$999,ROW('Contratações Governo'!$E$1:$E$999)-ROW('Contratações Governo'!$E$1)+1),ROW(29:29))),"")</f>
        <v/>
      </c>
      <c r="AQ55" s="279" t="str">
        <f t="shared" si="55"/>
        <v/>
      </c>
      <c r="AR55" s="121" t="str" cm="1">
        <f t="array" ref="AR55">IFERROR(INDEX('Contratações Governo'!$G$1:$G$999,SMALL(IF(AR$1='Contratações Governo'!$E$1:$E$999,ROW('Contratações Governo'!$E$1:$E$999)-ROW('Contratações Governo'!$E$1)+1),ROW(29:29))),"")</f>
        <v/>
      </c>
      <c r="AS55" s="279" t="str">
        <f t="shared" si="56"/>
        <v/>
      </c>
      <c r="AT55" s="121" t="str" cm="1">
        <f t="array" ref="AT55">IFERROR(INDEX('Contratações Governo'!$G$1:$G$999,SMALL(IF(AT$1='Contratações Governo'!$E$1:$E$999,ROW('Contratações Governo'!$E$1:$E$999)-ROW('Contratações Governo'!$E$1)+1),ROW(29:29))),"")</f>
        <v/>
      </c>
      <c r="AU55" s="279" t="str">
        <f t="shared" si="57"/>
        <v/>
      </c>
      <c r="AV55" s="88" t="str" cm="1">
        <f t="array" ref="AV55">IFERROR(INDEX('Contratações Governo'!$G$1:$G$999,SMALL(IF(AV$1='Contratações Governo'!$E$1:$E$999,ROW('Contratações Governo'!$E$1:$E$999)-ROW('Contratações Governo'!$E$1)+1),ROW(29:29))),"")</f>
        <v/>
      </c>
      <c r="AW55" s="279" t="str">
        <f t="shared" si="58"/>
        <v/>
      </c>
      <c r="AX55" s="122" t="str" cm="1">
        <f t="array" ref="AX55">IFERROR(INDEX('Contratações Governo'!$G$1:$G$999,SMALL(IF(AX$1='Contratações Governo'!$E$1:$E$999,ROW('Contratações Governo'!$E$1:$E$999)-ROW('Contratações Governo'!$E$1)+1),ROW(29:29))),"")</f>
        <v/>
      </c>
      <c r="AY55" s="279" t="str">
        <f t="shared" si="59"/>
        <v/>
      </c>
      <c r="AZ55" s="122" t="str" cm="1">
        <f t="array" ref="AZ55">IFERROR(INDEX('Contratações Governo'!$G$1:$G$999,SMALL(IF(AZ$1='Contratações Governo'!$E$1:$E$999,ROW('Contratações Governo'!$E$1:$E$999)-ROW('Contratações Governo'!$E$1)+1),ROW(29:29))),"")</f>
        <v/>
      </c>
      <c r="BA55" s="279" t="str">
        <f t="shared" si="60"/>
        <v/>
      </c>
      <c r="BB55" s="119" t="str" cm="1">
        <f t="array" ref="BB55">IFERROR(INDEX('Contratações Governo'!$G$1:$G$999,SMALL(IF(BB$1='Contratações Governo'!$E$1:$E$999,ROW('Contratações Governo'!$E$1:$E$999)-ROW('Contratações Governo'!$E$1)+1),ROW(29:29))),"")</f>
        <v/>
      </c>
      <c r="BC55" s="279" t="str">
        <f t="shared" si="61"/>
        <v/>
      </c>
      <c r="BD55" s="121" t="str" cm="1">
        <f t="array" ref="BD55">IFERROR(INDEX('Contratações Governo'!$G$1:$G$999,SMALL(IF(BD$1='Contratações Governo'!$E$1:$E$999,ROW('Contratações Governo'!$E$1:$E$999)-ROW('Contratações Governo'!$E$1)+1),ROW(29:29))),"")</f>
        <v/>
      </c>
      <c r="BE55" s="279" t="str">
        <f t="shared" si="62"/>
        <v/>
      </c>
      <c r="BF55" s="121" t="str" cm="1">
        <f t="array" ref="BF55">IFERROR(INDEX('Contratações Governo'!$G$1:$G$999,SMALL(IF(BF$1='Contratações Governo'!$E$1:$E$999,ROW('Contratações Governo'!$E$1:$E$999)-ROW('Contratações Governo'!$E$1)+1),ROW(29:29))),"")</f>
        <v/>
      </c>
      <c r="BG55" s="279" t="str">
        <f t="shared" si="63"/>
        <v/>
      </c>
      <c r="BH55" s="88" t="str" cm="1">
        <f t="array" ref="BH55">IFERROR(INDEX('Contratações Governo'!$G$1:$G$999,SMALL(IF(BH$1='Contratações Governo'!$E$1:$E$999,ROW('Contratações Governo'!$E$1:$E$999)-ROW('Contratações Governo'!$E$1)+1),ROW(29:29))),"")</f>
        <v/>
      </c>
      <c r="BI55" s="279" t="str">
        <f t="shared" si="64"/>
        <v/>
      </c>
      <c r="BJ55" s="122" t="str" cm="1">
        <f t="array" ref="BJ55">IFERROR(INDEX('Contratações Governo'!$G$1:$G$999,SMALL(IF(BJ$1='Contratações Governo'!$E$1:$E$999,ROW('Contratações Governo'!$E$1:$E$999)-ROW('Contratações Governo'!$E$1)+1),ROW(29:29))),"")</f>
        <v/>
      </c>
      <c r="BK55" s="279" t="str">
        <f t="shared" si="65"/>
        <v/>
      </c>
      <c r="BL55" s="122" t="str" cm="1">
        <f t="array" ref="BL55">IFERROR(INDEX('Contratações Governo'!$G$1:$G$999,SMALL(IF(BL$1='Contratações Governo'!$E$1:$E$999,ROW('Contratações Governo'!$E$1:$E$999)-ROW('Contratações Governo'!$E$1)+1),ROW(29:29))),"")</f>
        <v/>
      </c>
      <c r="BM55" s="279" t="str">
        <f t="shared" si="66"/>
        <v/>
      </c>
      <c r="BN55" s="119" t="str" cm="1">
        <f t="array" ref="BN55">IFERROR(INDEX('Contratações Governo'!$G$1:$G$999,SMALL(IF(BN$1='Contratações Governo'!$E$1:$E$999,ROW('Contratações Governo'!$E$1:$E$999)-ROW('Contratações Governo'!$E$1)+1),ROW(29:29))),"")</f>
        <v/>
      </c>
      <c r="BO55" s="165" t="str">
        <f t="shared" si="67"/>
        <v/>
      </c>
      <c r="BP55" s="122" t="str" cm="1">
        <f t="array" ref="BP55">IFERROR(INDEX('Contratações Governo'!$G$1:$G$999,SMALL(IF(BP$1='Contratações Governo'!$E$1:$E$999,ROW('Contratações Governo'!$E$1:$E$999)-ROW('Contratações Governo'!$E$1)+1),ROW(29:29))),"")</f>
        <v/>
      </c>
      <c r="BQ55" s="279" t="str">
        <f t="shared" si="68"/>
        <v/>
      </c>
      <c r="BR55" s="122" t="str" cm="1">
        <f t="array" ref="BR55">IFERROR(INDEX('Contratações Governo'!$G$1:$G$999,SMALL(IF(BR$1='Contratações Governo'!$E$1:$E$999,ROW('Contratações Governo'!$E$1:$E$999)-ROW('Contratações Governo'!$E$1)+1),ROW(29:29))),"")</f>
        <v/>
      </c>
      <c r="BS55" s="165" t="str">
        <f t="shared" si="69"/>
        <v/>
      </c>
    </row>
    <row r="56" spans="1:71" x14ac:dyDescent="0.25">
      <c r="A56" s="667"/>
      <c r="B56" s="119" t="str" cm="1">
        <f t="array" ref="B56">IFERROR(INDEX('Contratações Governo'!$G$1:$G$999,SMALL(IF(B$1='Contratações Governo'!$E$1:$E$999,ROW('Contratações Governo'!$E$1:$E$999)-ROW('Contratações Governo'!$E$1)+1),ROW(30:30))),"")</f>
        <v/>
      </c>
      <c r="C56" s="279" t="str">
        <f t="shared" si="35"/>
        <v/>
      </c>
      <c r="D56" s="121" t="str" cm="1">
        <f t="array" ref="D56">IFERROR(INDEX('Contratações Governo'!$G$1:$G$999,SMALL(IF(D$1='Contratações Governo'!$E$1:$E$999,ROW('Contratações Governo'!$E$1:$E$999)-ROW('Contratações Governo'!$E$1)+1),ROW(30:30))),"")</f>
        <v/>
      </c>
      <c r="E56" s="279" t="str">
        <f t="shared" si="36"/>
        <v/>
      </c>
      <c r="F56" s="121" t="str" cm="1">
        <f t="array" ref="F56">IFERROR(INDEX('Contratações Governo'!$G$1:$G$999,SMALL(IF(F$1='Contratações Governo'!$E$1:$E$999,ROW('Contratações Governo'!$E$1:$E$999)-ROW('Contratações Governo'!$E$1)+1),ROW(30:30))),"")</f>
        <v/>
      </c>
      <c r="G56" s="165" t="str">
        <f t="shared" si="37"/>
        <v/>
      </c>
      <c r="H56" s="88" t="str" cm="1">
        <f t="array" ref="H56">IFERROR(INDEX('Contratações Governo'!$G$1:$G$999,SMALL(IF(H$1='Contratações Governo'!$E$1:$E$999,ROW('Contratações Governo'!$E$1:$E$999)-ROW('Contratações Governo'!$E$1)+1),ROW(30:30))),"")</f>
        <v/>
      </c>
      <c r="I56" s="279" t="str">
        <f t="shared" si="38"/>
        <v/>
      </c>
      <c r="J56" s="122" t="str" cm="1">
        <f t="array" ref="J56">IFERROR(INDEX('Contratações Governo'!$G$1:$G$999,SMALL(IF(J$1='Contratações Governo'!$E$1:$E$999,ROW('Contratações Governo'!$E$1:$E$999)-ROW('Contratações Governo'!$E$1)+1),ROW(30:30))),"")</f>
        <v/>
      </c>
      <c r="K56" s="279" t="str">
        <f t="shared" si="39"/>
        <v/>
      </c>
      <c r="L56" s="122" t="str" cm="1">
        <f t="array" ref="L56">IFERROR(INDEX('Contratações Governo'!$G$1:$G$999,SMALL(IF(L$1='Contratações Governo'!$E$1:$E$999,ROW('Contratações Governo'!$E$1:$E$999)-ROW('Contratações Governo'!$E$1)+1),ROW(30:30))),"")</f>
        <v/>
      </c>
      <c r="M56" s="279" t="str">
        <f t="shared" si="40"/>
        <v/>
      </c>
      <c r="N56" s="119" t="str" cm="1">
        <f t="array" ref="N56">IFERROR(INDEX('Contratações Governo'!$G$1:$G$999,SMALL(IF(N$1='Contratações Governo'!$E$1:$E$999,ROW('Contratações Governo'!$E$1:$E$999)-ROW('Contratações Governo'!$E$1)+1),ROW(30:30))),"")</f>
        <v/>
      </c>
      <c r="O56" s="279" t="str">
        <f t="shared" si="41"/>
        <v/>
      </c>
      <c r="P56" s="88" t="str" cm="1">
        <f t="array" ref="P56">IFERROR(INDEX('Contratações Governo'!$G$1:$G$999,SMALL(IF(P$1='Contratações Governo'!$E$1:$E$999,ROW('Contratações Governo'!$E$1:$E$999)-ROW('Contratações Governo'!$E$1)+1),ROW(30:30))),"")</f>
        <v/>
      </c>
      <c r="Q56" s="279" t="str">
        <f t="shared" si="42"/>
        <v/>
      </c>
      <c r="R56" s="122" t="str" cm="1">
        <f t="array" ref="R56">IFERROR(INDEX('Contratações Governo'!$G$1:$G$999,SMALL(IF(R$1='Contratações Governo'!$E$1:$E$999,ROW('Contratações Governo'!$E$1:$E$999)-ROW('Contratações Governo'!$E$1)+1),ROW(30:30))),"")</f>
        <v/>
      </c>
      <c r="S56" s="279" t="str">
        <f t="shared" si="43"/>
        <v/>
      </c>
      <c r="T56" s="122" t="str" cm="1">
        <f t="array" ref="T56">IFERROR(INDEX('Contratações Governo'!$G$1:$G$999,SMALL(IF(T$1='Contratações Governo'!$E$1:$E$999,ROW('Contratações Governo'!$E$1:$E$999)-ROW('Contratações Governo'!$E$1)+1),ROW(30:30))),"")</f>
        <v/>
      </c>
      <c r="U56" s="279" t="str">
        <f t="shared" si="44"/>
        <v/>
      </c>
      <c r="V56" s="119" t="str" cm="1">
        <f t="array" ref="V56">IFERROR(INDEX('Contratações Governo'!$G$1:$G$999,SMALL(IF(V$1='Contratações Governo'!$E$1:$E$999,ROW('Contratações Governo'!$E$1:$E$999)-ROW('Contratações Governo'!$E$1)+1),ROW(30:30))),"")</f>
        <v/>
      </c>
      <c r="W56" s="279" t="str">
        <f t="shared" si="45"/>
        <v/>
      </c>
      <c r="X56" s="88" t="str" cm="1">
        <f t="array" ref="X56">IFERROR(INDEX('Contratações Governo'!$G$1:$G$999,SMALL(IF(X$1='Contratações Governo'!$E$1:$E$999,ROW('Contratações Governo'!$E$1:$E$999)-ROW('Contratações Governo'!$E$1)+1),ROW(30:30))),"")</f>
        <v/>
      </c>
      <c r="Y56" s="279" t="str">
        <f t="shared" si="46"/>
        <v/>
      </c>
      <c r="Z56" s="122" t="str" cm="1">
        <f t="array" ref="Z56">IFERROR(INDEX('Contratações Governo'!$G$1:$G$999,SMALL(IF(Z$1='Contratações Governo'!$E$1:$E$999,ROW('Contratações Governo'!$E$1:$E$999)-ROW('Contratações Governo'!$E$1)+1),ROW(30:30))),"")</f>
        <v/>
      </c>
      <c r="AA56" s="279" t="str">
        <f t="shared" si="47"/>
        <v/>
      </c>
      <c r="AB56" s="122" t="str" cm="1">
        <f t="array" ref="AB56">IFERROR(INDEX('Contratações Governo'!$G$1:$G$999,SMALL(IF(AB$1='Contratações Governo'!$E$1:$E$999,ROW('Contratações Governo'!$E$1:$E$999)-ROW('Contratações Governo'!$E$1)+1),ROW(30:30))),"")</f>
        <v/>
      </c>
      <c r="AC56" s="279" t="str">
        <f t="shared" si="48"/>
        <v/>
      </c>
      <c r="AD56" s="119" t="str" cm="1">
        <f t="array" ref="AD56">IFERROR(INDEX('Contratações Governo'!$G$1:$G$999,SMALL(IF(AD$1='Contratações Governo'!$E$1:$E$999,ROW('Contratações Governo'!$E$1:$E$999)-ROW('Contratações Governo'!$E$1)+1),ROW(30:30))),"")</f>
        <v/>
      </c>
      <c r="AE56" s="279" t="str">
        <f t="shared" si="49"/>
        <v/>
      </c>
      <c r="AF56" s="121" t="str" cm="1">
        <f t="array" ref="AF56">IFERROR(INDEX('Contratações Governo'!$G$1:$G$999,SMALL(IF(AF$1='Contratações Governo'!$E$1:$E$999,ROW('Contratações Governo'!$E$1:$E$999)-ROW('Contratações Governo'!$E$1)+1),ROW(30:30))),"")</f>
        <v/>
      </c>
      <c r="AG56" s="279" t="str">
        <f t="shared" si="50"/>
        <v/>
      </c>
      <c r="AH56" s="121" t="str" cm="1">
        <f t="array" ref="AH56">IFERROR(INDEX('Contratações Governo'!$G$1:$G$999,SMALL(IF(AH$1='Contratações Governo'!$E$1:$E$999,ROW('Contratações Governo'!$E$1:$E$999)-ROW('Contratações Governo'!$E$1)+1),ROW(30:30))),"")</f>
        <v/>
      </c>
      <c r="AI56" s="279" t="str">
        <f t="shared" si="51"/>
        <v/>
      </c>
      <c r="AJ56" s="88" t="str" cm="1">
        <f t="array" ref="AJ56">IFERROR(INDEX('Contratações Governo'!$G$1:$G$999,SMALL(IF(AJ$1='Contratações Governo'!$E$1:$E$999,ROW('Contratações Governo'!$E$1:$E$999)-ROW('Contratações Governo'!$E$1)+1),ROW(30:30))),"")</f>
        <v/>
      </c>
      <c r="AK56" s="279" t="str">
        <f t="shared" si="52"/>
        <v/>
      </c>
      <c r="AL56" s="122" t="str" cm="1">
        <f t="array" ref="AL56">IFERROR(INDEX('Contratações Governo'!$G$1:$G$999,SMALL(IF(AL$1='Contratações Governo'!$E$1:$E$999,ROW('Contratações Governo'!$E$1:$E$999)-ROW('Contratações Governo'!$E$1)+1),ROW(30:30))),"")</f>
        <v/>
      </c>
      <c r="AM56" s="279" t="str">
        <f t="shared" si="53"/>
        <v/>
      </c>
      <c r="AN56" s="122" t="str" cm="1">
        <f t="array" ref="AN56">IFERROR(INDEX('Contratações Governo'!$G$1:$G$999,SMALL(IF(AN$1='Contratações Governo'!$E$1:$E$999,ROW('Contratações Governo'!$E$1:$E$999)-ROW('Contratações Governo'!$E$1)+1),ROW(30:30))),"")</f>
        <v/>
      </c>
      <c r="AO56" s="279" t="str">
        <f t="shared" si="54"/>
        <v/>
      </c>
      <c r="AP56" s="119" t="str" cm="1">
        <f t="array" ref="AP56">IFERROR(INDEX('Contratações Governo'!$G$1:$G$999,SMALL(IF(AP$1='Contratações Governo'!$E$1:$E$999,ROW('Contratações Governo'!$E$1:$E$999)-ROW('Contratações Governo'!$E$1)+1),ROW(30:30))),"")</f>
        <v/>
      </c>
      <c r="AQ56" s="279" t="str">
        <f t="shared" si="55"/>
        <v/>
      </c>
      <c r="AR56" s="121" t="str" cm="1">
        <f t="array" ref="AR56">IFERROR(INDEX('Contratações Governo'!$G$1:$G$999,SMALL(IF(AR$1='Contratações Governo'!$E$1:$E$999,ROW('Contratações Governo'!$E$1:$E$999)-ROW('Contratações Governo'!$E$1)+1),ROW(30:30))),"")</f>
        <v/>
      </c>
      <c r="AS56" s="279" t="str">
        <f t="shared" si="56"/>
        <v/>
      </c>
      <c r="AT56" s="121" t="str" cm="1">
        <f t="array" ref="AT56">IFERROR(INDEX('Contratações Governo'!$G$1:$G$999,SMALL(IF(AT$1='Contratações Governo'!$E$1:$E$999,ROW('Contratações Governo'!$E$1:$E$999)-ROW('Contratações Governo'!$E$1)+1),ROW(30:30))),"")</f>
        <v/>
      </c>
      <c r="AU56" s="279" t="str">
        <f t="shared" si="57"/>
        <v/>
      </c>
      <c r="AV56" s="88" t="str" cm="1">
        <f t="array" ref="AV56">IFERROR(INDEX('Contratações Governo'!$G$1:$G$999,SMALL(IF(AV$1='Contratações Governo'!$E$1:$E$999,ROW('Contratações Governo'!$E$1:$E$999)-ROW('Contratações Governo'!$E$1)+1),ROW(30:30))),"")</f>
        <v/>
      </c>
      <c r="AW56" s="279" t="str">
        <f t="shared" si="58"/>
        <v/>
      </c>
      <c r="AX56" s="122" t="str" cm="1">
        <f t="array" ref="AX56">IFERROR(INDEX('Contratações Governo'!$G$1:$G$999,SMALL(IF(AX$1='Contratações Governo'!$E$1:$E$999,ROW('Contratações Governo'!$E$1:$E$999)-ROW('Contratações Governo'!$E$1)+1),ROW(30:30))),"")</f>
        <v/>
      </c>
      <c r="AY56" s="279" t="str">
        <f t="shared" si="59"/>
        <v/>
      </c>
      <c r="AZ56" s="122" t="str" cm="1">
        <f t="array" ref="AZ56">IFERROR(INDEX('Contratações Governo'!$G$1:$G$999,SMALL(IF(AZ$1='Contratações Governo'!$E$1:$E$999,ROW('Contratações Governo'!$E$1:$E$999)-ROW('Contratações Governo'!$E$1)+1),ROW(30:30))),"")</f>
        <v/>
      </c>
      <c r="BA56" s="279" t="str">
        <f t="shared" si="60"/>
        <v/>
      </c>
      <c r="BB56" s="119" t="str" cm="1">
        <f t="array" ref="BB56">IFERROR(INDEX('Contratações Governo'!$G$1:$G$999,SMALL(IF(BB$1='Contratações Governo'!$E$1:$E$999,ROW('Contratações Governo'!$E$1:$E$999)-ROW('Contratações Governo'!$E$1)+1),ROW(30:30))),"")</f>
        <v/>
      </c>
      <c r="BC56" s="279" t="str">
        <f t="shared" si="61"/>
        <v/>
      </c>
      <c r="BD56" s="121" t="str" cm="1">
        <f t="array" ref="BD56">IFERROR(INDEX('Contratações Governo'!$G$1:$G$999,SMALL(IF(BD$1='Contratações Governo'!$E$1:$E$999,ROW('Contratações Governo'!$E$1:$E$999)-ROW('Contratações Governo'!$E$1)+1),ROW(30:30))),"")</f>
        <v/>
      </c>
      <c r="BE56" s="279" t="str">
        <f t="shared" si="62"/>
        <v/>
      </c>
      <c r="BF56" s="121" t="str" cm="1">
        <f t="array" ref="BF56">IFERROR(INDEX('Contratações Governo'!$G$1:$G$999,SMALL(IF(BF$1='Contratações Governo'!$E$1:$E$999,ROW('Contratações Governo'!$E$1:$E$999)-ROW('Contratações Governo'!$E$1)+1),ROW(30:30))),"")</f>
        <v/>
      </c>
      <c r="BG56" s="279" t="str">
        <f t="shared" si="63"/>
        <v/>
      </c>
      <c r="BH56" s="88" t="str" cm="1">
        <f t="array" ref="BH56">IFERROR(INDEX('Contratações Governo'!$G$1:$G$999,SMALL(IF(BH$1='Contratações Governo'!$E$1:$E$999,ROW('Contratações Governo'!$E$1:$E$999)-ROW('Contratações Governo'!$E$1)+1),ROW(30:30))),"")</f>
        <v/>
      </c>
      <c r="BI56" s="279" t="str">
        <f t="shared" si="64"/>
        <v/>
      </c>
      <c r="BJ56" s="122" t="str" cm="1">
        <f t="array" ref="BJ56">IFERROR(INDEX('Contratações Governo'!$G$1:$G$999,SMALL(IF(BJ$1='Contratações Governo'!$E$1:$E$999,ROW('Contratações Governo'!$E$1:$E$999)-ROW('Contratações Governo'!$E$1)+1),ROW(30:30))),"")</f>
        <v/>
      </c>
      <c r="BK56" s="279" t="str">
        <f t="shared" si="65"/>
        <v/>
      </c>
      <c r="BL56" s="122" t="str" cm="1">
        <f t="array" ref="BL56">IFERROR(INDEX('Contratações Governo'!$G$1:$G$999,SMALL(IF(BL$1='Contratações Governo'!$E$1:$E$999,ROW('Contratações Governo'!$E$1:$E$999)-ROW('Contratações Governo'!$E$1)+1),ROW(30:30))),"")</f>
        <v/>
      </c>
      <c r="BM56" s="279" t="str">
        <f t="shared" si="66"/>
        <v/>
      </c>
      <c r="BN56" s="119" t="str" cm="1">
        <f t="array" ref="BN56">IFERROR(INDEX('Contratações Governo'!$G$1:$G$999,SMALL(IF(BN$1='Contratações Governo'!$E$1:$E$999,ROW('Contratações Governo'!$E$1:$E$999)-ROW('Contratações Governo'!$E$1)+1),ROW(30:30))),"")</f>
        <v/>
      </c>
      <c r="BO56" s="165" t="str">
        <f t="shared" si="67"/>
        <v/>
      </c>
      <c r="BP56" s="122" t="str" cm="1">
        <f t="array" ref="BP56">IFERROR(INDEX('Contratações Governo'!$G$1:$G$999,SMALL(IF(BP$1='Contratações Governo'!$E$1:$E$999,ROW('Contratações Governo'!$E$1:$E$999)-ROW('Contratações Governo'!$E$1)+1),ROW(30:30))),"")</f>
        <v/>
      </c>
      <c r="BQ56" s="279" t="str">
        <f t="shared" si="68"/>
        <v/>
      </c>
      <c r="BR56" s="122" t="str" cm="1">
        <f t="array" ref="BR56">IFERROR(INDEX('Contratações Governo'!$G$1:$G$999,SMALL(IF(BR$1='Contratações Governo'!$E$1:$E$999,ROW('Contratações Governo'!$E$1:$E$999)-ROW('Contratações Governo'!$E$1)+1),ROW(30:30))),"")</f>
        <v/>
      </c>
      <c r="BS56" s="165" t="str">
        <f t="shared" si="69"/>
        <v/>
      </c>
    </row>
    <row r="57" spans="1:71" x14ac:dyDescent="0.25">
      <c r="A57" s="667"/>
      <c r="B57" s="119" t="str" cm="1">
        <f t="array" ref="B57">IFERROR(INDEX('Contratações Governo'!$G$1:$G$999,SMALL(IF(B$1='Contratações Governo'!$E$1:$E$999,ROW('Contratações Governo'!$E$1:$E$999)-ROW('Contratações Governo'!$E$1)+1),ROW(31:31))),"")</f>
        <v/>
      </c>
      <c r="C57" s="279" t="str">
        <f t="shared" si="35"/>
        <v/>
      </c>
      <c r="D57" s="121" t="str" cm="1">
        <f t="array" ref="D57">IFERROR(INDEX('Contratações Governo'!$G$1:$G$999,SMALL(IF(D$1='Contratações Governo'!$E$1:$E$999,ROW('Contratações Governo'!$E$1:$E$999)-ROW('Contratações Governo'!$E$1)+1),ROW(31:31))),"")</f>
        <v/>
      </c>
      <c r="E57" s="279" t="str">
        <f t="shared" si="36"/>
        <v/>
      </c>
      <c r="F57" s="121" t="str" cm="1">
        <f t="array" ref="F57">IFERROR(INDEX('Contratações Governo'!$G$1:$G$999,SMALL(IF(F$1='Contratações Governo'!$E$1:$E$999,ROW('Contratações Governo'!$E$1:$E$999)-ROW('Contratações Governo'!$E$1)+1),ROW(31:31))),"")</f>
        <v/>
      </c>
      <c r="G57" s="165" t="str">
        <f t="shared" si="37"/>
        <v/>
      </c>
      <c r="H57" s="88" t="str" cm="1">
        <f t="array" ref="H57">IFERROR(INDEX('Contratações Governo'!$G$1:$G$999,SMALL(IF(H$1='Contratações Governo'!$E$1:$E$999,ROW('Contratações Governo'!$E$1:$E$999)-ROW('Contratações Governo'!$E$1)+1),ROW(31:31))),"")</f>
        <v/>
      </c>
      <c r="I57" s="279" t="str">
        <f t="shared" si="38"/>
        <v/>
      </c>
      <c r="J57" s="122" t="str" cm="1">
        <f t="array" ref="J57">IFERROR(INDEX('Contratações Governo'!$G$1:$G$999,SMALL(IF(J$1='Contratações Governo'!$E$1:$E$999,ROW('Contratações Governo'!$E$1:$E$999)-ROW('Contratações Governo'!$E$1)+1),ROW(31:31))),"")</f>
        <v/>
      </c>
      <c r="K57" s="279" t="str">
        <f t="shared" si="39"/>
        <v/>
      </c>
      <c r="L57" s="122" t="str" cm="1">
        <f t="array" ref="L57">IFERROR(INDEX('Contratações Governo'!$G$1:$G$999,SMALL(IF(L$1='Contratações Governo'!$E$1:$E$999,ROW('Contratações Governo'!$E$1:$E$999)-ROW('Contratações Governo'!$E$1)+1),ROW(31:31))),"")</f>
        <v/>
      </c>
      <c r="M57" s="279" t="str">
        <f t="shared" si="40"/>
        <v/>
      </c>
      <c r="N57" s="119" t="str" cm="1">
        <f t="array" ref="N57">IFERROR(INDEX('Contratações Governo'!$G$1:$G$999,SMALL(IF(N$1='Contratações Governo'!$E$1:$E$999,ROW('Contratações Governo'!$E$1:$E$999)-ROW('Contratações Governo'!$E$1)+1),ROW(31:31))),"")</f>
        <v/>
      </c>
      <c r="O57" s="279" t="str">
        <f t="shared" si="41"/>
        <v/>
      </c>
      <c r="P57" s="88" t="str" cm="1">
        <f t="array" ref="P57">IFERROR(INDEX('Contratações Governo'!$G$1:$G$999,SMALL(IF(P$1='Contratações Governo'!$E$1:$E$999,ROW('Contratações Governo'!$E$1:$E$999)-ROW('Contratações Governo'!$E$1)+1),ROW(31:31))),"")</f>
        <v/>
      </c>
      <c r="Q57" s="279" t="str">
        <f t="shared" si="42"/>
        <v/>
      </c>
      <c r="R57" s="122" t="str" cm="1">
        <f t="array" ref="R57">IFERROR(INDEX('Contratações Governo'!$G$1:$G$999,SMALL(IF(R$1='Contratações Governo'!$E$1:$E$999,ROW('Contratações Governo'!$E$1:$E$999)-ROW('Contratações Governo'!$E$1)+1),ROW(31:31))),"")</f>
        <v/>
      </c>
      <c r="S57" s="279" t="str">
        <f t="shared" si="43"/>
        <v/>
      </c>
      <c r="T57" s="122" t="str" cm="1">
        <f t="array" ref="T57">IFERROR(INDEX('Contratações Governo'!$G$1:$G$999,SMALL(IF(T$1='Contratações Governo'!$E$1:$E$999,ROW('Contratações Governo'!$E$1:$E$999)-ROW('Contratações Governo'!$E$1)+1),ROW(31:31))),"")</f>
        <v/>
      </c>
      <c r="U57" s="279" t="str">
        <f t="shared" si="44"/>
        <v/>
      </c>
      <c r="V57" s="119" t="str" cm="1">
        <f t="array" ref="V57">IFERROR(INDEX('Contratações Governo'!$G$1:$G$999,SMALL(IF(V$1='Contratações Governo'!$E$1:$E$999,ROW('Contratações Governo'!$E$1:$E$999)-ROW('Contratações Governo'!$E$1)+1),ROW(31:31))),"")</f>
        <v/>
      </c>
      <c r="W57" s="279" t="str">
        <f t="shared" si="45"/>
        <v/>
      </c>
      <c r="X57" s="88" t="str" cm="1">
        <f t="array" ref="X57">IFERROR(INDEX('Contratações Governo'!$G$1:$G$999,SMALL(IF(X$1='Contratações Governo'!$E$1:$E$999,ROW('Contratações Governo'!$E$1:$E$999)-ROW('Contratações Governo'!$E$1)+1),ROW(31:31))),"")</f>
        <v/>
      </c>
      <c r="Y57" s="279" t="str">
        <f t="shared" si="46"/>
        <v/>
      </c>
      <c r="Z57" s="122" t="str" cm="1">
        <f t="array" ref="Z57">IFERROR(INDEX('Contratações Governo'!$G$1:$G$999,SMALL(IF(Z$1='Contratações Governo'!$E$1:$E$999,ROW('Contratações Governo'!$E$1:$E$999)-ROW('Contratações Governo'!$E$1)+1),ROW(31:31))),"")</f>
        <v/>
      </c>
      <c r="AA57" s="279" t="str">
        <f t="shared" si="47"/>
        <v/>
      </c>
      <c r="AB57" s="122" t="str" cm="1">
        <f t="array" ref="AB57">IFERROR(INDEX('Contratações Governo'!$G$1:$G$999,SMALL(IF(AB$1='Contratações Governo'!$E$1:$E$999,ROW('Contratações Governo'!$E$1:$E$999)-ROW('Contratações Governo'!$E$1)+1),ROW(31:31))),"")</f>
        <v/>
      </c>
      <c r="AC57" s="279" t="str">
        <f t="shared" si="48"/>
        <v/>
      </c>
      <c r="AD57" s="119" t="str" cm="1">
        <f t="array" ref="AD57">IFERROR(INDEX('Contratações Governo'!$G$1:$G$999,SMALL(IF(AD$1='Contratações Governo'!$E$1:$E$999,ROW('Contratações Governo'!$E$1:$E$999)-ROW('Contratações Governo'!$E$1)+1),ROW(31:31))),"")</f>
        <v/>
      </c>
      <c r="AE57" s="279" t="str">
        <f t="shared" si="49"/>
        <v/>
      </c>
      <c r="AF57" s="121" t="str" cm="1">
        <f t="array" ref="AF57">IFERROR(INDEX('Contratações Governo'!$G$1:$G$999,SMALL(IF(AF$1='Contratações Governo'!$E$1:$E$999,ROW('Contratações Governo'!$E$1:$E$999)-ROW('Contratações Governo'!$E$1)+1),ROW(31:31))),"")</f>
        <v/>
      </c>
      <c r="AG57" s="279" t="str">
        <f t="shared" si="50"/>
        <v/>
      </c>
      <c r="AH57" s="121" t="str" cm="1">
        <f t="array" ref="AH57">IFERROR(INDEX('Contratações Governo'!$G$1:$G$999,SMALL(IF(AH$1='Contratações Governo'!$E$1:$E$999,ROW('Contratações Governo'!$E$1:$E$999)-ROW('Contratações Governo'!$E$1)+1),ROW(31:31))),"")</f>
        <v/>
      </c>
      <c r="AI57" s="279" t="str">
        <f t="shared" si="51"/>
        <v/>
      </c>
      <c r="AJ57" s="88" t="str" cm="1">
        <f t="array" ref="AJ57">IFERROR(INDEX('Contratações Governo'!$G$1:$G$999,SMALL(IF(AJ$1='Contratações Governo'!$E$1:$E$999,ROW('Contratações Governo'!$E$1:$E$999)-ROW('Contratações Governo'!$E$1)+1),ROW(31:31))),"")</f>
        <v/>
      </c>
      <c r="AK57" s="279" t="str">
        <f t="shared" si="52"/>
        <v/>
      </c>
      <c r="AL57" s="122" t="str" cm="1">
        <f t="array" ref="AL57">IFERROR(INDEX('Contratações Governo'!$G$1:$G$999,SMALL(IF(AL$1='Contratações Governo'!$E$1:$E$999,ROW('Contratações Governo'!$E$1:$E$999)-ROW('Contratações Governo'!$E$1)+1),ROW(31:31))),"")</f>
        <v/>
      </c>
      <c r="AM57" s="279" t="str">
        <f t="shared" si="53"/>
        <v/>
      </c>
      <c r="AN57" s="122" t="str" cm="1">
        <f t="array" ref="AN57">IFERROR(INDEX('Contratações Governo'!$G$1:$G$999,SMALL(IF(AN$1='Contratações Governo'!$E$1:$E$999,ROW('Contratações Governo'!$E$1:$E$999)-ROW('Contratações Governo'!$E$1)+1),ROW(31:31))),"")</f>
        <v/>
      </c>
      <c r="AO57" s="279" t="str">
        <f t="shared" si="54"/>
        <v/>
      </c>
      <c r="AP57" s="119" t="str" cm="1">
        <f t="array" ref="AP57">IFERROR(INDEX('Contratações Governo'!$G$1:$G$999,SMALL(IF(AP$1='Contratações Governo'!$E$1:$E$999,ROW('Contratações Governo'!$E$1:$E$999)-ROW('Contratações Governo'!$E$1)+1),ROW(31:31))),"")</f>
        <v/>
      </c>
      <c r="AQ57" s="279" t="str">
        <f t="shared" si="55"/>
        <v/>
      </c>
      <c r="AR57" s="121" t="str" cm="1">
        <f t="array" ref="AR57">IFERROR(INDEX('Contratações Governo'!$G$1:$G$999,SMALL(IF(AR$1='Contratações Governo'!$E$1:$E$999,ROW('Contratações Governo'!$E$1:$E$999)-ROW('Contratações Governo'!$E$1)+1),ROW(31:31))),"")</f>
        <v/>
      </c>
      <c r="AS57" s="279" t="str">
        <f t="shared" si="56"/>
        <v/>
      </c>
      <c r="AT57" s="121" t="str" cm="1">
        <f t="array" ref="AT57">IFERROR(INDEX('Contratações Governo'!$G$1:$G$999,SMALL(IF(AT$1='Contratações Governo'!$E$1:$E$999,ROW('Contratações Governo'!$E$1:$E$999)-ROW('Contratações Governo'!$E$1)+1),ROW(31:31))),"")</f>
        <v/>
      </c>
      <c r="AU57" s="279" t="str">
        <f t="shared" si="57"/>
        <v/>
      </c>
      <c r="AV57" s="88" t="str" cm="1">
        <f t="array" ref="AV57">IFERROR(INDEX('Contratações Governo'!$G$1:$G$999,SMALL(IF(AV$1='Contratações Governo'!$E$1:$E$999,ROW('Contratações Governo'!$E$1:$E$999)-ROW('Contratações Governo'!$E$1)+1),ROW(31:31))),"")</f>
        <v/>
      </c>
      <c r="AW57" s="279" t="str">
        <f t="shared" si="58"/>
        <v/>
      </c>
      <c r="AX57" s="122" t="str" cm="1">
        <f t="array" ref="AX57">IFERROR(INDEX('Contratações Governo'!$G$1:$G$999,SMALL(IF(AX$1='Contratações Governo'!$E$1:$E$999,ROW('Contratações Governo'!$E$1:$E$999)-ROW('Contratações Governo'!$E$1)+1),ROW(31:31))),"")</f>
        <v/>
      </c>
      <c r="AY57" s="279" t="str">
        <f t="shared" si="59"/>
        <v/>
      </c>
      <c r="AZ57" s="122" t="str" cm="1">
        <f t="array" ref="AZ57">IFERROR(INDEX('Contratações Governo'!$G$1:$G$999,SMALL(IF(AZ$1='Contratações Governo'!$E$1:$E$999,ROW('Contratações Governo'!$E$1:$E$999)-ROW('Contratações Governo'!$E$1)+1),ROW(31:31))),"")</f>
        <v/>
      </c>
      <c r="BA57" s="279" t="str">
        <f t="shared" si="60"/>
        <v/>
      </c>
      <c r="BB57" s="119" t="str" cm="1">
        <f t="array" ref="BB57">IFERROR(INDEX('Contratações Governo'!$G$1:$G$999,SMALL(IF(BB$1='Contratações Governo'!$E$1:$E$999,ROW('Contratações Governo'!$E$1:$E$999)-ROW('Contratações Governo'!$E$1)+1),ROW(31:31))),"")</f>
        <v/>
      </c>
      <c r="BC57" s="279" t="str">
        <f t="shared" si="61"/>
        <v/>
      </c>
      <c r="BD57" s="121" t="str" cm="1">
        <f t="array" ref="BD57">IFERROR(INDEX('Contratações Governo'!$G$1:$G$999,SMALL(IF(BD$1='Contratações Governo'!$E$1:$E$999,ROW('Contratações Governo'!$E$1:$E$999)-ROW('Contratações Governo'!$E$1)+1),ROW(31:31))),"")</f>
        <v/>
      </c>
      <c r="BE57" s="279" t="str">
        <f t="shared" si="62"/>
        <v/>
      </c>
      <c r="BF57" s="121" t="str" cm="1">
        <f t="array" ref="BF57">IFERROR(INDEX('Contratações Governo'!$G$1:$G$999,SMALL(IF(BF$1='Contratações Governo'!$E$1:$E$999,ROW('Contratações Governo'!$E$1:$E$999)-ROW('Contratações Governo'!$E$1)+1),ROW(31:31))),"")</f>
        <v/>
      </c>
      <c r="BG57" s="279" t="str">
        <f t="shared" si="63"/>
        <v/>
      </c>
      <c r="BH57" s="88" t="str" cm="1">
        <f t="array" ref="BH57">IFERROR(INDEX('Contratações Governo'!$G$1:$G$999,SMALL(IF(BH$1='Contratações Governo'!$E$1:$E$999,ROW('Contratações Governo'!$E$1:$E$999)-ROW('Contratações Governo'!$E$1)+1),ROW(31:31))),"")</f>
        <v/>
      </c>
      <c r="BI57" s="279" t="str">
        <f t="shared" si="64"/>
        <v/>
      </c>
      <c r="BJ57" s="122" t="str" cm="1">
        <f t="array" ref="BJ57">IFERROR(INDEX('Contratações Governo'!$G$1:$G$999,SMALL(IF(BJ$1='Contratações Governo'!$E$1:$E$999,ROW('Contratações Governo'!$E$1:$E$999)-ROW('Contratações Governo'!$E$1)+1),ROW(31:31))),"")</f>
        <v/>
      </c>
      <c r="BK57" s="279" t="str">
        <f t="shared" si="65"/>
        <v/>
      </c>
      <c r="BL57" s="122" t="str" cm="1">
        <f t="array" ref="BL57">IFERROR(INDEX('Contratações Governo'!$G$1:$G$999,SMALL(IF(BL$1='Contratações Governo'!$E$1:$E$999,ROW('Contratações Governo'!$E$1:$E$999)-ROW('Contratações Governo'!$E$1)+1),ROW(31:31))),"")</f>
        <v/>
      </c>
      <c r="BM57" s="279" t="str">
        <f t="shared" si="66"/>
        <v/>
      </c>
      <c r="BN57" s="119" t="str" cm="1">
        <f t="array" ref="BN57">IFERROR(INDEX('Contratações Governo'!$G$1:$G$999,SMALL(IF(BN$1='Contratações Governo'!$E$1:$E$999,ROW('Contratações Governo'!$E$1:$E$999)-ROW('Contratações Governo'!$E$1)+1),ROW(31:31))),"")</f>
        <v/>
      </c>
      <c r="BO57" s="165" t="str">
        <f t="shared" si="67"/>
        <v/>
      </c>
      <c r="BP57" s="122" t="str" cm="1">
        <f t="array" ref="BP57">IFERROR(INDEX('Contratações Governo'!$G$1:$G$999,SMALL(IF(BP$1='Contratações Governo'!$E$1:$E$999,ROW('Contratações Governo'!$E$1:$E$999)-ROW('Contratações Governo'!$E$1)+1),ROW(31:31))),"")</f>
        <v/>
      </c>
      <c r="BQ57" s="279" t="str">
        <f t="shared" si="68"/>
        <v/>
      </c>
      <c r="BR57" s="122" t="str" cm="1">
        <f t="array" ref="BR57">IFERROR(INDEX('Contratações Governo'!$G$1:$G$999,SMALL(IF(BR$1='Contratações Governo'!$E$1:$E$999,ROW('Contratações Governo'!$E$1:$E$999)-ROW('Contratações Governo'!$E$1)+1),ROW(31:31))),"")</f>
        <v/>
      </c>
      <c r="BS57" s="165" t="str">
        <f t="shared" si="69"/>
        <v/>
      </c>
    </row>
    <row r="58" spans="1:71" x14ac:dyDescent="0.25">
      <c r="A58" s="667"/>
      <c r="B58" s="119" t="str" cm="1">
        <f t="array" ref="B58">IFERROR(INDEX('Contratações Governo'!$G$1:$G$999,SMALL(IF(B$1='Contratações Governo'!$E$1:$E$999,ROW('Contratações Governo'!$E$1:$E$999)-ROW('Contratações Governo'!$E$1)+1),ROW(32:32))),"")</f>
        <v/>
      </c>
      <c r="C58" s="279" t="str">
        <f t="shared" si="35"/>
        <v/>
      </c>
      <c r="D58" s="121" t="str" cm="1">
        <f t="array" ref="D58">IFERROR(INDEX('Contratações Governo'!$G$1:$G$999,SMALL(IF(D$1='Contratações Governo'!$E$1:$E$999,ROW('Contratações Governo'!$E$1:$E$999)-ROW('Contratações Governo'!$E$1)+1),ROW(32:32))),"")</f>
        <v/>
      </c>
      <c r="E58" s="279" t="str">
        <f t="shared" si="36"/>
        <v/>
      </c>
      <c r="F58" s="121" t="str" cm="1">
        <f t="array" ref="F58">IFERROR(INDEX('Contratações Governo'!$G$1:$G$999,SMALL(IF(F$1='Contratações Governo'!$E$1:$E$999,ROW('Contratações Governo'!$E$1:$E$999)-ROW('Contratações Governo'!$E$1)+1),ROW(32:32))),"")</f>
        <v/>
      </c>
      <c r="G58" s="165" t="str">
        <f t="shared" si="37"/>
        <v/>
      </c>
      <c r="H58" s="88" t="str" cm="1">
        <f t="array" ref="H58">IFERROR(INDEX('Contratações Governo'!$G$1:$G$999,SMALL(IF(H$1='Contratações Governo'!$E$1:$E$999,ROW('Contratações Governo'!$E$1:$E$999)-ROW('Contratações Governo'!$E$1)+1),ROW(32:32))),"")</f>
        <v/>
      </c>
      <c r="I58" s="279" t="str">
        <f t="shared" si="38"/>
        <v/>
      </c>
      <c r="J58" s="122" t="str" cm="1">
        <f t="array" ref="J58">IFERROR(INDEX('Contratações Governo'!$G$1:$G$999,SMALL(IF(J$1='Contratações Governo'!$E$1:$E$999,ROW('Contratações Governo'!$E$1:$E$999)-ROW('Contratações Governo'!$E$1)+1),ROW(32:32))),"")</f>
        <v/>
      </c>
      <c r="K58" s="279" t="str">
        <f t="shared" si="39"/>
        <v/>
      </c>
      <c r="L58" s="122" t="str" cm="1">
        <f t="array" ref="L58">IFERROR(INDEX('Contratações Governo'!$G$1:$G$999,SMALL(IF(L$1='Contratações Governo'!$E$1:$E$999,ROW('Contratações Governo'!$E$1:$E$999)-ROW('Contratações Governo'!$E$1)+1),ROW(32:32))),"")</f>
        <v/>
      </c>
      <c r="M58" s="279" t="str">
        <f t="shared" si="40"/>
        <v/>
      </c>
      <c r="N58" s="119" t="str" cm="1">
        <f t="array" ref="N58">IFERROR(INDEX('Contratações Governo'!$G$1:$G$999,SMALL(IF(N$1='Contratações Governo'!$E$1:$E$999,ROW('Contratações Governo'!$E$1:$E$999)-ROW('Contratações Governo'!$E$1)+1),ROW(32:32))),"")</f>
        <v/>
      </c>
      <c r="O58" s="279" t="str">
        <f t="shared" si="41"/>
        <v/>
      </c>
      <c r="P58" s="88" t="str" cm="1">
        <f t="array" ref="P58">IFERROR(INDEX('Contratações Governo'!$G$1:$G$999,SMALL(IF(P$1='Contratações Governo'!$E$1:$E$999,ROW('Contratações Governo'!$E$1:$E$999)-ROW('Contratações Governo'!$E$1)+1),ROW(32:32))),"")</f>
        <v/>
      </c>
      <c r="Q58" s="279" t="str">
        <f t="shared" si="42"/>
        <v/>
      </c>
      <c r="R58" s="122" t="str" cm="1">
        <f t="array" ref="R58">IFERROR(INDEX('Contratações Governo'!$G$1:$G$999,SMALL(IF(R$1='Contratações Governo'!$E$1:$E$999,ROW('Contratações Governo'!$E$1:$E$999)-ROW('Contratações Governo'!$E$1)+1),ROW(32:32))),"")</f>
        <v/>
      </c>
      <c r="S58" s="279" t="str">
        <f t="shared" si="43"/>
        <v/>
      </c>
      <c r="T58" s="122" t="str" cm="1">
        <f t="array" ref="T58">IFERROR(INDEX('Contratações Governo'!$G$1:$G$999,SMALL(IF(T$1='Contratações Governo'!$E$1:$E$999,ROW('Contratações Governo'!$E$1:$E$999)-ROW('Contratações Governo'!$E$1)+1),ROW(32:32))),"")</f>
        <v/>
      </c>
      <c r="U58" s="279" t="str">
        <f t="shared" si="44"/>
        <v/>
      </c>
      <c r="V58" s="119" t="str" cm="1">
        <f t="array" ref="V58">IFERROR(INDEX('Contratações Governo'!$G$1:$G$999,SMALL(IF(V$1='Contratações Governo'!$E$1:$E$999,ROW('Contratações Governo'!$E$1:$E$999)-ROW('Contratações Governo'!$E$1)+1),ROW(32:32))),"")</f>
        <v/>
      </c>
      <c r="W58" s="279" t="str">
        <f t="shared" si="45"/>
        <v/>
      </c>
      <c r="X58" s="88" t="str" cm="1">
        <f t="array" ref="X58">IFERROR(INDEX('Contratações Governo'!$G$1:$G$999,SMALL(IF(X$1='Contratações Governo'!$E$1:$E$999,ROW('Contratações Governo'!$E$1:$E$999)-ROW('Contratações Governo'!$E$1)+1),ROW(32:32))),"")</f>
        <v/>
      </c>
      <c r="Y58" s="279" t="str">
        <f t="shared" si="46"/>
        <v/>
      </c>
      <c r="Z58" s="122" t="str" cm="1">
        <f t="array" ref="Z58">IFERROR(INDEX('Contratações Governo'!$G$1:$G$999,SMALL(IF(Z$1='Contratações Governo'!$E$1:$E$999,ROW('Contratações Governo'!$E$1:$E$999)-ROW('Contratações Governo'!$E$1)+1),ROW(32:32))),"")</f>
        <v/>
      </c>
      <c r="AA58" s="279" t="str">
        <f t="shared" si="47"/>
        <v/>
      </c>
      <c r="AB58" s="122" t="str" cm="1">
        <f t="array" ref="AB58">IFERROR(INDEX('Contratações Governo'!$G$1:$G$999,SMALL(IF(AB$1='Contratações Governo'!$E$1:$E$999,ROW('Contratações Governo'!$E$1:$E$999)-ROW('Contratações Governo'!$E$1)+1),ROW(32:32))),"")</f>
        <v/>
      </c>
      <c r="AC58" s="279" t="str">
        <f t="shared" si="48"/>
        <v/>
      </c>
      <c r="AD58" s="119" t="str" cm="1">
        <f t="array" ref="AD58">IFERROR(INDEX('Contratações Governo'!$G$1:$G$999,SMALL(IF(AD$1='Contratações Governo'!$E$1:$E$999,ROW('Contratações Governo'!$E$1:$E$999)-ROW('Contratações Governo'!$E$1)+1),ROW(32:32))),"")</f>
        <v/>
      </c>
      <c r="AE58" s="279" t="str">
        <f t="shared" si="49"/>
        <v/>
      </c>
      <c r="AF58" s="121" t="str" cm="1">
        <f t="array" ref="AF58">IFERROR(INDEX('Contratações Governo'!$G$1:$G$999,SMALL(IF(AF$1='Contratações Governo'!$E$1:$E$999,ROW('Contratações Governo'!$E$1:$E$999)-ROW('Contratações Governo'!$E$1)+1),ROW(32:32))),"")</f>
        <v/>
      </c>
      <c r="AG58" s="279" t="str">
        <f t="shared" si="50"/>
        <v/>
      </c>
      <c r="AH58" s="121" t="str" cm="1">
        <f t="array" ref="AH58">IFERROR(INDEX('Contratações Governo'!$G$1:$G$999,SMALL(IF(AH$1='Contratações Governo'!$E$1:$E$999,ROW('Contratações Governo'!$E$1:$E$999)-ROW('Contratações Governo'!$E$1)+1),ROW(32:32))),"")</f>
        <v/>
      </c>
      <c r="AI58" s="279" t="str">
        <f t="shared" si="51"/>
        <v/>
      </c>
      <c r="AJ58" s="88" t="str" cm="1">
        <f t="array" ref="AJ58">IFERROR(INDEX('Contratações Governo'!$G$1:$G$999,SMALL(IF(AJ$1='Contratações Governo'!$E$1:$E$999,ROW('Contratações Governo'!$E$1:$E$999)-ROW('Contratações Governo'!$E$1)+1),ROW(32:32))),"")</f>
        <v/>
      </c>
      <c r="AK58" s="279" t="str">
        <f t="shared" si="52"/>
        <v/>
      </c>
      <c r="AL58" s="122" t="str" cm="1">
        <f t="array" ref="AL58">IFERROR(INDEX('Contratações Governo'!$G$1:$G$999,SMALL(IF(AL$1='Contratações Governo'!$E$1:$E$999,ROW('Contratações Governo'!$E$1:$E$999)-ROW('Contratações Governo'!$E$1)+1),ROW(32:32))),"")</f>
        <v/>
      </c>
      <c r="AM58" s="279" t="str">
        <f t="shared" si="53"/>
        <v/>
      </c>
      <c r="AN58" s="122" t="str" cm="1">
        <f t="array" ref="AN58">IFERROR(INDEX('Contratações Governo'!$G$1:$G$999,SMALL(IF(AN$1='Contratações Governo'!$E$1:$E$999,ROW('Contratações Governo'!$E$1:$E$999)-ROW('Contratações Governo'!$E$1)+1),ROW(32:32))),"")</f>
        <v/>
      </c>
      <c r="AO58" s="279" t="str">
        <f t="shared" si="54"/>
        <v/>
      </c>
      <c r="AP58" s="119" t="str" cm="1">
        <f t="array" ref="AP58">IFERROR(INDEX('Contratações Governo'!$G$1:$G$999,SMALL(IF(AP$1='Contratações Governo'!$E$1:$E$999,ROW('Contratações Governo'!$E$1:$E$999)-ROW('Contratações Governo'!$E$1)+1),ROW(32:32))),"")</f>
        <v/>
      </c>
      <c r="AQ58" s="279" t="str">
        <f t="shared" si="55"/>
        <v/>
      </c>
      <c r="AR58" s="121" t="str" cm="1">
        <f t="array" ref="AR58">IFERROR(INDEX('Contratações Governo'!$G$1:$G$999,SMALL(IF(AR$1='Contratações Governo'!$E$1:$E$999,ROW('Contratações Governo'!$E$1:$E$999)-ROW('Contratações Governo'!$E$1)+1),ROW(32:32))),"")</f>
        <v/>
      </c>
      <c r="AS58" s="279" t="str">
        <f t="shared" si="56"/>
        <v/>
      </c>
      <c r="AT58" s="121" t="str" cm="1">
        <f t="array" ref="AT58">IFERROR(INDEX('Contratações Governo'!$G$1:$G$999,SMALL(IF(AT$1='Contratações Governo'!$E$1:$E$999,ROW('Contratações Governo'!$E$1:$E$999)-ROW('Contratações Governo'!$E$1)+1),ROW(32:32))),"")</f>
        <v/>
      </c>
      <c r="AU58" s="279" t="str">
        <f t="shared" si="57"/>
        <v/>
      </c>
      <c r="AV58" s="88" t="str" cm="1">
        <f t="array" ref="AV58">IFERROR(INDEX('Contratações Governo'!$G$1:$G$999,SMALL(IF(AV$1='Contratações Governo'!$E$1:$E$999,ROW('Contratações Governo'!$E$1:$E$999)-ROW('Contratações Governo'!$E$1)+1),ROW(32:32))),"")</f>
        <v/>
      </c>
      <c r="AW58" s="279" t="str">
        <f t="shared" si="58"/>
        <v/>
      </c>
      <c r="AX58" s="122" t="str" cm="1">
        <f t="array" ref="AX58">IFERROR(INDEX('Contratações Governo'!$G$1:$G$999,SMALL(IF(AX$1='Contratações Governo'!$E$1:$E$999,ROW('Contratações Governo'!$E$1:$E$999)-ROW('Contratações Governo'!$E$1)+1),ROW(32:32))),"")</f>
        <v/>
      </c>
      <c r="AY58" s="279" t="str">
        <f t="shared" si="59"/>
        <v/>
      </c>
      <c r="AZ58" s="122" t="str" cm="1">
        <f t="array" ref="AZ58">IFERROR(INDEX('Contratações Governo'!$G$1:$G$999,SMALL(IF(AZ$1='Contratações Governo'!$E$1:$E$999,ROW('Contratações Governo'!$E$1:$E$999)-ROW('Contratações Governo'!$E$1)+1),ROW(32:32))),"")</f>
        <v/>
      </c>
      <c r="BA58" s="279" t="str">
        <f t="shared" si="60"/>
        <v/>
      </c>
      <c r="BB58" s="119" t="str" cm="1">
        <f t="array" ref="BB58">IFERROR(INDEX('Contratações Governo'!$G$1:$G$999,SMALL(IF(BB$1='Contratações Governo'!$E$1:$E$999,ROW('Contratações Governo'!$E$1:$E$999)-ROW('Contratações Governo'!$E$1)+1),ROW(32:32))),"")</f>
        <v/>
      </c>
      <c r="BC58" s="279" t="str">
        <f t="shared" si="61"/>
        <v/>
      </c>
      <c r="BD58" s="121" t="str" cm="1">
        <f t="array" ref="BD58">IFERROR(INDEX('Contratações Governo'!$G$1:$G$999,SMALL(IF(BD$1='Contratações Governo'!$E$1:$E$999,ROW('Contratações Governo'!$E$1:$E$999)-ROW('Contratações Governo'!$E$1)+1),ROW(32:32))),"")</f>
        <v/>
      </c>
      <c r="BE58" s="279" t="str">
        <f t="shared" si="62"/>
        <v/>
      </c>
      <c r="BF58" s="121" t="str" cm="1">
        <f t="array" ref="BF58">IFERROR(INDEX('Contratações Governo'!$G$1:$G$999,SMALL(IF(BF$1='Contratações Governo'!$E$1:$E$999,ROW('Contratações Governo'!$E$1:$E$999)-ROW('Contratações Governo'!$E$1)+1),ROW(32:32))),"")</f>
        <v/>
      </c>
      <c r="BG58" s="279" t="str">
        <f t="shared" si="63"/>
        <v/>
      </c>
      <c r="BH58" s="88" t="str" cm="1">
        <f t="array" ref="BH58">IFERROR(INDEX('Contratações Governo'!$G$1:$G$999,SMALL(IF(BH$1='Contratações Governo'!$E$1:$E$999,ROW('Contratações Governo'!$E$1:$E$999)-ROW('Contratações Governo'!$E$1)+1),ROW(32:32))),"")</f>
        <v/>
      </c>
      <c r="BI58" s="279" t="str">
        <f t="shared" si="64"/>
        <v/>
      </c>
      <c r="BJ58" s="122" t="str" cm="1">
        <f t="array" ref="BJ58">IFERROR(INDEX('Contratações Governo'!$G$1:$G$999,SMALL(IF(BJ$1='Contratações Governo'!$E$1:$E$999,ROW('Contratações Governo'!$E$1:$E$999)-ROW('Contratações Governo'!$E$1)+1),ROW(32:32))),"")</f>
        <v/>
      </c>
      <c r="BK58" s="279" t="str">
        <f t="shared" si="65"/>
        <v/>
      </c>
      <c r="BL58" s="122" t="str" cm="1">
        <f t="array" ref="BL58">IFERROR(INDEX('Contratações Governo'!$G$1:$G$999,SMALL(IF(BL$1='Contratações Governo'!$E$1:$E$999,ROW('Contratações Governo'!$E$1:$E$999)-ROW('Contratações Governo'!$E$1)+1),ROW(32:32))),"")</f>
        <v/>
      </c>
      <c r="BM58" s="279" t="str">
        <f t="shared" si="66"/>
        <v/>
      </c>
      <c r="BN58" s="119" t="str" cm="1">
        <f t="array" ref="BN58">IFERROR(INDEX('Contratações Governo'!$G$1:$G$999,SMALL(IF(BN$1='Contratações Governo'!$E$1:$E$999,ROW('Contratações Governo'!$E$1:$E$999)-ROW('Contratações Governo'!$E$1)+1),ROW(32:32))),"")</f>
        <v/>
      </c>
      <c r="BO58" s="165" t="str">
        <f t="shared" si="67"/>
        <v/>
      </c>
      <c r="BP58" s="122" t="str" cm="1">
        <f t="array" ref="BP58">IFERROR(INDEX('Contratações Governo'!$G$1:$G$999,SMALL(IF(BP$1='Contratações Governo'!$E$1:$E$999,ROW('Contratações Governo'!$E$1:$E$999)-ROW('Contratações Governo'!$E$1)+1),ROW(32:32))),"")</f>
        <v/>
      </c>
      <c r="BQ58" s="279" t="str">
        <f t="shared" si="68"/>
        <v/>
      </c>
      <c r="BR58" s="122" t="str" cm="1">
        <f t="array" ref="BR58">IFERROR(INDEX('Contratações Governo'!$G$1:$G$999,SMALL(IF(BR$1='Contratações Governo'!$E$1:$E$999,ROW('Contratações Governo'!$E$1:$E$999)-ROW('Contratações Governo'!$E$1)+1),ROW(32:32))),"")</f>
        <v/>
      </c>
      <c r="BS58" s="165" t="str">
        <f t="shared" si="69"/>
        <v/>
      </c>
    </row>
    <row r="59" spans="1:71" x14ac:dyDescent="0.25">
      <c r="A59" s="667"/>
      <c r="B59" s="119" t="str" cm="1">
        <f t="array" ref="B59">IFERROR(INDEX('Contratações Governo'!$G$1:$G$999,SMALL(IF(B$1='Contratações Governo'!$E$1:$E$999,ROW('Contratações Governo'!$E$1:$E$999)-ROW('Contratações Governo'!$E$1)+1),ROW(33:33))),"")</f>
        <v/>
      </c>
      <c r="C59" s="279" t="str">
        <f t="shared" si="35"/>
        <v/>
      </c>
      <c r="D59" s="121" t="str" cm="1">
        <f t="array" ref="D59">IFERROR(INDEX('Contratações Governo'!$G$1:$G$999,SMALL(IF(D$1='Contratações Governo'!$E$1:$E$999,ROW('Contratações Governo'!$E$1:$E$999)-ROW('Contratações Governo'!$E$1)+1),ROW(33:33))),"")</f>
        <v/>
      </c>
      <c r="E59" s="279" t="str">
        <f t="shared" si="36"/>
        <v/>
      </c>
      <c r="F59" s="121" t="str" cm="1">
        <f t="array" ref="F59">IFERROR(INDEX('Contratações Governo'!$G$1:$G$999,SMALL(IF(F$1='Contratações Governo'!$E$1:$E$999,ROW('Contratações Governo'!$E$1:$E$999)-ROW('Contratações Governo'!$E$1)+1),ROW(33:33))),"")</f>
        <v/>
      </c>
      <c r="G59" s="165" t="str">
        <f t="shared" si="37"/>
        <v/>
      </c>
      <c r="H59" s="88" t="str" cm="1">
        <f t="array" ref="H59">IFERROR(INDEX('Contratações Governo'!$G$1:$G$999,SMALL(IF(H$1='Contratações Governo'!$E$1:$E$999,ROW('Contratações Governo'!$E$1:$E$999)-ROW('Contratações Governo'!$E$1)+1),ROW(33:33))),"")</f>
        <v/>
      </c>
      <c r="I59" s="279" t="str">
        <f t="shared" si="38"/>
        <v/>
      </c>
      <c r="J59" s="122" t="str" cm="1">
        <f t="array" ref="J59">IFERROR(INDEX('Contratações Governo'!$G$1:$G$999,SMALL(IF(J$1='Contratações Governo'!$E$1:$E$999,ROW('Contratações Governo'!$E$1:$E$999)-ROW('Contratações Governo'!$E$1)+1),ROW(33:33))),"")</f>
        <v/>
      </c>
      <c r="K59" s="279" t="str">
        <f t="shared" si="39"/>
        <v/>
      </c>
      <c r="L59" s="122" t="str" cm="1">
        <f t="array" ref="L59">IFERROR(INDEX('Contratações Governo'!$G$1:$G$999,SMALL(IF(L$1='Contratações Governo'!$E$1:$E$999,ROW('Contratações Governo'!$E$1:$E$999)-ROW('Contratações Governo'!$E$1)+1),ROW(33:33))),"")</f>
        <v/>
      </c>
      <c r="M59" s="279" t="str">
        <f t="shared" si="40"/>
        <v/>
      </c>
      <c r="N59" s="119" t="str" cm="1">
        <f t="array" ref="N59">IFERROR(INDEX('Contratações Governo'!$G$1:$G$999,SMALL(IF(N$1='Contratações Governo'!$E$1:$E$999,ROW('Contratações Governo'!$E$1:$E$999)-ROW('Contratações Governo'!$E$1)+1),ROW(33:33))),"")</f>
        <v/>
      </c>
      <c r="O59" s="279" t="str">
        <f t="shared" si="41"/>
        <v/>
      </c>
      <c r="P59" s="88" t="str" cm="1">
        <f t="array" ref="P59">IFERROR(INDEX('Contratações Governo'!$G$1:$G$999,SMALL(IF(P$1='Contratações Governo'!$E$1:$E$999,ROW('Contratações Governo'!$E$1:$E$999)-ROW('Contratações Governo'!$E$1)+1),ROW(33:33))),"")</f>
        <v/>
      </c>
      <c r="Q59" s="279" t="str">
        <f t="shared" si="42"/>
        <v/>
      </c>
      <c r="R59" s="122" t="str" cm="1">
        <f t="array" ref="R59">IFERROR(INDEX('Contratações Governo'!$G$1:$G$999,SMALL(IF(R$1='Contratações Governo'!$E$1:$E$999,ROW('Contratações Governo'!$E$1:$E$999)-ROW('Contratações Governo'!$E$1)+1),ROW(33:33))),"")</f>
        <v/>
      </c>
      <c r="S59" s="279" t="str">
        <f t="shared" si="43"/>
        <v/>
      </c>
      <c r="T59" s="122" t="str" cm="1">
        <f t="array" ref="T59">IFERROR(INDEX('Contratações Governo'!$G$1:$G$999,SMALL(IF(T$1='Contratações Governo'!$E$1:$E$999,ROW('Contratações Governo'!$E$1:$E$999)-ROW('Contratações Governo'!$E$1)+1),ROW(33:33))),"")</f>
        <v/>
      </c>
      <c r="U59" s="279" t="str">
        <f t="shared" si="44"/>
        <v/>
      </c>
      <c r="V59" s="119" t="str" cm="1">
        <f t="array" ref="V59">IFERROR(INDEX('Contratações Governo'!$G$1:$G$999,SMALL(IF(V$1='Contratações Governo'!$E$1:$E$999,ROW('Contratações Governo'!$E$1:$E$999)-ROW('Contratações Governo'!$E$1)+1),ROW(33:33))),"")</f>
        <v/>
      </c>
      <c r="W59" s="279" t="str">
        <f t="shared" si="45"/>
        <v/>
      </c>
      <c r="X59" s="88" t="str" cm="1">
        <f t="array" ref="X59">IFERROR(INDEX('Contratações Governo'!$G$1:$G$999,SMALL(IF(X$1='Contratações Governo'!$E$1:$E$999,ROW('Contratações Governo'!$E$1:$E$999)-ROW('Contratações Governo'!$E$1)+1),ROW(33:33))),"")</f>
        <v/>
      </c>
      <c r="Y59" s="279" t="str">
        <f t="shared" si="46"/>
        <v/>
      </c>
      <c r="Z59" s="122" t="str" cm="1">
        <f t="array" ref="Z59">IFERROR(INDEX('Contratações Governo'!$G$1:$G$999,SMALL(IF(Z$1='Contratações Governo'!$E$1:$E$999,ROW('Contratações Governo'!$E$1:$E$999)-ROW('Contratações Governo'!$E$1)+1),ROW(33:33))),"")</f>
        <v/>
      </c>
      <c r="AA59" s="279" t="str">
        <f t="shared" si="47"/>
        <v/>
      </c>
      <c r="AB59" s="122" t="str" cm="1">
        <f t="array" ref="AB59">IFERROR(INDEX('Contratações Governo'!$G$1:$G$999,SMALL(IF(AB$1='Contratações Governo'!$E$1:$E$999,ROW('Contratações Governo'!$E$1:$E$999)-ROW('Contratações Governo'!$E$1)+1),ROW(33:33))),"")</f>
        <v/>
      </c>
      <c r="AC59" s="279" t="str">
        <f t="shared" si="48"/>
        <v/>
      </c>
      <c r="AD59" s="119" t="str" cm="1">
        <f t="array" ref="AD59">IFERROR(INDEX('Contratações Governo'!$G$1:$G$999,SMALL(IF(AD$1='Contratações Governo'!$E$1:$E$999,ROW('Contratações Governo'!$E$1:$E$999)-ROW('Contratações Governo'!$E$1)+1),ROW(33:33))),"")</f>
        <v/>
      </c>
      <c r="AE59" s="279" t="str">
        <f t="shared" si="49"/>
        <v/>
      </c>
      <c r="AF59" s="121" t="str" cm="1">
        <f t="array" ref="AF59">IFERROR(INDEX('Contratações Governo'!$G$1:$G$999,SMALL(IF(AF$1='Contratações Governo'!$E$1:$E$999,ROW('Contratações Governo'!$E$1:$E$999)-ROW('Contratações Governo'!$E$1)+1),ROW(33:33))),"")</f>
        <v/>
      </c>
      <c r="AG59" s="279" t="str">
        <f t="shared" si="50"/>
        <v/>
      </c>
      <c r="AH59" s="121" t="str" cm="1">
        <f t="array" ref="AH59">IFERROR(INDEX('Contratações Governo'!$G$1:$G$999,SMALL(IF(AH$1='Contratações Governo'!$E$1:$E$999,ROW('Contratações Governo'!$E$1:$E$999)-ROW('Contratações Governo'!$E$1)+1),ROW(33:33))),"")</f>
        <v/>
      </c>
      <c r="AI59" s="279" t="str">
        <f t="shared" si="51"/>
        <v/>
      </c>
      <c r="AJ59" s="88" t="str" cm="1">
        <f t="array" ref="AJ59">IFERROR(INDEX('Contratações Governo'!$G$1:$G$999,SMALL(IF(AJ$1='Contratações Governo'!$E$1:$E$999,ROW('Contratações Governo'!$E$1:$E$999)-ROW('Contratações Governo'!$E$1)+1),ROW(33:33))),"")</f>
        <v/>
      </c>
      <c r="AK59" s="279" t="str">
        <f t="shared" si="52"/>
        <v/>
      </c>
      <c r="AL59" s="122" t="str" cm="1">
        <f t="array" ref="AL59">IFERROR(INDEX('Contratações Governo'!$G$1:$G$999,SMALL(IF(AL$1='Contratações Governo'!$E$1:$E$999,ROW('Contratações Governo'!$E$1:$E$999)-ROW('Contratações Governo'!$E$1)+1),ROW(33:33))),"")</f>
        <v/>
      </c>
      <c r="AM59" s="279" t="str">
        <f t="shared" si="53"/>
        <v/>
      </c>
      <c r="AN59" s="122" t="str" cm="1">
        <f t="array" ref="AN59">IFERROR(INDEX('Contratações Governo'!$G$1:$G$999,SMALL(IF(AN$1='Contratações Governo'!$E$1:$E$999,ROW('Contratações Governo'!$E$1:$E$999)-ROW('Contratações Governo'!$E$1)+1),ROW(33:33))),"")</f>
        <v/>
      </c>
      <c r="AO59" s="279" t="str">
        <f t="shared" si="54"/>
        <v/>
      </c>
      <c r="AP59" s="119" t="str" cm="1">
        <f t="array" ref="AP59">IFERROR(INDEX('Contratações Governo'!$G$1:$G$999,SMALL(IF(AP$1='Contratações Governo'!$E$1:$E$999,ROW('Contratações Governo'!$E$1:$E$999)-ROW('Contratações Governo'!$E$1)+1),ROW(33:33))),"")</f>
        <v/>
      </c>
      <c r="AQ59" s="279" t="str">
        <f t="shared" si="55"/>
        <v/>
      </c>
      <c r="AR59" s="121" t="str" cm="1">
        <f t="array" ref="AR59">IFERROR(INDEX('Contratações Governo'!$G$1:$G$999,SMALL(IF(AR$1='Contratações Governo'!$E$1:$E$999,ROW('Contratações Governo'!$E$1:$E$999)-ROW('Contratações Governo'!$E$1)+1),ROW(33:33))),"")</f>
        <v/>
      </c>
      <c r="AS59" s="279" t="str">
        <f t="shared" si="56"/>
        <v/>
      </c>
      <c r="AT59" s="121" t="str" cm="1">
        <f t="array" ref="AT59">IFERROR(INDEX('Contratações Governo'!$G$1:$G$999,SMALL(IF(AT$1='Contratações Governo'!$E$1:$E$999,ROW('Contratações Governo'!$E$1:$E$999)-ROW('Contratações Governo'!$E$1)+1),ROW(33:33))),"")</f>
        <v/>
      </c>
      <c r="AU59" s="279" t="str">
        <f t="shared" si="57"/>
        <v/>
      </c>
      <c r="AV59" s="88" t="str" cm="1">
        <f t="array" ref="AV59">IFERROR(INDEX('Contratações Governo'!$G$1:$G$999,SMALL(IF(AV$1='Contratações Governo'!$E$1:$E$999,ROW('Contratações Governo'!$E$1:$E$999)-ROW('Contratações Governo'!$E$1)+1),ROW(33:33))),"")</f>
        <v/>
      </c>
      <c r="AW59" s="279" t="str">
        <f t="shared" si="58"/>
        <v/>
      </c>
      <c r="AX59" s="122" t="str" cm="1">
        <f t="array" ref="AX59">IFERROR(INDEX('Contratações Governo'!$G$1:$G$999,SMALL(IF(AX$1='Contratações Governo'!$E$1:$E$999,ROW('Contratações Governo'!$E$1:$E$999)-ROW('Contratações Governo'!$E$1)+1),ROW(33:33))),"")</f>
        <v/>
      </c>
      <c r="AY59" s="279" t="str">
        <f t="shared" si="59"/>
        <v/>
      </c>
      <c r="AZ59" s="122" t="str" cm="1">
        <f t="array" ref="AZ59">IFERROR(INDEX('Contratações Governo'!$G$1:$G$999,SMALL(IF(AZ$1='Contratações Governo'!$E$1:$E$999,ROW('Contratações Governo'!$E$1:$E$999)-ROW('Contratações Governo'!$E$1)+1),ROW(33:33))),"")</f>
        <v/>
      </c>
      <c r="BA59" s="279" t="str">
        <f t="shared" si="60"/>
        <v/>
      </c>
      <c r="BB59" s="119" t="str" cm="1">
        <f t="array" ref="BB59">IFERROR(INDEX('Contratações Governo'!$G$1:$G$999,SMALL(IF(BB$1='Contratações Governo'!$E$1:$E$999,ROW('Contratações Governo'!$E$1:$E$999)-ROW('Contratações Governo'!$E$1)+1),ROW(33:33))),"")</f>
        <v/>
      </c>
      <c r="BC59" s="279" t="str">
        <f t="shared" si="61"/>
        <v/>
      </c>
      <c r="BD59" s="121" t="str" cm="1">
        <f t="array" ref="BD59">IFERROR(INDEX('Contratações Governo'!$G$1:$G$999,SMALL(IF(BD$1='Contratações Governo'!$E$1:$E$999,ROW('Contratações Governo'!$E$1:$E$999)-ROW('Contratações Governo'!$E$1)+1),ROW(33:33))),"")</f>
        <v/>
      </c>
      <c r="BE59" s="279" t="str">
        <f t="shared" si="62"/>
        <v/>
      </c>
      <c r="BF59" s="121" t="str" cm="1">
        <f t="array" ref="BF59">IFERROR(INDEX('Contratações Governo'!$G$1:$G$999,SMALL(IF(BF$1='Contratações Governo'!$E$1:$E$999,ROW('Contratações Governo'!$E$1:$E$999)-ROW('Contratações Governo'!$E$1)+1),ROW(33:33))),"")</f>
        <v/>
      </c>
      <c r="BG59" s="279" t="str">
        <f t="shared" si="63"/>
        <v/>
      </c>
      <c r="BH59" s="88" t="str" cm="1">
        <f t="array" ref="BH59">IFERROR(INDEX('Contratações Governo'!$G$1:$G$999,SMALL(IF(BH$1='Contratações Governo'!$E$1:$E$999,ROW('Contratações Governo'!$E$1:$E$999)-ROW('Contratações Governo'!$E$1)+1),ROW(33:33))),"")</f>
        <v/>
      </c>
      <c r="BI59" s="279" t="str">
        <f t="shared" si="64"/>
        <v/>
      </c>
      <c r="BJ59" s="122" t="str" cm="1">
        <f t="array" ref="BJ59">IFERROR(INDEX('Contratações Governo'!$G$1:$G$999,SMALL(IF(BJ$1='Contratações Governo'!$E$1:$E$999,ROW('Contratações Governo'!$E$1:$E$999)-ROW('Contratações Governo'!$E$1)+1),ROW(33:33))),"")</f>
        <v/>
      </c>
      <c r="BK59" s="279" t="str">
        <f t="shared" si="65"/>
        <v/>
      </c>
      <c r="BL59" s="122" t="str" cm="1">
        <f t="array" ref="BL59">IFERROR(INDEX('Contratações Governo'!$G$1:$G$999,SMALL(IF(BL$1='Contratações Governo'!$E$1:$E$999,ROW('Contratações Governo'!$E$1:$E$999)-ROW('Contratações Governo'!$E$1)+1),ROW(33:33))),"")</f>
        <v/>
      </c>
      <c r="BM59" s="279" t="str">
        <f t="shared" si="66"/>
        <v/>
      </c>
      <c r="BN59" s="119" t="str" cm="1">
        <f t="array" ref="BN59">IFERROR(INDEX('Contratações Governo'!$G$1:$G$999,SMALL(IF(BN$1='Contratações Governo'!$E$1:$E$999,ROW('Contratações Governo'!$E$1:$E$999)-ROW('Contratações Governo'!$E$1)+1),ROW(33:33))),"")</f>
        <v/>
      </c>
      <c r="BO59" s="165" t="str">
        <f t="shared" si="67"/>
        <v/>
      </c>
      <c r="BP59" s="122" t="str" cm="1">
        <f t="array" ref="BP59">IFERROR(INDEX('Contratações Governo'!$G$1:$G$999,SMALL(IF(BP$1='Contratações Governo'!$E$1:$E$999,ROW('Contratações Governo'!$E$1:$E$999)-ROW('Contratações Governo'!$E$1)+1),ROW(33:33))),"")</f>
        <v/>
      </c>
      <c r="BQ59" s="279" t="str">
        <f t="shared" si="68"/>
        <v/>
      </c>
      <c r="BR59" s="122" t="str" cm="1">
        <f t="array" ref="BR59">IFERROR(INDEX('Contratações Governo'!$G$1:$G$999,SMALL(IF(BR$1='Contratações Governo'!$E$1:$E$999,ROW('Contratações Governo'!$E$1:$E$999)-ROW('Contratações Governo'!$E$1)+1),ROW(33:33))),"")</f>
        <v/>
      </c>
      <c r="BS59" s="165" t="str">
        <f t="shared" si="69"/>
        <v/>
      </c>
    </row>
    <row r="60" spans="1:71" x14ac:dyDescent="0.25">
      <c r="A60" s="667"/>
      <c r="B60" s="119" t="str" cm="1">
        <f t="array" ref="B60">IFERROR(INDEX('Contratações Governo'!$G$1:$G$999,SMALL(IF(B$1='Contratações Governo'!$E$1:$E$999,ROW('Contratações Governo'!$E$1:$E$999)-ROW('Contratações Governo'!$E$1)+1),ROW(34:34))),"")</f>
        <v/>
      </c>
      <c r="C60" s="279" t="str">
        <f t="shared" si="35"/>
        <v/>
      </c>
      <c r="D60" s="121" t="str" cm="1">
        <f t="array" ref="D60">IFERROR(INDEX('Contratações Governo'!$G$1:$G$999,SMALL(IF(D$1='Contratações Governo'!$E$1:$E$999,ROW('Contratações Governo'!$E$1:$E$999)-ROW('Contratações Governo'!$E$1)+1),ROW(34:34))),"")</f>
        <v/>
      </c>
      <c r="E60" s="279" t="str">
        <f t="shared" si="36"/>
        <v/>
      </c>
      <c r="F60" s="121" t="str" cm="1">
        <f t="array" ref="F60">IFERROR(INDEX('Contratações Governo'!$G$1:$G$999,SMALL(IF(F$1='Contratações Governo'!$E$1:$E$999,ROW('Contratações Governo'!$E$1:$E$999)-ROW('Contratações Governo'!$E$1)+1),ROW(34:34))),"")</f>
        <v/>
      </c>
      <c r="G60" s="165" t="str">
        <f t="shared" si="37"/>
        <v/>
      </c>
      <c r="H60" s="88" t="str" cm="1">
        <f t="array" ref="H60">IFERROR(INDEX('Contratações Governo'!$G$1:$G$999,SMALL(IF(H$1='Contratações Governo'!$E$1:$E$999,ROW('Contratações Governo'!$E$1:$E$999)-ROW('Contratações Governo'!$E$1)+1),ROW(34:34))),"")</f>
        <v/>
      </c>
      <c r="I60" s="279" t="str">
        <f t="shared" si="38"/>
        <v/>
      </c>
      <c r="J60" s="122" t="str" cm="1">
        <f t="array" ref="J60">IFERROR(INDEX('Contratações Governo'!$G$1:$G$999,SMALL(IF(J$1='Contratações Governo'!$E$1:$E$999,ROW('Contratações Governo'!$E$1:$E$999)-ROW('Contratações Governo'!$E$1)+1),ROW(34:34))),"")</f>
        <v/>
      </c>
      <c r="K60" s="279" t="str">
        <f t="shared" si="39"/>
        <v/>
      </c>
      <c r="L60" s="122" t="str" cm="1">
        <f t="array" ref="L60">IFERROR(INDEX('Contratações Governo'!$G$1:$G$999,SMALL(IF(L$1='Contratações Governo'!$E$1:$E$999,ROW('Contratações Governo'!$E$1:$E$999)-ROW('Contratações Governo'!$E$1)+1),ROW(34:34))),"")</f>
        <v/>
      </c>
      <c r="M60" s="279" t="str">
        <f t="shared" si="40"/>
        <v/>
      </c>
      <c r="N60" s="119" t="str" cm="1">
        <f t="array" ref="N60">IFERROR(INDEX('Contratações Governo'!$G$1:$G$999,SMALL(IF(N$1='Contratações Governo'!$E$1:$E$999,ROW('Contratações Governo'!$E$1:$E$999)-ROW('Contratações Governo'!$E$1)+1),ROW(34:34))),"")</f>
        <v/>
      </c>
      <c r="O60" s="279" t="str">
        <f t="shared" si="41"/>
        <v/>
      </c>
      <c r="P60" s="88" t="str" cm="1">
        <f t="array" ref="P60">IFERROR(INDEX('Contratações Governo'!$G$1:$G$999,SMALL(IF(P$1='Contratações Governo'!$E$1:$E$999,ROW('Contratações Governo'!$E$1:$E$999)-ROW('Contratações Governo'!$E$1)+1),ROW(34:34))),"")</f>
        <v/>
      </c>
      <c r="Q60" s="279" t="str">
        <f t="shared" si="42"/>
        <v/>
      </c>
      <c r="R60" s="122" t="str" cm="1">
        <f t="array" ref="R60">IFERROR(INDEX('Contratações Governo'!$G$1:$G$999,SMALL(IF(R$1='Contratações Governo'!$E$1:$E$999,ROW('Contratações Governo'!$E$1:$E$999)-ROW('Contratações Governo'!$E$1)+1),ROW(34:34))),"")</f>
        <v/>
      </c>
      <c r="S60" s="279" t="str">
        <f t="shared" si="43"/>
        <v/>
      </c>
      <c r="T60" s="122" t="str" cm="1">
        <f t="array" ref="T60">IFERROR(INDEX('Contratações Governo'!$G$1:$G$999,SMALL(IF(T$1='Contratações Governo'!$E$1:$E$999,ROW('Contratações Governo'!$E$1:$E$999)-ROW('Contratações Governo'!$E$1)+1),ROW(34:34))),"")</f>
        <v/>
      </c>
      <c r="U60" s="279" t="str">
        <f t="shared" si="44"/>
        <v/>
      </c>
      <c r="V60" s="119" t="str" cm="1">
        <f t="array" ref="V60">IFERROR(INDEX('Contratações Governo'!$G$1:$G$999,SMALL(IF(V$1='Contratações Governo'!$E$1:$E$999,ROW('Contratações Governo'!$E$1:$E$999)-ROW('Contratações Governo'!$E$1)+1),ROW(34:34))),"")</f>
        <v/>
      </c>
      <c r="W60" s="279" t="str">
        <f t="shared" si="45"/>
        <v/>
      </c>
      <c r="X60" s="88" t="str" cm="1">
        <f t="array" ref="X60">IFERROR(INDEX('Contratações Governo'!$G$1:$G$999,SMALL(IF(X$1='Contratações Governo'!$E$1:$E$999,ROW('Contratações Governo'!$E$1:$E$999)-ROW('Contratações Governo'!$E$1)+1),ROW(34:34))),"")</f>
        <v/>
      </c>
      <c r="Y60" s="279" t="str">
        <f t="shared" si="46"/>
        <v/>
      </c>
      <c r="Z60" s="122" t="str" cm="1">
        <f t="array" ref="Z60">IFERROR(INDEX('Contratações Governo'!$G$1:$G$999,SMALL(IF(Z$1='Contratações Governo'!$E$1:$E$999,ROW('Contratações Governo'!$E$1:$E$999)-ROW('Contratações Governo'!$E$1)+1),ROW(34:34))),"")</f>
        <v/>
      </c>
      <c r="AA60" s="279" t="str">
        <f t="shared" si="47"/>
        <v/>
      </c>
      <c r="AB60" s="122" t="str" cm="1">
        <f t="array" ref="AB60">IFERROR(INDEX('Contratações Governo'!$G$1:$G$999,SMALL(IF(AB$1='Contratações Governo'!$E$1:$E$999,ROW('Contratações Governo'!$E$1:$E$999)-ROW('Contratações Governo'!$E$1)+1),ROW(34:34))),"")</f>
        <v/>
      </c>
      <c r="AC60" s="279" t="str">
        <f t="shared" si="48"/>
        <v/>
      </c>
      <c r="AD60" s="119" t="str" cm="1">
        <f t="array" ref="AD60">IFERROR(INDEX('Contratações Governo'!$G$1:$G$999,SMALL(IF(AD$1='Contratações Governo'!$E$1:$E$999,ROW('Contratações Governo'!$E$1:$E$999)-ROW('Contratações Governo'!$E$1)+1),ROW(34:34))),"")</f>
        <v/>
      </c>
      <c r="AE60" s="279" t="str">
        <f t="shared" si="49"/>
        <v/>
      </c>
      <c r="AF60" s="121" t="str" cm="1">
        <f t="array" ref="AF60">IFERROR(INDEX('Contratações Governo'!$G$1:$G$999,SMALL(IF(AF$1='Contratações Governo'!$E$1:$E$999,ROW('Contratações Governo'!$E$1:$E$999)-ROW('Contratações Governo'!$E$1)+1),ROW(34:34))),"")</f>
        <v/>
      </c>
      <c r="AG60" s="279" t="str">
        <f t="shared" si="50"/>
        <v/>
      </c>
      <c r="AH60" s="121" t="str" cm="1">
        <f t="array" ref="AH60">IFERROR(INDEX('Contratações Governo'!$G$1:$G$999,SMALL(IF(AH$1='Contratações Governo'!$E$1:$E$999,ROW('Contratações Governo'!$E$1:$E$999)-ROW('Contratações Governo'!$E$1)+1),ROW(34:34))),"")</f>
        <v/>
      </c>
      <c r="AI60" s="279" t="str">
        <f t="shared" si="51"/>
        <v/>
      </c>
      <c r="AJ60" s="88" t="str" cm="1">
        <f t="array" ref="AJ60">IFERROR(INDEX('Contratações Governo'!$G$1:$G$999,SMALL(IF(AJ$1='Contratações Governo'!$E$1:$E$999,ROW('Contratações Governo'!$E$1:$E$999)-ROW('Contratações Governo'!$E$1)+1),ROW(34:34))),"")</f>
        <v/>
      </c>
      <c r="AK60" s="279" t="str">
        <f t="shared" si="52"/>
        <v/>
      </c>
      <c r="AL60" s="122" t="str" cm="1">
        <f t="array" ref="AL60">IFERROR(INDEX('Contratações Governo'!$G$1:$G$999,SMALL(IF(AL$1='Contratações Governo'!$E$1:$E$999,ROW('Contratações Governo'!$E$1:$E$999)-ROW('Contratações Governo'!$E$1)+1),ROW(34:34))),"")</f>
        <v/>
      </c>
      <c r="AM60" s="279" t="str">
        <f t="shared" si="53"/>
        <v/>
      </c>
      <c r="AN60" s="122" t="str" cm="1">
        <f t="array" ref="AN60">IFERROR(INDEX('Contratações Governo'!$G$1:$G$999,SMALL(IF(AN$1='Contratações Governo'!$E$1:$E$999,ROW('Contratações Governo'!$E$1:$E$999)-ROW('Contratações Governo'!$E$1)+1),ROW(34:34))),"")</f>
        <v/>
      </c>
      <c r="AO60" s="279" t="str">
        <f t="shared" si="54"/>
        <v/>
      </c>
      <c r="AP60" s="119" t="str" cm="1">
        <f t="array" ref="AP60">IFERROR(INDEX('Contratações Governo'!$G$1:$G$999,SMALL(IF(AP$1='Contratações Governo'!$E$1:$E$999,ROW('Contratações Governo'!$E$1:$E$999)-ROW('Contratações Governo'!$E$1)+1),ROW(34:34))),"")</f>
        <v/>
      </c>
      <c r="AQ60" s="279" t="str">
        <f t="shared" si="55"/>
        <v/>
      </c>
      <c r="AR60" s="121" t="str" cm="1">
        <f t="array" ref="AR60">IFERROR(INDEX('Contratações Governo'!$G$1:$G$999,SMALL(IF(AR$1='Contratações Governo'!$E$1:$E$999,ROW('Contratações Governo'!$E$1:$E$999)-ROW('Contratações Governo'!$E$1)+1),ROW(34:34))),"")</f>
        <v/>
      </c>
      <c r="AS60" s="279" t="str">
        <f t="shared" si="56"/>
        <v/>
      </c>
      <c r="AT60" s="121" t="str" cm="1">
        <f t="array" ref="AT60">IFERROR(INDEX('Contratações Governo'!$G$1:$G$999,SMALL(IF(AT$1='Contratações Governo'!$E$1:$E$999,ROW('Contratações Governo'!$E$1:$E$999)-ROW('Contratações Governo'!$E$1)+1),ROW(34:34))),"")</f>
        <v/>
      </c>
      <c r="AU60" s="279" t="str">
        <f t="shared" si="57"/>
        <v/>
      </c>
      <c r="AV60" s="88" t="str" cm="1">
        <f t="array" ref="AV60">IFERROR(INDEX('Contratações Governo'!$G$1:$G$999,SMALL(IF(AV$1='Contratações Governo'!$E$1:$E$999,ROW('Contratações Governo'!$E$1:$E$999)-ROW('Contratações Governo'!$E$1)+1),ROW(34:34))),"")</f>
        <v/>
      </c>
      <c r="AW60" s="279" t="str">
        <f t="shared" si="58"/>
        <v/>
      </c>
      <c r="AX60" s="122" t="str" cm="1">
        <f t="array" ref="AX60">IFERROR(INDEX('Contratações Governo'!$G$1:$G$999,SMALL(IF(AX$1='Contratações Governo'!$E$1:$E$999,ROW('Contratações Governo'!$E$1:$E$999)-ROW('Contratações Governo'!$E$1)+1),ROW(34:34))),"")</f>
        <v/>
      </c>
      <c r="AY60" s="279" t="str">
        <f t="shared" si="59"/>
        <v/>
      </c>
      <c r="AZ60" s="122" t="str" cm="1">
        <f t="array" ref="AZ60">IFERROR(INDEX('Contratações Governo'!$G$1:$G$999,SMALL(IF(AZ$1='Contratações Governo'!$E$1:$E$999,ROW('Contratações Governo'!$E$1:$E$999)-ROW('Contratações Governo'!$E$1)+1),ROW(34:34))),"")</f>
        <v/>
      </c>
      <c r="BA60" s="279" t="str">
        <f t="shared" si="60"/>
        <v/>
      </c>
      <c r="BB60" s="119" t="str" cm="1">
        <f t="array" ref="BB60">IFERROR(INDEX('Contratações Governo'!$G$1:$G$999,SMALL(IF(BB$1='Contratações Governo'!$E$1:$E$999,ROW('Contratações Governo'!$E$1:$E$999)-ROW('Contratações Governo'!$E$1)+1),ROW(34:34))),"")</f>
        <v/>
      </c>
      <c r="BC60" s="279" t="str">
        <f t="shared" si="61"/>
        <v/>
      </c>
      <c r="BD60" s="121" t="str" cm="1">
        <f t="array" ref="BD60">IFERROR(INDEX('Contratações Governo'!$G$1:$G$999,SMALL(IF(BD$1='Contratações Governo'!$E$1:$E$999,ROW('Contratações Governo'!$E$1:$E$999)-ROW('Contratações Governo'!$E$1)+1),ROW(34:34))),"")</f>
        <v/>
      </c>
      <c r="BE60" s="279" t="str">
        <f t="shared" si="62"/>
        <v/>
      </c>
      <c r="BF60" s="121" t="str" cm="1">
        <f t="array" ref="BF60">IFERROR(INDEX('Contratações Governo'!$G$1:$G$999,SMALL(IF(BF$1='Contratações Governo'!$E$1:$E$999,ROW('Contratações Governo'!$E$1:$E$999)-ROW('Contratações Governo'!$E$1)+1),ROW(34:34))),"")</f>
        <v/>
      </c>
      <c r="BG60" s="279" t="str">
        <f t="shared" si="63"/>
        <v/>
      </c>
      <c r="BH60" s="88" t="str" cm="1">
        <f t="array" ref="BH60">IFERROR(INDEX('Contratações Governo'!$G$1:$G$999,SMALL(IF(BH$1='Contratações Governo'!$E$1:$E$999,ROW('Contratações Governo'!$E$1:$E$999)-ROW('Contratações Governo'!$E$1)+1),ROW(34:34))),"")</f>
        <v/>
      </c>
      <c r="BI60" s="279" t="str">
        <f t="shared" si="64"/>
        <v/>
      </c>
      <c r="BJ60" s="122" t="str" cm="1">
        <f t="array" ref="BJ60">IFERROR(INDEX('Contratações Governo'!$G$1:$G$999,SMALL(IF(BJ$1='Contratações Governo'!$E$1:$E$999,ROW('Contratações Governo'!$E$1:$E$999)-ROW('Contratações Governo'!$E$1)+1),ROW(34:34))),"")</f>
        <v/>
      </c>
      <c r="BK60" s="279" t="str">
        <f t="shared" si="65"/>
        <v/>
      </c>
      <c r="BL60" s="122" t="str" cm="1">
        <f t="array" ref="BL60">IFERROR(INDEX('Contratações Governo'!$G$1:$G$999,SMALL(IF(BL$1='Contratações Governo'!$E$1:$E$999,ROW('Contratações Governo'!$E$1:$E$999)-ROW('Contratações Governo'!$E$1)+1),ROW(34:34))),"")</f>
        <v/>
      </c>
      <c r="BM60" s="279" t="str">
        <f t="shared" si="66"/>
        <v/>
      </c>
      <c r="BN60" s="119" t="str" cm="1">
        <f t="array" ref="BN60">IFERROR(INDEX('Contratações Governo'!$G$1:$G$999,SMALL(IF(BN$1='Contratações Governo'!$E$1:$E$999,ROW('Contratações Governo'!$E$1:$E$999)-ROW('Contratações Governo'!$E$1)+1),ROW(34:34))),"")</f>
        <v/>
      </c>
      <c r="BO60" s="165" t="str">
        <f t="shared" si="67"/>
        <v/>
      </c>
      <c r="BP60" s="122" t="str" cm="1">
        <f t="array" ref="BP60">IFERROR(INDEX('Contratações Governo'!$G$1:$G$999,SMALL(IF(BP$1='Contratações Governo'!$E$1:$E$999,ROW('Contratações Governo'!$E$1:$E$999)-ROW('Contratações Governo'!$E$1)+1),ROW(34:34))),"")</f>
        <v/>
      </c>
      <c r="BQ60" s="279" t="str">
        <f t="shared" si="68"/>
        <v/>
      </c>
      <c r="BR60" s="122" t="str" cm="1">
        <f t="array" ref="BR60">IFERROR(INDEX('Contratações Governo'!$G$1:$G$999,SMALL(IF(BR$1='Contratações Governo'!$E$1:$E$999,ROW('Contratações Governo'!$E$1:$E$999)-ROW('Contratações Governo'!$E$1)+1),ROW(34:34))),"")</f>
        <v/>
      </c>
      <c r="BS60" s="165" t="str">
        <f t="shared" si="69"/>
        <v/>
      </c>
    </row>
    <row r="61" spans="1:71" ht="15.75" thickBot="1" x14ac:dyDescent="0.3">
      <c r="A61" s="668"/>
      <c r="B61" s="120" t="str" cm="1">
        <f t="array" ref="B61">IFERROR(INDEX('Contratações Governo'!$G$1:$G$999,SMALL(IF(B$1='Contratações Governo'!$E$1:$E$999,ROW('Contratações Governo'!$E$1:$E$999)-ROW('Contratações Governo'!$E$1)+1),ROW(35:35))),"")</f>
        <v/>
      </c>
      <c r="C61" s="281" t="str">
        <f t="shared" si="35"/>
        <v/>
      </c>
      <c r="D61" s="90" t="str" cm="1">
        <f t="array" ref="D61">IFERROR(INDEX('Contratações Governo'!$G$1:$G$999,SMALL(IF(D$1='Contratações Governo'!$E$1:$E$999,ROW('Contratações Governo'!$E$1:$E$999)-ROW('Contratações Governo'!$E$1)+1),ROW(35:35))),"")</f>
        <v/>
      </c>
      <c r="E61" s="281" t="str">
        <f t="shared" si="36"/>
        <v/>
      </c>
      <c r="F61" s="90" t="str" cm="1">
        <f t="array" ref="F61">IFERROR(INDEX('Contratações Governo'!$G$1:$G$999,SMALL(IF(F$1='Contratações Governo'!$E$1:$E$999,ROW('Contratações Governo'!$E$1:$E$999)-ROW('Contratações Governo'!$E$1)+1),ROW(35:35))),"")</f>
        <v/>
      </c>
      <c r="G61" s="290" t="str">
        <f t="shared" si="37"/>
        <v/>
      </c>
      <c r="H61" s="89" t="str" cm="1">
        <f t="array" ref="H61">IFERROR(INDEX('Contratações Governo'!$G$1:$G$999,SMALL(IF(H$1='Contratações Governo'!$E$1:$E$999,ROW('Contratações Governo'!$E$1:$E$999)-ROW('Contratações Governo'!$E$1)+1),ROW(35:35))),"")</f>
        <v/>
      </c>
      <c r="I61" s="281" t="str">
        <f t="shared" si="38"/>
        <v/>
      </c>
      <c r="J61" s="91" t="str" cm="1">
        <f t="array" ref="J61">IFERROR(INDEX('Contratações Governo'!$G$1:$G$999,SMALL(IF(J$1='Contratações Governo'!$E$1:$E$999,ROW('Contratações Governo'!$E$1:$E$999)-ROW('Contratações Governo'!$E$1)+1),ROW(35:35))),"")</f>
        <v/>
      </c>
      <c r="K61" s="281" t="str">
        <f t="shared" si="39"/>
        <v/>
      </c>
      <c r="L61" s="91" t="str" cm="1">
        <f t="array" ref="L61">IFERROR(INDEX('Contratações Governo'!$G$1:$G$999,SMALL(IF(L$1='Contratações Governo'!$E$1:$E$999,ROW('Contratações Governo'!$E$1:$E$999)-ROW('Contratações Governo'!$E$1)+1),ROW(35:35))),"")</f>
        <v/>
      </c>
      <c r="M61" s="281" t="str">
        <f t="shared" si="40"/>
        <v/>
      </c>
      <c r="N61" s="120" t="str" cm="1">
        <f t="array" ref="N61">IFERROR(INDEX('Contratações Governo'!$G$1:$G$999,SMALL(IF(N$1='Contratações Governo'!$E$1:$E$999,ROW('Contratações Governo'!$E$1:$E$999)-ROW('Contratações Governo'!$E$1)+1),ROW(35:35))),"")</f>
        <v/>
      </c>
      <c r="O61" s="281" t="str">
        <f t="shared" si="41"/>
        <v/>
      </c>
      <c r="P61" s="89" t="str" cm="1">
        <f t="array" ref="P61">IFERROR(INDEX('Contratações Governo'!$G$1:$G$999,SMALL(IF(P$1='Contratações Governo'!$E$1:$E$999,ROW('Contratações Governo'!$E$1:$E$999)-ROW('Contratações Governo'!$E$1)+1),ROW(35:35))),"")</f>
        <v/>
      </c>
      <c r="Q61" s="281" t="str">
        <f t="shared" si="42"/>
        <v/>
      </c>
      <c r="R61" s="91" t="str" cm="1">
        <f t="array" ref="R61">IFERROR(INDEX('Contratações Governo'!$G$1:$G$999,SMALL(IF(R$1='Contratações Governo'!$E$1:$E$999,ROW('Contratações Governo'!$E$1:$E$999)-ROW('Contratações Governo'!$E$1)+1),ROW(35:35))),"")</f>
        <v/>
      </c>
      <c r="S61" s="281" t="str">
        <f t="shared" si="43"/>
        <v/>
      </c>
      <c r="T61" s="91" t="str" cm="1">
        <f t="array" ref="T61">IFERROR(INDEX('Contratações Governo'!$G$1:$G$999,SMALL(IF(T$1='Contratações Governo'!$E$1:$E$999,ROW('Contratações Governo'!$E$1:$E$999)-ROW('Contratações Governo'!$E$1)+1),ROW(35:35))),"")</f>
        <v/>
      </c>
      <c r="U61" s="281" t="str">
        <f t="shared" si="44"/>
        <v/>
      </c>
      <c r="V61" s="120" t="str" cm="1">
        <f t="array" ref="V61">IFERROR(INDEX('Contratações Governo'!$G$1:$G$999,SMALL(IF(V$1='Contratações Governo'!$E$1:$E$999,ROW('Contratações Governo'!$E$1:$E$999)-ROW('Contratações Governo'!$E$1)+1),ROW(35:35))),"")</f>
        <v/>
      </c>
      <c r="W61" s="281" t="str">
        <f t="shared" si="45"/>
        <v/>
      </c>
      <c r="X61" s="89" t="str" cm="1">
        <f t="array" ref="X61">IFERROR(INDEX('Contratações Governo'!$G$1:$G$999,SMALL(IF(X$1='Contratações Governo'!$E$1:$E$999,ROW('Contratações Governo'!$E$1:$E$999)-ROW('Contratações Governo'!$E$1)+1),ROW(35:35))),"")</f>
        <v/>
      </c>
      <c r="Y61" s="281" t="str">
        <f t="shared" si="46"/>
        <v/>
      </c>
      <c r="Z61" s="91" t="str" cm="1">
        <f t="array" ref="Z61">IFERROR(INDEX('Contratações Governo'!$G$1:$G$999,SMALL(IF(Z$1='Contratações Governo'!$E$1:$E$999,ROW('Contratações Governo'!$E$1:$E$999)-ROW('Contratações Governo'!$E$1)+1),ROW(35:35))),"")</f>
        <v/>
      </c>
      <c r="AA61" s="281" t="str">
        <f t="shared" si="47"/>
        <v/>
      </c>
      <c r="AB61" s="91" t="str" cm="1">
        <f t="array" ref="AB61">IFERROR(INDEX('Contratações Governo'!$G$1:$G$999,SMALL(IF(AB$1='Contratações Governo'!$E$1:$E$999,ROW('Contratações Governo'!$E$1:$E$999)-ROW('Contratações Governo'!$E$1)+1),ROW(35:35))),"")</f>
        <v/>
      </c>
      <c r="AC61" s="281" t="str">
        <f t="shared" si="48"/>
        <v/>
      </c>
      <c r="AD61" s="120" t="str" cm="1">
        <f t="array" ref="AD61">IFERROR(INDEX('Contratações Governo'!$G$1:$G$999,SMALL(IF(AD$1='Contratações Governo'!$E$1:$E$999,ROW('Contratações Governo'!$E$1:$E$999)-ROW('Contratações Governo'!$E$1)+1),ROW(35:35))),"")</f>
        <v/>
      </c>
      <c r="AE61" s="281" t="str">
        <f t="shared" si="49"/>
        <v/>
      </c>
      <c r="AF61" s="90" t="str" cm="1">
        <f t="array" ref="AF61">IFERROR(INDEX('Contratações Governo'!$G$1:$G$999,SMALL(IF(AF$1='Contratações Governo'!$E$1:$E$999,ROW('Contratações Governo'!$E$1:$E$999)-ROW('Contratações Governo'!$E$1)+1),ROW(35:35))),"")</f>
        <v/>
      </c>
      <c r="AG61" s="281" t="str">
        <f t="shared" si="50"/>
        <v/>
      </c>
      <c r="AH61" s="90" t="str" cm="1">
        <f t="array" ref="AH61">IFERROR(INDEX('Contratações Governo'!$G$1:$G$999,SMALL(IF(AH$1='Contratações Governo'!$E$1:$E$999,ROW('Contratações Governo'!$E$1:$E$999)-ROW('Contratações Governo'!$E$1)+1),ROW(35:35))),"")</f>
        <v/>
      </c>
      <c r="AI61" s="281" t="str">
        <f t="shared" si="51"/>
        <v/>
      </c>
      <c r="AJ61" s="89" t="str" cm="1">
        <f t="array" ref="AJ61">IFERROR(INDEX('Contratações Governo'!$G$1:$G$999,SMALL(IF(AJ$1='Contratações Governo'!$E$1:$E$999,ROW('Contratações Governo'!$E$1:$E$999)-ROW('Contratações Governo'!$E$1)+1),ROW(35:35))),"")</f>
        <v/>
      </c>
      <c r="AK61" s="281" t="str">
        <f t="shared" si="52"/>
        <v/>
      </c>
      <c r="AL61" s="91" t="str" cm="1">
        <f t="array" ref="AL61">IFERROR(INDEX('Contratações Governo'!$G$1:$G$999,SMALL(IF(AL$1='Contratações Governo'!$E$1:$E$999,ROW('Contratações Governo'!$E$1:$E$999)-ROW('Contratações Governo'!$E$1)+1),ROW(35:35))),"")</f>
        <v/>
      </c>
      <c r="AM61" s="281" t="str">
        <f t="shared" si="53"/>
        <v/>
      </c>
      <c r="AN61" s="91" t="str" cm="1">
        <f t="array" ref="AN61">IFERROR(INDEX('Contratações Governo'!$G$1:$G$999,SMALL(IF(AN$1='Contratações Governo'!$E$1:$E$999,ROW('Contratações Governo'!$E$1:$E$999)-ROW('Contratações Governo'!$E$1)+1),ROW(35:35))),"")</f>
        <v/>
      </c>
      <c r="AO61" s="281" t="str">
        <f t="shared" si="54"/>
        <v/>
      </c>
      <c r="AP61" s="120" t="str" cm="1">
        <f t="array" ref="AP61">IFERROR(INDEX('Contratações Governo'!$G$1:$G$999,SMALL(IF(AP$1='Contratações Governo'!$E$1:$E$999,ROW('Contratações Governo'!$E$1:$E$999)-ROW('Contratações Governo'!$E$1)+1),ROW(35:35))),"")</f>
        <v/>
      </c>
      <c r="AQ61" s="281" t="str">
        <f t="shared" si="55"/>
        <v/>
      </c>
      <c r="AR61" s="90" t="str" cm="1">
        <f t="array" ref="AR61">IFERROR(INDEX('Contratações Governo'!$G$1:$G$999,SMALL(IF(AR$1='Contratações Governo'!$E$1:$E$999,ROW('Contratações Governo'!$E$1:$E$999)-ROW('Contratações Governo'!$E$1)+1),ROW(35:35))),"")</f>
        <v/>
      </c>
      <c r="AS61" s="281" t="str">
        <f t="shared" si="56"/>
        <v/>
      </c>
      <c r="AT61" s="90" t="str" cm="1">
        <f t="array" ref="AT61">IFERROR(INDEX('Contratações Governo'!$G$1:$G$999,SMALL(IF(AT$1='Contratações Governo'!$E$1:$E$999,ROW('Contratações Governo'!$E$1:$E$999)-ROW('Contratações Governo'!$E$1)+1),ROW(35:35))),"")</f>
        <v/>
      </c>
      <c r="AU61" s="281" t="str">
        <f t="shared" si="57"/>
        <v/>
      </c>
      <c r="AV61" s="88" t="str" cm="1">
        <f t="array" ref="AV61">IFERROR(INDEX('Contratações Governo'!$G$1:$G$999,SMALL(IF(AV$1='Contratações Governo'!$E$1:$E$999,ROW('Contratações Governo'!$E$1:$E$999)-ROW('Contratações Governo'!$E$1)+1),ROW(35:35))),"")</f>
        <v/>
      </c>
      <c r="AW61" s="279" t="str">
        <f t="shared" si="58"/>
        <v/>
      </c>
      <c r="AX61" s="122" t="str" cm="1">
        <f t="array" ref="AX61">IFERROR(INDEX('Contratações Governo'!$G$1:$G$999,SMALL(IF(AX$1='Contratações Governo'!$E$1:$E$999,ROW('Contratações Governo'!$E$1:$E$999)-ROW('Contratações Governo'!$E$1)+1),ROW(35:35))),"")</f>
        <v/>
      </c>
      <c r="AY61" s="279" t="str">
        <f t="shared" si="59"/>
        <v/>
      </c>
      <c r="AZ61" s="122" t="str" cm="1">
        <f t="array" ref="AZ61">IFERROR(INDEX('Contratações Governo'!$G$1:$G$999,SMALL(IF(AZ$1='Contratações Governo'!$E$1:$E$999,ROW('Contratações Governo'!$E$1:$E$999)-ROW('Contratações Governo'!$E$1)+1),ROW(35:35))),"")</f>
        <v/>
      </c>
      <c r="BA61" s="279" t="str">
        <f t="shared" si="60"/>
        <v/>
      </c>
      <c r="BB61" s="120" t="str" cm="1">
        <f t="array" ref="BB61">IFERROR(INDEX('Contratações Governo'!$G$1:$G$999,SMALL(IF(BB$1='Contratações Governo'!$E$1:$E$999,ROW('Contratações Governo'!$E$1:$E$999)-ROW('Contratações Governo'!$E$1)+1),ROW(35:35))),"")</f>
        <v/>
      </c>
      <c r="BC61" s="281" t="str">
        <f t="shared" si="61"/>
        <v/>
      </c>
      <c r="BD61" s="90" t="str" cm="1">
        <f t="array" ref="BD61">IFERROR(INDEX('Contratações Governo'!$G$1:$G$999,SMALL(IF(BD$1='Contratações Governo'!$E$1:$E$999,ROW('Contratações Governo'!$E$1:$E$999)-ROW('Contratações Governo'!$E$1)+1),ROW(35:35))),"")</f>
        <v/>
      </c>
      <c r="BE61" s="281" t="str">
        <f t="shared" si="62"/>
        <v/>
      </c>
      <c r="BF61" s="90" t="str" cm="1">
        <f t="array" ref="BF61">IFERROR(INDEX('Contratações Governo'!$G$1:$G$999,SMALL(IF(BF$1='Contratações Governo'!$E$1:$E$999,ROW('Contratações Governo'!$E$1:$E$999)-ROW('Contratações Governo'!$E$1)+1),ROW(35:35))),"")</f>
        <v/>
      </c>
      <c r="BG61" s="281" t="str">
        <f t="shared" si="63"/>
        <v/>
      </c>
      <c r="BH61" s="89" t="str" cm="1">
        <f t="array" ref="BH61">IFERROR(INDEX('Contratações Governo'!$G$1:$G$999,SMALL(IF(BH$1='Contratações Governo'!$E$1:$E$999,ROW('Contratações Governo'!$E$1:$E$999)-ROW('Contratações Governo'!$E$1)+1),ROW(35:35))),"")</f>
        <v/>
      </c>
      <c r="BI61" s="281" t="str">
        <f t="shared" si="64"/>
        <v/>
      </c>
      <c r="BJ61" s="91" t="str" cm="1">
        <f t="array" ref="BJ61">IFERROR(INDEX('Contratações Governo'!$G$1:$G$999,SMALL(IF(BJ$1='Contratações Governo'!$E$1:$E$999,ROW('Contratações Governo'!$E$1:$E$999)-ROW('Contratações Governo'!$E$1)+1),ROW(35:35))),"")</f>
        <v/>
      </c>
      <c r="BK61" s="281" t="str">
        <f t="shared" si="65"/>
        <v/>
      </c>
      <c r="BL61" s="91" t="str" cm="1">
        <f t="array" ref="BL61">IFERROR(INDEX('Contratações Governo'!$G$1:$G$999,SMALL(IF(BL$1='Contratações Governo'!$E$1:$E$999,ROW('Contratações Governo'!$E$1:$E$999)-ROW('Contratações Governo'!$E$1)+1),ROW(35:35))),"")</f>
        <v/>
      </c>
      <c r="BM61" s="281" t="str">
        <f t="shared" si="66"/>
        <v/>
      </c>
      <c r="BN61" s="120" t="str" cm="1">
        <f t="array" ref="BN61">IFERROR(INDEX('Contratações Governo'!$G$1:$G$999,SMALL(IF(BN$1='Contratações Governo'!$E$1:$E$999,ROW('Contratações Governo'!$E$1:$E$999)-ROW('Contratações Governo'!$E$1)+1),ROW(35:35))),"")</f>
        <v/>
      </c>
      <c r="BO61" s="290" t="str">
        <f t="shared" si="67"/>
        <v/>
      </c>
      <c r="BP61" s="91" t="str" cm="1">
        <f t="array" ref="BP61">IFERROR(INDEX('Contratações Governo'!$G$1:$G$999,SMALL(IF(BP$1='Contratações Governo'!$E$1:$E$999,ROW('Contratações Governo'!$E$1:$E$999)-ROW('Contratações Governo'!$E$1)+1),ROW(35:35))),"")</f>
        <v/>
      </c>
      <c r="BQ61" s="281" t="str">
        <f t="shared" si="68"/>
        <v/>
      </c>
      <c r="BR61" s="91" t="str" cm="1">
        <f t="array" ref="BR61">IFERROR(INDEX('Contratações Governo'!$G$1:$G$999,SMALL(IF(BR$1='Contratações Governo'!$E$1:$E$999,ROW('Contratações Governo'!$E$1:$E$999)-ROW('Contratações Governo'!$E$1)+1),ROW(35:35))),"")</f>
        <v/>
      </c>
      <c r="BS61" s="290" t="str">
        <f t="shared" si="69"/>
        <v/>
      </c>
    </row>
    <row r="62" spans="1:71" x14ac:dyDescent="0.25">
      <c r="A62" s="666" t="s">
        <v>98</v>
      </c>
      <c r="B62" s="119">
        <f>PNAD!B13</f>
        <v>2500</v>
      </c>
      <c r="C62" s="279" t="b">
        <f t="shared" si="35"/>
        <v>0</v>
      </c>
      <c r="D62" s="121">
        <f>PNAD!C13</f>
        <v>3600</v>
      </c>
      <c r="E62" s="279" t="b">
        <f t="shared" si="36"/>
        <v>0</v>
      </c>
      <c r="F62" s="121">
        <f>PNAD!D13</f>
        <v>6000</v>
      </c>
      <c r="G62" s="279" t="b">
        <f t="shared" si="37"/>
        <v>1</v>
      </c>
      <c r="H62" s="88">
        <f>PNAD!B13</f>
        <v>2500</v>
      </c>
      <c r="I62" s="279" t="b">
        <f t="shared" si="38"/>
        <v>1</v>
      </c>
      <c r="J62" s="122">
        <f>PNAD!C13</f>
        <v>3600</v>
      </c>
      <c r="K62" s="279" t="b">
        <f t="shared" si="39"/>
        <v>1</v>
      </c>
      <c r="L62" s="122">
        <f>PNAD!D13</f>
        <v>6000</v>
      </c>
      <c r="M62" s="279" t="b">
        <f t="shared" si="40"/>
        <v>1</v>
      </c>
      <c r="N62" s="119"/>
      <c r="O62" s="165" t="str">
        <f t="shared" si="41"/>
        <v/>
      </c>
      <c r="P62" s="88">
        <f>PNAD!B5</f>
        <v>4000</v>
      </c>
      <c r="Q62" s="279" t="b">
        <f t="shared" si="42"/>
        <v>1</v>
      </c>
      <c r="R62" s="122">
        <f>PNAD!C5</f>
        <v>6525</v>
      </c>
      <c r="S62" s="279" t="b">
        <f t="shared" si="43"/>
        <v>0</v>
      </c>
      <c r="T62" s="122">
        <f>PNAD!D5</f>
        <v>10000</v>
      </c>
      <c r="U62" s="279" t="b">
        <f t="shared" si="44"/>
        <v>1</v>
      </c>
      <c r="V62" s="119"/>
      <c r="W62" s="165" t="str">
        <f t="shared" si="45"/>
        <v/>
      </c>
      <c r="X62" s="122">
        <f>PNAD!B6</f>
        <v>4450</v>
      </c>
      <c r="Y62" s="279" t="b">
        <f t="shared" si="46"/>
        <v>1</v>
      </c>
      <c r="Z62" s="122">
        <f>PNAD!C6</f>
        <v>7000</v>
      </c>
      <c r="AA62" s="279" t="b">
        <f t="shared" si="47"/>
        <v>1</v>
      </c>
      <c r="AB62" s="122">
        <f>PNAD!D6</f>
        <v>11250</v>
      </c>
      <c r="AC62" s="279" t="b">
        <f t="shared" si="48"/>
        <v>1</v>
      </c>
      <c r="AD62" s="119">
        <f>PNAD!B4</f>
        <v>2600</v>
      </c>
      <c r="AE62" s="279" t="b">
        <f t="shared" si="49"/>
        <v>1</v>
      </c>
      <c r="AF62" s="121">
        <f>PNAD!C4</f>
        <v>4500</v>
      </c>
      <c r="AG62" s="279" t="b">
        <f t="shared" si="50"/>
        <v>0</v>
      </c>
      <c r="AH62" s="121">
        <f>PNAD!D4</f>
        <v>7045</v>
      </c>
      <c r="AI62" s="289" t="b">
        <f t="shared" si="51"/>
        <v>1</v>
      </c>
      <c r="AJ62" s="638"/>
      <c r="AK62" s="279" t="str">
        <f t="shared" si="52"/>
        <v/>
      </c>
      <c r="AL62" s="122">
        <f>PNAD!C11</f>
        <v>5500</v>
      </c>
      <c r="AM62" s="279" t="b">
        <f t="shared" si="53"/>
        <v>1</v>
      </c>
      <c r="AN62" s="122">
        <f>PNAD!D11</f>
        <v>7050</v>
      </c>
      <c r="AO62" s="279" t="b">
        <f t="shared" si="54"/>
        <v>1</v>
      </c>
      <c r="AP62" s="119">
        <f>PNAD!B15</f>
        <v>2200</v>
      </c>
      <c r="AQ62" s="279" t="b">
        <f t="shared" si="55"/>
        <v>1</v>
      </c>
      <c r="AR62" s="121">
        <f>PNAD!C15</f>
        <v>3000</v>
      </c>
      <c r="AS62" s="279" t="b">
        <f t="shared" si="56"/>
        <v>1</v>
      </c>
      <c r="AT62" s="121">
        <f>PNAD!D15</f>
        <v>5000</v>
      </c>
      <c r="AU62" s="279" t="b">
        <f t="shared" si="57"/>
        <v>1</v>
      </c>
      <c r="AV62" s="87">
        <f>PNAD!B8</f>
        <v>4200</v>
      </c>
      <c r="AW62" s="280" t="b">
        <f t="shared" si="58"/>
        <v>1</v>
      </c>
      <c r="AX62" s="85">
        <f>PNAD!C8</f>
        <v>7000</v>
      </c>
      <c r="AY62" s="280" t="b">
        <f t="shared" si="59"/>
        <v>0</v>
      </c>
      <c r="AZ62" s="85">
        <f>PNAD!D8</f>
        <v>11500</v>
      </c>
      <c r="BA62" s="289" t="b">
        <f t="shared" si="60"/>
        <v>1</v>
      </c>
      <c r="BB62" s="121">
        <f>PNAD!B5</f>
        <v>4000</v>
      </c>
      <c r="BC62" s="279" t="b">
        <f t="shared" si="61"/>
        <v>1</v>
      </c>
      <c r="BD62" s="121">
        <f>PNAD!C5</f>
        <v>6525</v>
      </c>
      <c r="BE62" s="279" t="b">
        <f t="shared" si="62"/>
        <v>1</v>
      </c>
      <c r="BF62" s="121">
        <f>PNAD!D5</f>
        <v>10000</v>
      </c>
      <c r="BG62" s="279" t="b">
        <f t="shared" si="63"/>
        <v>1</v>
      </c>
      <c r="BH62" s="88"/>
      <c r="BI62" s="279" t="str">
        <f t="shared" si="64"/>
        <v/>
      </c>
      <c r="BJ62" s="122"/>
      <c r="BK62" s="279" t="str">
        <f t="shared" si="65"/>
        <v/>
      </c>
      <c r="BL62" s="122"/>
      <c r="BM62" s="279" t="str">
        <f t="shared" si="66"/>
        <v/>
      </c>
      <c r="BN62" s="119"/>
      <c r="BO62" s="165" t="str">
        <f t="shared" si="67"/>
        <v/>
      </c>
      <c r="BP62" s="122"/>
      <c r="BQ62" s="279" t="str">
        <f t="shared" si="68"/>
        <v/>
      </c>
      <c r="BR62" s="122"/>
      <c r="BS62" s="165" t="str">
        <f t="shared" si="69"/>
        <v/>
      </c>
    </row>
    <row r="63" spans="1:71" x14ac:dyDescent="0.25">
      <c r="A63" s="667"/>
      <c r="B63" s="119">
        <f>PNAD!B14</f>
        <v>2100</v>
      </c>
      <c r="C63" s="279" t="b">
        <f t="shared" si="35"/>
        <v>1</v>
      </c>
      <c r="D63" s="121">
        <f>PNAD!C14</f>
        <v>3000</v>
      </c>
      <c r="E63" s="279" t="b">
        <f t="shared" si="36"/>
        <v>1</v>
      </c>
      <c r="F63" s="121">
        <f>PNAD!D14</f>
        <v>4500</v>
      </c>
      <c r="G63" s="279" t="b">
        <f t="shared" si="37"/>
        <v>1</v>
      </c>
      <c r="H63" s="88">
        <f>PNAD!B14</f>
        <v>2100</v>
      </c>
      <c r="I63" s="279" t="b">
        <f t="shared" si="38"/>
        <v>1</v>
      </c>
      <c r="J63" s="122">
        <f>PNAD!C14</f>
        <v>3000</v>
      </c>
      <c r="K63" s="279" t="b">
        <f t="shared" si="39"/>
        <v>1</v>
      </c>
      <c r="L63" s="122">
        <f>PNAD!D14</f>
        <v>4500</v>
      </c>
      <c r="M63" s="279" t="b">
        <f t="shared" si="40"/>
        <v>1</v>
      </c>
      <c r="N63" s="119"/>
      <c r="O63" s="165" t="str">
        <f t="shared" si="41"/>
        <v/>
      </c>
      <c r="P63" s="88"/>
      <c r="Q63" s="279" t="str">
        <f t="shared" si="42"/>
        <v/>
      </c>
      <c r="R63" s="122"/>
      <c r="S63" s="279" t="str">
        <f t="shared" si="43"/>
        <v/>
      </c>
      <c r="T63" s="122"/>
      <c r="U63" s="279" t="str">
        <f t="shared" si="44"/>
        <v/>
      </c>
      <c r="V63" s="119"/>
      <c r="W63" s="165" t="str">
        <f t="shared" si="45"/>
        <v/>
      </c>
      <c r="X63" s="122">
        <f>PNAD!B10</f>
        <v>5000</v>
      </c>
      <c r="Y63" s="279" t="b">
        <f t="shared" si="46"/>
        <v>1</v>
      </c>
      <c r="Z63" s="122">
        <f>PNAD!C10</f>
        <v>7500</v>
      </c>
      <c r="AA63" s="279" t="b">
        <f t="shared" si="47"/>
        <v>1</v>
      </c>
      <c r="AB63" s="122">
        <f>PNAD!D10</f>
        <v>15000</v>
      </c>
      <c r="AC63" s="279" t="b">
        <f t="shared" si="48"/>
        <v>0</v>
      </c>
      <c r="AD63" s="119">
        <f>PNAD!B5</f>
        <v>4000</v>
      </c>
      <c r="AE63" s="279" t="b">
        <f t="shared" si="49"/>
        <v>1</v>
      </c>
      <c r="AF63" s="121">
        <f>PNAD!C5</f>
        <v>6525</v>
      </c>
      <c r="AG63" s="279" t="b">
        <f t="shared" si="50"/>
        <v>1</v>
      </c>
      <c r="AH63" s="121">
        <f>PNAD!D5</f>
        <v>10000</v>
      </c>
      <c r="AI63" s="165" t="b">
        <f t="shared" si="51"/>
        <v>1</v>
      </c>
      <c r="AJ63" s="122"/>
      <c r="AK63" s="279" t="str">
        <f t="shared" si="52"/>
        <v/>
      </c>
      <c r="AL63" s="122"/>
      <c r="AM63" s="279" t="str">
        <f t="shared" si="53"/>
        <v/>
      </c>
      <c r="AN63" s="122"/>
      <c r="AO63" s="279" t="str">
        <f t="shared" si="54"/>
        <v/>
      </c>
      <c r="AP63" s="119">
        <f>PNAD!B14</f>
        <v>2100</v>
      </c>
      <c r="AQ63" s="279" t="b">
        <f t="shared" si="55"/>
        <v>1</v>
      </c>
      <c r="AR63" s="121">
        <f>PNAD!C14</f>
        <v>3000</v>
      </c>
      <c r="AS63" s="279" t="b">
        <f t="shared" si="56"/>
        <v>1</v>
      </c>
      <c r="AT63" s="121">
        <f>PNAD!D14</f>
        <v>4500</v>
      </c>
      <c r="AU63" s="279" t="b">
        <f t="shared" si="57"/>
        <v>1</v>
      </c>
      <c r="AV63" s="88">
        <f>PNAD!B9</f>
        <v>4100</v>
      </c>
      <c r="AW63" s="279" t="b">
        <f t="shared" si="58"/>
        <v>1</v>
      </c>
      <c r="AX63" s="638"/>
      <c r="AY63" s="279" t="str">
        <f t="shared" si="59"/>
        <v/>
      </c>
      <c r="AZ63" s="122">
        <f>PNAD!D9</f>
        <v>10000</v>
      </c>
      <c r="BA63" s="165" t="b">
        <f t="shared" si="60"/>
        <v>1</v>
      </c>
      <c r="BB63" s="121"/>
      <c r="BC63" s="279" t="str">
        <f t="shared" si="61"/>
        <v/>
      </c>
      <c r="BD63" s="121"/>
      <c r="BE63" s="279" t="str">
        <f t="shared" si="62"/>
        <v/>
      </c>
      <c r="BF63" s="121"/>
      <c r="BG63" s="279" t="str">
        <f t="shared" si="63"/>
        <v/>
      </c>
      <c r="BH63" s="88"/>
      <c r="BI63" s="279" t="str">
        <f t="shared" si="64"/>
        <v/>
      </c>
      <c r="BJ63" s="122"/>
      <c r="BK63" s="279" t="str">
        <f t="shared" si="65"/>
        <v/>
      </c>
      <c r="BL63" s="122"/>
      <c r="BM63" s="279" t="str">
        <f t="shared" si="66"/>
        <v/>
      </c>
      <c r="BN63" s="119"/>
      <c r="BO63" s="165" t="str">
        <f t="shared" si="67"/>
        <v/>
      </c>
      <c r="BP63" s="122"/>
      <c r="BQ63" s="279" t="str">
        <f t="shared" si="68"/>
        <v/>
      </c>
      <c r="BR63" s="122"/>
      <c r="BS63" s="165" t="str">
        <f t="shared" si="69"/>
        <v/>
      </c>
    </row>
    <row r="64" spans="1:71" x14ac:dyDescent="0.25">
      <c r="A64" s="667"/>
      <c r="B64" s="119">
        <f>PNAD!B15</f>
        <v>2200</v>
      </c>
      <c r="C64" s="279" t="b">
        <f t="shared" si="35"/>
        <v>1</v>
      </c>
      <c r="D64" s="121">
        <f>PNAD!C15</f>
        <v>3000</v>
      </c>
      <c r="E64" s="279" t="b">
        <f t="shared" si="36"/>
        <v>1</v>
      </c>
      <c r="F64" s="121">
        <f>PNAD!D15</f>
        <v>5000</v>
      </c>
      <c r="G64" s="279" t="b">
        <f t="shared" si="37"/>
        <v>1</v>
      </c>
      <c r="H64" s="88">
        <f>PNAD!B15</f>
        <v>2200</v>
      </c>
      <c r="I64" s="279" t="b">
        <f t="shared" si="38"/>
        <v>1</v>
      </c>
      <c r="J64" s="122">
        <f>PNAD!C15</f>
        <v>3000</v>
      </c>
      <c r="K64" s="279" t="b">
        <f t="shared" si="39"/>
        <v>1</v>
      </c>
      <c r="L64" s="122">
        <f>PNAD!D15</f>
        <v>5000</v>
      </c>
      <c r="M64" s="279" t="b">
        <f t="shared" si="40"/>
        <v>1</v>
      </c>
      <c r="N64" s="119"/>
      <c r="O64" s="165" t="str">
        <f t="shared" si="41"/>
        <v/>
      </c>
      <c r="P64" s="88"/>
      <c r="Q64" s="279" t="str">
        <f t="shared" si="42"/>
        <v/>
      </c>
      <c r="R64" s="122"/>
      <c r="S64" s="279" t="str">
        <f t="shared" si="43"/>
        <v/>
      </c>
      <c r="T64" s="122"/>
      <c r="U64" s="279" t="str">
        <f t="shared" si="44"/>
        <v/>
      </c>
      <c r="V64" s="119"/>
      <c r="W64" s="165" t="str">
        <f t="shared" si="45"/>
        <v/>
      </c>
      <c r="X64" s="122"/>
      <c r="Y64" s="279" t="str">
        <f t="shared" si="46"/>
        <v/>
      </c>
      <c r="Z64" s="122"/>
      <c r="AA64" s="279" t="str">
        <f t="shared" si="47"/>
        <v/>
      </c>
      <c r="AB64" s="122"/>
      <c r="AC64" s="279" t="str">
        <f t="shared" si="48"/>
        <v/>
      </c>
      <c r="AD64" s="119">
        <f>PNAD!B11</f>
        <v>3331</v>
      </c>
      <c r="AE64" s="279" t="b">
        <f t="shared" si="49"/>
        <v>1</v>
      </c>
      <c r="AF64" s="121">
        <f>PNAD!C11</f>
        <v>5500</v>
      </c>
      <c r="AG64" s="279" t="b">
        <f t="shared" si="50"/>
        <v>1</v>
      </c>
      <c r="AH64" s="121">
        <f>PNAD!D11</f>
        <v>7050</v>
      </c>
      <c r="AI64" s="165" t="b">
        <f t="shared" si="51"/>
        <v>1</v>
      </c>
      <c r="AJ64" s="122"/>
      <c r="AK64" s="279" t="str">
        <f t="shared" si="52"/>
        <v/>
      </c>
      <c r="AL64" s="122"/>
      <c r="AM64" s="279" t="str">
        <f t="shared" si="53"/>
        <v/>
      </c>
      <c r="AN64" s="122"/>
      <c r="AO64" s="279" t="str">
        <f t="shared" si="54"/>
        <v/>
      </c>
      <c r="AP64" s="119">
        <f>PNAD!B16</f>
        <v>2300</v>
      </c>
      <c r="AQ64" s="279" t="b">
        <f t="shared" si="55"/>
        <v>1</v>
      </c>
      <c r="AR64" s="121">
        <f>PNAD!C16</f>
        <v>3052.5</v>
      </c>
      <c r="AS64" s="279" t="b">
        <f t="shared" si="56"/>
        <v>1</v>
      </c>
      <c r="AT64" s="121">
        <f>PNAD!D16</f>
        <v>5000</v>
      </c>
      <c r="AU64" s="279" t="b">
        <f t="shared" si="57"/>
        <v>1</v>
      </c>
      <c r="AV64" s="637"/>
      <c r="AW64" s="279" t="str">
        <f t="shared" si="58"/>
        <v/>
      </c>
      <c r="AX64" s="638"/>
      <c r="AY64" s="279" t="str">
        <f t="shared" si="59"/>
        <v/>
      </c>
      <c r="AZ64" s="122">
        <f>PNAD!D12</f>
        <v>7950</v>
      </c>
      <c r="BA64" s="165" t="b">
        <f t="shared" si="60"/>
        <v>0</v>
      </c>
      <c r="BB64" s="121"/>
      <c r="BC64" s="279" t="str">
        <f t="shared" si="61"/>
        <v/>
      </c>
      <c r="BD64" s="121"/>
      <c r="BE64" s="279" t="str">
        <f t="shared" si="62"/>
        <v/>
      </c>
      <c r="BF64" s="121"/>
      <c r="BG64" s="279" t="str">
        <f t="shared" si="63"/>
        <v/>
      </c>
      <c r="BH64" s="88"/>
      <c r="BI64" s="279" t="str">
        <f t="shared" si="64"/>
        <v/>
      </c>
      <c r="BJ64" s="122"/>
      <c r="BK64" s="279" t="str">
        <f t="shared" si="65"/>
        <v/>
      </c>
      <c r="BL64" s="122"/>
      <c r="BM64" s="279" t="str">
        <f t="shared" si="66"/>
        <v/>
      </c>
      <c r="BN64" s="119"/>
      <c r="BO64" s="165" t="str">
        <f t="shared" si="67"/>
        <v/>
      </c>
      <c r="BP64" s="122"/>
      <c r="BQ64" s="279" t="str">
        <f t="shared" si="68"/>
        <v/>
      </c>
      <c r="BR64" s="122"/>
      <c r="BS64" s="165" t="str">
        <f t="shared" si="69"/>
        <v/>
      </c>
    </row>
    <row r="65" spans="1:71" x14ac:dyDescent="0.25">
      <c r="A65" s="667"/>
      <c r="B65" s="119">
        <f>PNAD!B16</f>
        <v>2300</v>
      </c>
      <c r="C65" s="279" t="b">
        <f t="shared" si="35"/>
        <v>1</v>
      </c>
      <c r="D65" s="121">
        <f>PNAD!C16</f>
        <v>3052.5</v>
      </c>
      <c r="E65" s="279" t="b">
        <f t="shared" si="36"/>
        <v>1</v>
      </c>
      <c r="F65" s="121">
        <f>PNAD!D16</f>
        <v>5000</v>
      </c>
      <c r="G65" s="279" t="b">
        <f t="shared" si="37"/>
        <v>1</v>
      </c>
      <c r="H65" s="88">
        <f>PNAD!B16</f>
        <v>2300</v>
      </c>
      <c r="I65" s="279" t="b">
        <f t="shared" si="38"/>
        <v>1</v>
      </c>
      <c r="J65" s="122">
        <f>PNAD!C16</f>
        <v>3052.5</v>
      </c>
      <c r="K65" s="279" t="b">
        <f t="shared" si="39"/>
        <v>1</v>
      </c>
      <c r="L65" s="122">
        <f>PNAD!D16</f>
        <v>5000</v>
      </c>
      <c r="M65" s="279" t="b">
        <f t="shared" si="40"/>
        <v>1</v>
      </c>
      <c r="N65" s="119"/>
      <c r="O65" s="165" t="str">
        <f t="shared" si="41"/>
        <v/>
      </c>
      <c r="P65" s="88"/>
      <c r="Q65" s="279" t="str">
        <f t="shared" si="42"/>
        <v/>
      </c>
      <c r="R65" s="122"/>
      <c r="S65" s="279" t="str">
        <f t="shared" si="43"/>
        <v/>
      </c>
      <c r="T65" s="122"/>
      <c r="U65" s="279" t="str">
        <f t="shared" si="44"/>
        <v/>
      </c>
      <c r="V65" s="119"/>
      <c r="W65" s="165" t="str">
        <f t="shared" si="45"/>
        <v/>
      </c>
      <c r="X65" s="122"/>
      <c r="Y65" s="279" t="str">
        <f t="shared" si="46"/>
        <v/>
      </c>
      <c r="Z65" s="122"/>
      <c r="AA65" s="279" t="str">
        <f t="shared" si="47"/>
        <v/>
      </c>
      <c r="AB65" s="122"/>
      <c r="AC65" s="279" t="str">
        <f t="shared" si="48"/>
        <v/>
      </c>
      <c r="AD65" s="119"/>
      <c r="AE65" s="279" t="str">
        <f t="shared" si="49"/>
        <v/>
      </c>
      <c r="AF65" s="121"/>
      <c r="AG65" s="279" t="str">
        <f t="shared" si="50"/>
        <v/>
      </c>
      <c r="AH65" s="121"/>
      <c r="AI65" s="165" t="str">
        <f t="shared" si="51"/>
        <v/>
      </c>
      <c r="AJ65" s="122"/>
      <c r="AK65" s="279" t="str">
        <f t="shared" si="52"/>
        <v/>
      </c>
      <c r="AL65" s="122"/>
      <c r="AM65" s="279" t="str">
        <f t="shared" si="53"/>
        <v/>
      </c>
      <c r="AN65" s="122"/>
      <c r="AO65" s="279" t="str">
        <f t="shared" si="54"/>
        <v/>
      </c>
      <c r="AP65" s="119"/>
      <c r="AQ65" s="279"/>
      <c r="AR65" s="121"/>
      <c r="AS65" s="279"/>
      <c r="AT65" s="121"/>
      <c r="AU65" s="279"/>
      <c r="AV65" s="88"/>
      <c r="AW65" s="279" t="str">
        <f t="shared" si="58"/>
        <v/>
      </c>
      <c r="AX65" s="122"/>
      <c r="AY65" s="279" t="str">
        <f t="shared" si="59"/>
        <v/>
      </c>
      <c r="AZ65" s="122"/>
      <c r="BA65" s="165" t="str">
        <f t="shared" si="60"/>
        <v/>
      </c>
      <c r="BB65" s="121"/>
      <c r="BC65" s="279" t="str">
        <f t="shared" si="61"/>
        <v/>
      </c>
      <c r="BD65" s="121"/>
      <c r="BE65" s="279" t="str">
        <f t="shared" si="62"/>
        <v/>
      </c>
      <c r="BF65" s="121"/>
      <c r="BG65" s="279" t="str">
        <f t="shared" si="63"/>
        <v/>
      </c>
      <c r="BH65" s="88"/>
      <c r="BI65" s="279" t="str">
        <f t="shared" si="64"/>
        <v/>
      </c>
      <c r="BJ65" s="122"/>
      <c r="BK65" s="279" t="str">
        <f t="shared" si="65"/>
        <v/>
      </c>
      <c r="BL65" s="122"/>
      <c r="BM65" s="279" t="str">
        <f t="shared" si="66"/>
        <v/>
      </c>
      <c r="BN65" s="119"/>
      <c r="BO65" s="165" t="str">
        <f t="shared" si="67"/>
        <v/>
      </c>
      <c r="BP65" s="122"/>
      <c r="BQ65" s="279" t="str">
        <f t="shared" si="68"/>
        <v/>
      </c>
      <c r="BR65" s="122"/>
      <c r="BS65" s="165" t="str">
        <f t="shared" si="69"/>
        <v/>
      </c>
    </row>
    <row r="66" spans="1:71" ht="15.75" thickBot="1" x14ac:dyDescent="0.3">
      <c r="A66" s="668"/>
      <c r="B66" s="120"/>
      <c r="C66" s="281" t="str">
        <f t="shared" ref="C66:C69" si="70">IF(B66="","",AND(B66&gt;=B$81,B66&lt;=B$80))</f>
        <v/>
      </c>
      <c r="D66" s="90"/>
      <c r="E66" s="281" t="str">
        <f t="shared" ref="E66:E69" si="71">IF(D66="","",AND(D66&gt;=D$81,D66&lt;=D$80))</f>
        <v/>
      </c>
      <c r="F66" s="90"/>
      <c r="G66" s="281" t="str">
        <f t="shared" ref="G66:G67" si="72">IF(F66="","",AND(F66&gt;=F$81,F66&lt;=F$80))</f>
        <v/>
      </c>
      <c r="H66" s="89"/>
      <c r="I66" s="281" t="str">
        <f t="shared" ref="I66:I68" si="73">IF(H66="","",AND(H66&gt;=H$81,H66&lt;=H$80))</f>
        <v/>
      </c>
      <c r="J66" s="91"/>
      <c r="K66" s="281" t="str">
        <f t="shared" ref="K66:K68" si="74">IF(J66="","",AND(J66&gt;=J$81,J66&lt;=J$80))</f>
        <v/>
      </c>
      <c r="L66" s="91"/>
      <c r="M66" s="281" t="str">
        <f t="shared" ref="M66:M68" si="75">IF(L66="","",AND(L66&gt;=L$81,L66&lt;=L$80))</f>
        <v/>
      </c>
      <c r="N66" s="120"/>
      <c r="O66" s="290" t="str">
        <f t="shared" ref="O66:O67" si="76">IF(N66="","",AND(N66&gt;=N$81,N66&lt;=N$80))</f>
        <v/>
      </c>
      <c r="P66" s="88"/>
      <c r="Q66" s="279" t="str">
        <f t="shared" ref="Q66:Q67" si="77">IF(P66="","",AND(P66&gt;=P$81,P66&lt;=P$80))</f>
        <v/>
      </c>
      <c r="R66" s="122"/>
      <c r="S66" s="279" t="str">
        <f t="shared" ref="S66:S67" si="78">IF(R66="","",AND(R66&gt;=R$81,R66&lt;=R$80))</f>
        <v/>
      </c>
      <c r="T66" s="122"/>
      <c r="U66" s="279" t="str">
        <f t="shared" ref="U66:U67" si="79">IF(T66="","",AND(T66&gt;=T$81,T66&lt;=T$80))</f>
        <v/>
      </c>
      <c r="V66" s="120"/>
      <c r="W66" s="290" t="str">
        <f t="shared" ref="W66:W69" si="80">IF(V66="","",AND(V66&gt;=V$81,V66&lt;=V$80))</f>
        <v/>
      </c>
      <c r="X66" s="91"/>
      <c r="Y66" s="281" t="str">
        <f t="shared" ref="Y66:Y69" si="81">IF(X66="","",AND(X66&gt;=X$81,X66&lt;=X$80))</f>
        <v/>
      </c>
      <c r="Z66" s="91"/>
      <c r="AA66" s="281" t="str">
        <f t="shared" ref="AA66:AA69" si="82">IF(Z66="","",AND(Z66&gt;=Z$81,Z66&lt;=Z$80))</f>
        <v/>
      </c>
      <c r="AB66" s="91"/>
      <c r="AC66" s="281" t="str">
        <f t="shared" ref="AC66:AC67" si="83">IF(AB66="","",AND(AB66&gt;=AB$81,AB66&lt;=AB$80))</f>
        <v/>
      </c>
      <c r="AD66" s="120"/>
      <c r="AE66" s="281" t="str">
        <f t="shared" ref="AE66:AE67" si="84">IF(AD66="","",AND(AD66&gt;=AD$81,AD66&lt;=AD$80))</f>
        <v/>
      </c>
      <c r="AF66" s="90"/>
      <c r="AG66" s="281" t="str">
        <f t="shared" ref="AG66:AG67" si="85">IF(AF66="","",AND(AF66&gt;=AF$81,AF66&lt;=AF$80))</f>
        <v/>
      </c>
      <c r="AH66" s="90"/>
      <c r="AI66" s="290" t="str">
        <f t="shared" ref="AI66:AI67" si="86">IF(AH66="","",AND(AH66&gt;=AH$81,AH66&lt;=AH$80))</f>
        <v/>
      </c>
      <c r="AJ66" s="91"/>
      <c r="AK66" s="281" t="str">
        <f t="shared" ref="AK66:AK67" si="87">IF(AJ66="","",AND(AJ66&gt;=AJ$81,AJ66&lt;=AJ$80))</f>
        <v/>
      </c>
      <c r="AL66" s="91"/>
      <c r="AM66" s="281" t="str">
        <f t="shared" ref="AM66:AM67" si="88">IF(AL66="","",AND(AL66&gt;=AL$81,AL66&lt;=AL$80))</f>
        <v/>
      </c>
      <c r="AN66" s="91"/>
      <c r="AO66" s="281" t="str">
        <f t="shared" ref="AO66:AO67" si="89">IF(AN66="","",AND(AN66&gt;=AN$81,AN66&lt;=AN$80))</f>
        <v/>
      </c>
      <c r="AP66" s="119"/>
      <c r="AQ66" s="279" t="str">
        <f>IF(AP66="","",AND(AP66&gt;=AP$81,AP66&lt;=AP$80))</f>
        <v/>
      </c>
      <c r="AR66" s="121"/>
      <c r="AS66" s="279" t="str">
        <f>IF(AR66="","",AND(AR66&gt;=AR$81,AR66&lt;=AR$80))</f>
        <v/>
      </c>
      <c r="AT66" s="121"/>
      <c r="AU66" s="279" t="str">
        <f>IF(AT66="","",AND(AT66&gt;=AT$81,AT66&lt;=AT$80))</f>
        <v/>
      </c>
      <c r="AV66" s="140"/>
      <c r="AW66" s="281" t="str">
        <f t="shared" ref="AW66:AW69" si="90">IF(AV66="","",AND(AV66&gt;=AV$81,AV66&lt;=AV$80))</f>
        <v/>
      </c>
      <c r="AX66" s="141"/>
      <c r="AY66" s="281" t="str">
        <f t="shared" ref="AY66:AY68" si="91">IF(AX66="","",AND(AX66&gt;=AX$81,AX66&lt;=AX$80))</f>
        <v/>
      </c>
      <c r="AZ66" s="141"/>
      <c r="BA66" s="290" t="str">
        <f t="shared" ref="BA66:BA68" si="92">IF(AZ66="","",AND(AZ66&gt;=AZ$81,AZ66&lt;=AZ$80))</f>
        <v/>
      </c>
      <c r="BB66" s="121"/>
      <c r="BC66" s="279" t="str">
        <f t="shared" ref="BC66:BC67" si="93">IF(BB66="","",AND(BB66&gt;=BB$81,BB66&lt;=BB$80))</f>
        <v/>
      </c>
      <c r="BD66" s="121"/>
      <c r="BE66" s="279" t="str">
        <f t="shared" ref="BE66:BE67" si="94">IF(BD66="","",AND(BD66&gt;=BD$81,BD66&lt;=BD$80))</f>
        <v/>
      </c>
      <c r="BF66" s="121"/>
      <c r="BG66" s="279" t="str">
        <f t="shared" ref="BG66:BG67" si="95">IF(BF66="","",AND(BF66&gt;=BF$81,BF66&lt;=BF$80))</f>
        <v/>
      </c>
      <c r="BH66" s="89"/>
      <c r="BI66" s="281" t="str">
        <f t="shared" ref="BI66:BI67" si="96">IF(BH66="","",AND(BH66&gt;=BH$81,BH66&lt;=BH$80))</f>
        <v/>
      </c>
      <c r="BJ66" s="91"/>
      <c r="BK66" s="281" t="str">
        <f t="shared" ref="BK66:BK67" si="97">IF(BJ66="","",AND(BJ66&gt;=BJ$81,BJ66&lt;=BJ$80))</f>
        <v/>
      </c>
      <c r="BL66" s="91"/>
      <c r="BM66" s="281" t="str">
        <f t="shared" ref="BM66:BM67" si="98">IF(BL66="","",AND(BL66&gt;=BL$81,BL66&lt;=BL$80))</f>
        <v/>
      </c>
      <c r="BN66" s="120"/>
      <c r="BO66" s="290" t="str">
        <f t="shared" ref="BO66:BO67" si="99">IF(BN66="","",AND(BN66&gt;=BN$81,BN66&lt;=BN$80))</f>
        <v/>
      </c>
      <c r="BP66" s="91"/>
      <c r="BQ66" s="281" t="str">
        <f t="shared" ref="BQ66:BQ67" si="100">IF(BP66="","",AND(BP66&gt;=BP$81,BP66&lt;=BP$80))</f>
        <v/>
      </c>
      <c r="BR66" s="91"/>
      <c r="BS66" s="290" t="str">
        <f t="shared" ref="BS66:BS69" si="101">IF(BR66="","",AND(BR66&gt;=BR$81,BR66&lt;=BR$80))</f>
        <v/>
      </c>
    </row>
    <row r="67" spans="1:71" x14ac:dyDescent="0.25">
      <c r="A67" s="666" t="s">
        <v>99</v>
      </c>
      <c r="B67" s="119">
        <f>CAGED!C31</f>
        <v>1703</v>
      </c>
      <c r="C67" s="280" t="b">
        <f t="shared" si="70"/>
        <v>1</v>
      </c>
      <c r="D67" s="121">
        <f>CAGED!D31</f>
        <v>1959.15</v>
      </c>
      <c r="E67" s="280" t="b">
        <f t="shared" si="71"/>
        <v>1</v>
      </c>
      <c r="F67" s="121">
        <f>CAGED!E31</f>
        <v>2374</v>
      </c>
      <c r="G67" s="280" t="b">
        <f t="shared" si="72"/>
        <v>1</v>
      </c>
      <c r="H67" s="87">
        <f>CAGED!C24</f>
        <v>1728.73</v>
      </c>
      <c r="I67" s="280" t="b">
        <f t="shared" si="73"/>
        <v>1</v>
      </c>
      <c r="J67" s="85">
        <f>CAGED!D24</f>
        <v>2022.12</v>
      </c>
      <c r="K67" s="280" t="b">
        <f t="shared" si="74"/>
        <v>1</v>
      </c>
      <c r="L67" s="85">
        <f>CAGED!E24</f>
        <v>2427.79</v>
      </c>
      <c r="M67" s="280" t="b">
        <f t="shared" si="75"/>
        <v>1</v>
      </c>
      <c r="N67" s="118">
        <f>CAGED!E9</f>
        <v>12000</v>
      </c>
      <c r="O67" s="280" t="b">
        <f t="shared" si="76"/>
        <v>1</v>
      </c>
      <c r="P67" s="582">
        <f>CAGED!C23</f>
        <v>2223.64</v>
      </c>
      <c r="Q67" s="306" t="b">
        <f t="shared" si="77"/>
        <v>0</v>
      </c>
      <c r="R67" s="170">
        <f>CAGED!D23</f>
        <v>2826.5</v>
      </c>
      <c r="S67" s="306" t="b">
        <f t="shared" si="78"/>
        <v>0</v>
      </c>
      <c r="T67" s="170">
        <f>CAGED!E23</f>
        <v>4160</v>
      </c>
      <c r="U67" s="308" t="b">
        <f t="shared" si="79"/>
        <v>0</v>
      </c>
      <c r="V67" s="86">
        <f>CAGED!E4</f>
        <v>17851.64</v>
      </c>
      <c r="W67" s="289" t="b">
        <f t="shared" si="80"/>
        <v>1</v>
      </c>
      <c r="X67" s="85">
        <f>CAGED!C16</f>
        <v>4936.8</v>
      </c>
      <c r="Y67" s="280" t="b">
        <f t="shared" si="81"/>
        <v>1</v>
      </c>
      <c r="Z67" s="85">
        <f>CAGED!D16</f>
        <v>8500</v>
      </c>
      <c r="AA67" s="280" t="b">
        <f t="shared" si="82"/>
        <v>1</v>
      </c>
      <c r="AB67" s="85">
        <f>CAGED!E16</f>
        <v>12000</v>
      </c>
      <c r="AC67" s="280" t="b">
        <f t="shared" si="83"/>
        <v>1</v>
      </c>
      <c r="AD67" s="118">
        <f>CAGED!C18</f>
        <v>3144.71</v>
      </c>
      <c r="AE67" s="280" t="b">
        <f t="shared" si="84"/>
        <v>1</v>
      </c>
      <c r="AF67" s="86">
        <f>CAGED!D18</f>
        <v>5775.35</v>
      </c>
      <c r="AG67" s="280" t="b">
        <f t="shared" si="85"/>
        <v>1</v>
      </c>
      <c r="AH67" s="86">
        <f>CAGED!E18</f>
        <v>11610.47</v>
      </c>
      <c r="AI67" s="280" t="b">
        <f t="shared" si="86"/>
        <v>1</v>
      </c>
      <c r="AJ67" s="636"/>
      <c r="AK67" s="280" t="str">
        <f t="shared" si="87"/>
        <v/>
      </c>
      <c r="AL67" s="639"/>
      <c r="AM67" s="280" t="str">
        <f t="shared" si="88"/>
        <v/>
      </c>
      <c r="AN67" s="85">
        <f>CAGED!E17</f>
        <v>7036.38</v>
      </c>
      <c r="AO67" s="280" t="b">
        <f t="shared" si="89"/>
        <v>1</v>
      </c>
      <c r="AP67" s="118">
        <f>CAGED!C25</f>
        <v>1518</v>
      </c>
      <c r="AQ67" s="280" t="b">
        <f>IF(AP67="","",AND(AP67&gt;=AP$81,AP67&lt;=AP$80))</f>
        <v>1</v>
      </c>
      <c r="AR67" s="86">
        <f>CAGED!D25</f>
        <v>1774.3</v>
      </c>
      <c r="AS67" s="280" t="b">
        <f>IF(AR67="","",AND(AR67&gt;=AR$81,AR67&lt;=AR$80))</f>
        <v>1</v>
      </c>
      <c r="AT67" s="86">
        <f>CAGED!E25</f>
        <v>2307.6999999999998</v>
      </c>
      <c r="AU67" s="289" t="b">
        <f>IF(AT67="","",AND(AT67&gt;=AT$81,AT67&lt;=AT$80))</f>
        <v>1</v>
      </c>
      <c r="AV67" s="122">
        <f>CAGED!C13</f>
        <v>8358</v>
      </c>
      <c r="AW67" s="279" t="b">
        <f t="shared" si="90"/>
        <v>0</v>
      </c>
      <c r="AX67" s="122">
        <f>CAGED!D13</f>
        <v>12986.65</v>
      </c>
      <c r="AY67" s="279" t="b">
        <f t="shared" si="91"/>
        <v>1</v>
      </c>
      <c r="AZ67" s="122">
        <f>CAGED!E13</f>
        <v>18000</v>
      </c>
      <c r="BA67" s="279" t="b">
        <f t="shared" si="92"/>
        <v>1</v>
      </c>
      <c r="BB67" s="118">
        <f>CAGED!C22</f>
        <v>3133.69</v>
      </c>
      <c r="BC67" s="280" t="b">
        <f t="shared" si="93"/>
        <v>0</v>
      </c>
      <c r="BD67" s="86">
        <f>CAGED!D22</f>
        <v>4735.5</v>
      </c>
      <c r="BE67" s="280" t="b">
        <f t="shared" si="94"/>
        <v>0</v>
      </c>
      <c r="BF67" s="86">
        <f>CAGED!E22</f>
        <v>7035.36</v>
      </c>
      <c r="BG67" s="289" t="b">
        <f t="shared" si="95"/>
        <v>1</v>
      </c>
      <c r="BH67" s="87">
        <f>CAGED!C19</f>
        <v>4282.51</v>
      </c>
      <c r="BI67" s="280" t="b">
        <f t="shared" si="96"/>
        <v>1</v>
      </c>
      <c r="BJ67" s="85">
        <f>CAGED!D19</f>
        <v>7189.32</v>
      </c>
      <c r="BK67" s="280" t="b">
        <f t="shared" si="97"/>
        <v>1</v>
      </c>
      <c r="BL67" s="85">
        <f>CAGED!E19</f>
        <v>11867.22</v>
      </c>
      <c r="BM67" s="280" t="b">
        <f t="shared" si="98"/>
        <v>0</v>
      </c>
      <c r="BN67" s="118">
        <f>CAGED!E8</f>
        <v>23000</v>
      </c>
      <c r="BO67" s="289" t="b">
        <f t="shared" si="99"/>
        <v>1</v>
      </c>
      <c r="BP67" s="122">
        <f>CAGED!D15</f>
        <v>12048.55</v>
      </c>
      <c r="BQ67" s="279" t="b">
        <f t="shared" si="100"/>
        <v>1</v>
      </c>
      <c r="BR67" s="122">
        <f>CAGED!E15</f>
        <v>17544</v>
      </c>
      <c r="BS67" s="165" t="b">
        <f t="shared" si="101"/>
        <v>1</v>
      </c>
    </row>
    <row r="68" spans="1:71" x14ac:dyDescent="0.25">
      <c r="A68" s="667"/>
      <c r="B68" s="119">
        <f>CAGED!C32</f>
        <v>1800</v>
      </c>
      <c r="C68" s="279" t="b">
        <f t="shared" si="70"/>
        <v>1</v>
      </c>
      <c r="D68" s="121">
        <f>CAGED!D32</f>
        <v>2103.7800000000002</v>
      </c>
      <c r="E68" s="279" t="b">
        <f t="shared" si="71"/>
        <v>1</v>
      </c>
      <c r="F68" s="121">
        <f>CAGED!E32</f>
        <v>2542.14</v>
      </c>
      <c r="G68" s="279" t="b">
        <f t="shared" ref="G68:I69" si="102">IF(F68="","",AND(F68&gt;=F$81,F68&lt;=F$80))</f>
        <v>1</v>
      </c>
      <c r="H68" s="88">
        <v>1708.46</v>
      </c>
      <c r="I68" s="279" t="b">
        <f t="shared" si="73"/>
        <v>1</v>
      </c>
      <c r="J68" s="122">
        <v>1960</v>
      </c>
      <c r="K68" s="279" t="b">
        <f t="shared" si="74"/>
        <v>1</v>
      </c>
      <c r="L68" s="122">
        <v>2374</v>
      </c>
      <c r="M68" s="279" t="b">
        <f t="shared" si="75"/>
        <v>1</v>
      </c>
      <c r="N68" s="119">
        <f>CAGED!E12</f>
        <v>13000</v>
      </c>
      <c r="O68" s="279" t="b">
        <f t="shared" ref="O68:O69" si="103">IF(N68="","",AND(N68&gt;=N$81,N68&lt;=N$80))</f>
        <v>1</v>
      </c>
      <c r="P68" s="583"/>
      <c r="Q68" s="279" t="str">
        <f t="shared" ref="Q68:S69" si="104">IF(P68="","",AND(P68&gt;=P$81,P68&lt;=P$80))</f>
        <v/>
      </c>
      <c r="R68" s="122"/>
      <c r="S68" s="279" t="str">
        <f t="shared" si="104"/>
        <v/>
      </c>
      <c r="T68" s="122"/>
      <c r="U68" s="309" t="str">
        <f t="shared" ref="U68:U69" si="105">IF(T68="","",AND(T68&gt;=T$81,T68&lt;=T$80))</f>
        <v/>
      </c>
      <c r="V68" s="121">
        <f>CAGED!E6</f>
        <v>20952</v>
      </c>
      <c r="W68" s="165" t="b">
        <f t="shared" si="80"/>
        <v>1</v>
      </c>
      <c r="X68" s="122"/>
      <c r="Y68" s="279" t="str">
        <f t="shared" si="81"/>
        <v/>
      </c>
      <c r="Z68" s="122"/>
      <c r="AA68" s="279" t="str">
        <f t="shared" si="82"/>
        <v/>
      </c>
      <c r="AB68" s="122"/>
      <c r="AC68" s="279" t="str">
        <f t="shared" ref="AC68:AC69" si="106">IF(AB68="","",AND(AB68&gt;=AB$81,AB68&lt;=AB$80))</f>
        <v/>
      </c>
      <c r="AD68" s="119"/>
      <c r="AE68" s="279" t="str">
        <f t="shared" ref="AE68:AG69" si="107">IF(AD68="","",AND(AD68&gt;=AD$81,AD68&lt;=AD$80))</f>
        <v/>
      </c>
      <c r="AF68" s="121"/>
      <c r="AG68" s="279" t="str">
        <f t="shared" si="107"/>
        <v/>
      </c>
      <c r="AH68" s="121"/>
      <c r="AI68" s="279" t="str">
        <f t="shared" ref="AI68:AK69" si="108">IF(AH68="","",AND(AH68&gt;=AH$81,AH68&lt;=AH$80))</f>
        <v/>
      </c>
      <c r="AJ68" s="637"/>
      <c r="AK68" s="279" t="str">
        <f t="shared" si="108"/>
        <v/>
      </c>
      <c r="AL68" s="638"/>
      <c r="AM68" s="279" t="str">
        <f t="shared" ref="AM68:AO69" si="109">IF(AL68="","",AND(AL68&gt;=AL$81,AL68&lt;=AL$80))</f>
        <v/>
      </c>
      <c r="AN68" s="122">
        <f>CAGED!E21</f>
        <v>6500</v>
      </c>
      <c r="AO68" s="279" t="b">
        <f t="shared" si="109"/>
        <v>1</v>
      </c>
      <c r="AP68" s="119">
        <f>CAGED!C26</f>
        <v>1540</v>
      </c>
      <c r="AQ68" s="279" t="b">
        <f t="shared" ref="AQ68:AS69" si="110">IF(AP68="","",AND(AP68&gt;=AP$81,AP68&lt;=AP$80))</f>
        <v>1</v>
      </c>
      <c r="AR68" s="121">
        <f>CAGED!D26</f>
        <v>1769.03</v>
      </c>
      <c r="AS68" s="279" t="b">
        <f t="shared" si="110"/>
        <v>1</v>
      </c>
      <c r="AT68" s="121">
        <f>CAGED!E26</f>
        <v>2200</v>
      </c>
      <c r="AU68" s="165" t="b">
        <f t="shared" ref="AU68" si="111">IF(AT68="","",AND(AT68&gt;=AT$81,AT68&lt;=AT$80))</f>
        <v>1</v>
      </c>
      <c r="AV68" s="122">
        <f>CAGED!C20</f>
        <v>4140</v>
      </c>
      <c r="AW68" s="279" t="b">
        <f t="shared" si="90"/>
        <v>1</v>
      </c>
      <c r="AX68" s="122">
        <f>CAGED!D20</f>
        <v>7213.14</v>
      </c>
      <c r="AY68" s="279" t="b">
        <f t="shared" si="91"/>
        <v>0</v>
      </c>
      <c r="AZ68" s="122">
        <f>CAGED!E20</f>
        <v>10943.7</v>
      </c>
      <c r="BA68" s="279" t="b">
        <f t="shared" si="92"/>
        <v>1</v>
      </c>
      <c r="BB68" s="119"/>
      <c r="BC68" s="279" t="str">
        <f t="shared" ref="BC68:BC69" si="112">IF(BB68="","",AND(BB68&gt;=BB$81,BB68&lt;=BB$80))</f>
        <v/>
      </c>
      <c r="BD68" s="121"/>
      <c r="BE68" s="279" t="str">
        <f t="shared" ref="BE68:BE69" si="113">IF(BD68="","",AND(BD68&gt;=BD$81,BD68&lt;=BD$80))</f>
        <v/>
      </c>
      <c r="BF68" s="121"/>
      <c r="BG68" s="165" t="str">
        <f t="shared" ref="BG68:BI69" si="114">IF(BF68="","",AND(BF68&gt;=BF$81,BF68&lt;=BF$80))</f>
        <v/>
      </c>
      <c r="BH68" s="88"/>
      <c r="BI68" s="279" t="str">
        <f t="shared" si="114"/>
        <v/>
      </c>
      <c r="BJ68" s="122"/>
      <c r="BK68" s="279" t="str">
        <f t="shared" ref="BK68:BM69" si="115">IF(BJ68="","",AND(BJ68&gt;=BJ$81,BJ68&lt;=BJ$80))</f>
        <v/>
      </c>
      <c r="BL68" s="122"/>
      <c r="BM68" s="279" t="str">
        <f t="shared" si="115"/>
        <v/>
      </c>
      <c r="BN68" s="119"/>
      <c r="BO68" s="165" t="str">
        <f t="shared" ref="BO68:BO69" si="116">IF(BN68="","",AND(BN68&gt;=BN$81,BN68&lt;=BN$80))</f>
        <v/>
      </c>
      <c r="BP68" s="122"/>
      <c r="BQ68" s="279" t="str">
        <f t="shared" ref="BQ68:BQ69" si="117">IF(BP68="","",AND(BP68&gt;=BP$81,BP68&lt;=BP$80))</f>
        <v/>
      </c>
      <c r="BR68" s="122"/>
      <c r="BS68" s="165" t="str">
        <f t="shared" si="101"/>
        <v/>
      </c>
    </row>
    <row r="69" spans="1:71" ht="15.75" thickBot="1" x14ac:dyDescent="0.3">
      <c r="A69" s="668"/>
      <c r="B69" s="120">
        <v>1744.1</v>
      </c>
      <c r="C69" s="281" t="b">
        <f t="shared" si="70"/>
        <v>1</v>
      </c>
      <c r="D69" s="90">
        <v>2032.67</v>
      </c>
      <c r="E69" s="281" t="b">
        <f t="shared" si="71"/>
        <v>1</v>
      </c>
      <c r="F69" s="90">
        <v>2427.79</v>
      </c>
      <c r="G69" s="281" t="b">
        <f t="shared" si="102"/>
        <v>1</v>
      </c>
      <c r="H69" s="89">
        <v>1800</v>
      </c>
      <c r="I69" s="281" t="b">
        <f t="shared" si="102"/>
        <v>1</v>
      </c>
      <c r="J69" s="91">
        <v>2101.8000000000002</v>
      </c>
      <c r="K69" s="281" t="b">
        <f t="shared" ref="K69:M69" si="118">IF(J69="","",AND(J69&gt;=J$81,J69&lt;=J$80))</f>
        <v>1</v>
      </c>
      <c r="L69" s="91">
        <v>2541.23</v>
      </c>
      <c r="M69" s="281" t="b">
        <f t="shared" si="118"/>
        <v>1</v>
      </c>
      <c r="N69" s="120"/>
      <c r="O69" s="281" t="str">
        <f t="shared" si="103"/>
        <v/>
      </c>
      <c r="P69" s="584"/>
      <c r="Q69" s="307" t="str">
        <f t="shared" si="104"/>
        <v/>
      </c>
      <c r="R69" s="171"/>
      <c r="S69" s="307" t="str">
        <f t="shared" si="104"/>
        <v/>
      </c>
      <c r="T69" s="171"/>
      <c r="U69" s="310" t="str">
        <f t="shared" si="105"/>
        <v/>
      </c>
      <c r="V69" s="90"/>
      <c r="W69" s="290" t="str">
        <f t="shared" si="80"/>
        <v/>
      </c>
      <c r="X69" s="91"/>
      <c r="Y69" s="281" t="str">
        <f t="shared" si="81"/>
        <v/>
      </c>
      <c r="Z69" s="91"/>
      <c r="AA69" s="281" t="str">
        <f t="shared" si="82"/>
        <v/>
      </c>
      <c r="AB69" s="91"/>
      <c r="AC69" s="281" t="str">
        <f t="shared" si="106"/>
        <v/>
      </c>
      <c r="AD69" s="120"/>
      <c r="AE69" s="281" t="str">
        <f t="shared" si="107"/>
        <v/>
      </c>
      <c r="AF69" s="90"/>
      <c r="AG69" s="281" t="str">
        <f t="shared" si="107"/>
        <v/>
      </c>
      <c r="AH69" s="90"/>
      <c r="AI69" s="281" t="str">
        <f t="shared" si="108"/>
        <v/>
      </c>
      <c r="AJ69" s="89"/>
      <c r="AK69" s="281" t="str">
        <f t="shared" si="108"/>
        <v/>
      </c>
      <c r="AL69" s="91"/>
      <c r="AM69" s="281" t="str">
        <f t="shared" si="109"/>
        <v/>
      </c>
      <c r="AN69" s="91"/>
      <c r="AO69" s="281" t="str">
        <f t="shared" si="109"/>
        <v/>
      </c>
      <c r="AP69" s="120"/>
      <c r="AQ69" s="281" t="str">
        <f t="shared" si="110"/>
        <v/>
      </c>
      <c r="AR69" s="90"/>
      <c r="AS69" s="281" t="str">
        <f t="shared" si="110"/>
        <v/>
      </c>
      <c r="AT69" s="90"/>
      <c r="AU69" s="290" t="str">
        <f>IF(AT69="","",AND(AT69&gt;=AT$81,AT69&lt;=AT$80))</f>
        <v/>
      </c>
      <c r="AV69" s="91"/>
      <c r="AW69" s="281" t="str">
        <f t="shared" si="90"/>
        <v/>
      </c>
      <c r="AX69" s="91"/>
      <c r="AY69" s="281" t="str">
        <f t="shared" ref="AY69:BA69" si="119">IF(AX69="","",AND(AX69&gt;=AX$81,AX69&lt;=AX$80))</f>
        <v/>
      </c>
      <c r="AZ69" s="91"/>
      <c r="BA69" s="281" t="str">
        <f t="shared" si="119"/>
        <v/>
      </c>
      <c r="BB69" s="120"/>
      <c r="BC69" s="281" t="str">
        <f t="shared" si="112"/>
        <v/>
      </c>
      <c r="BD69" s="90"/>
      <c r="BE69" s="281" t="str">
        <f t="shared" si="113"/>
        <v/>
      </c>
      <c r="BF69" s="90"/>
      <c r="BG69" s="290" t="str">
        <f t="shared" si="114"/>
        <v/>
      </c>
      <c r="BH69" s="89"/>
      <c r="BI69" s="281" t="str">
        <f t="shared" si="114"/>
        <v/>
      </c>
      <c r="BJ69" s="91"/>
      <c r="BK69" s="281" t="str">
        <f t="shared" si="115"/>
        <v/>
      </c>
      <c r="BL69" s="91"/>
      <c r="BM69" s="281" t="str">
        <f t="shared" si="115"/>
        <v/>
      </c>
      <c r="BN69" s="120"/>
      <c r="BO69" s="290" t="str">
        <f t="shared" si="116"/>
        <v/>
      </c>
      <c r="BP69" s="91"/>
      <c r="BQ69" s="281" t="str">
        <f t="shared" si="117"/>
        <v/>
      </c>
      <c r="BR69" s="91"/>
      <c r="BS69" s="290" t="str">
        <f t="shared" si="101"/>
        <v/>
      </c>
    </row>
    <row r="70" spans="1:71" ht="15.75" thickBot="1" x14ac:dyDescent="0.3">
      <c r="A70" s="142"/>
      <c r="B70" s="178"/>
      <c r="C70" s="178"/>
      <c r="D70" s="178"/>
      <c r="E70" s="178"/>
      <c r="F70" s="178"/>
      <c r="G70" s="130"/>
      <c r="H70" s="178"/>
      <c r="I70" s="130"/>
      <c r="J70" s="178"/>
      <c r="K70" s="130"/>
      <c r="L70" s="178"/>
      <c r="M70" s="130"/>
      <c r="N70" s="178"/>
      <c r="O70" s="130"/>
      <c r="P70" s="178"/>
      <c r="Q70" s="130"/>
      <c r="R70" s="178"/>
      <c r="S70" s="130"/>
      <c r="T70" s="178"/>
      <c r="U70" s="130"/>
      <c r="V70" s="178"/>
      <c r="W70" s="130"/>
      <c r="X70" s="178"/>
      <c r="Y70" s="130"/>
      <c r="Z70" s="178"/>
      <c r="AA70" s="130"/>
      <c r="AB70" s="178"/>
      <c r="AC70" s="130"/>
      <c r="AD70" s="178"/>
      <c r="AE70" s="130"/>
      <c r="AF70" s="178"/>
      <c r="AG70" s="130"/>
      <c r="AH70" s="178"/>
      <c r="AI70" s="130"/>
      <c r="AJ70" s="178"/>
      <c r="AK70" s="130"/>
      <c r="AL70" s="178"/>
      <c r="AM70" s="130"/>
      <c r="AN70" s="178"/>
      <c r="AO70" s="130"/>
      <c r="AP70" s="178"/>
      <c r="AQ70" s="130"/>
      <c r="AR70" s="178"/>
      <c r="AS70" s="130"/>
      <c r="AT70" s="178"/>
      <c r="AU70" s="130"/>
      <c r="AV70" s="178"/>
      <c r="AW70" s="130"/>
      <c r="AX70" s="178"/>
      <c r="AY70" s="130"/>
      <c r="AZ70" s="178"/>
      <c r="BA70" s="130"/>
      <c r="BB70" s="178"/>
      <c r="BC70" s="130"/>
      <c r="BD70" s="178"/>
      <c r="BE70" s="130"/>
      <c r="BF70" s="178"/>
      <c r="BG70" s="130"/>
      <c r="BH70" s="178"/>
      <c r="BI70" s="130"/>
      <c r="BJ70" s="178"/>
      <c r="BK70" s="130"/>
      <c r="BL70" s="178"/>
      <c r="BM70" s="130"/>
      <c r="BN70" s="178"/>
      <c r="BO70" s="130"/>
      <c r="BP70" s="178"/>
      <c r="BQ70" s="130"/>
      <c r="BR70" s="178"/>
      <c r="BS70" s="130"/>
    </row>
    <row r="71" spans="1:71" ht="15.75" thickBot="1" x14ac:dyDescent="0.3">
      <c r="A71" s="588" t="s">
        <v>111</v>
      </c>
      <c r="B71" s="144">
        <f>MEDIAN(B2:B69)</f>
        <v>1800</v>
      </c>
      <c r="C71" s="145"/>
      <c r="D71" s="145">
        <f>MEDIAN(D2:D69)</f>
        <v>2326.8150000000001</v>
      </c>
      <c r="E71" s="145"/>
      <c r="F71" s="145">
        <f>MEDIAN(F2:F69)</f>
        <v>3216.87</v>
      </c>
      <c r="G71" s="291"/>
      <c r="H71" s="146">
        <f>MEDIAN(H2:H69)</f>
        <v>1950</v>
      </c>
      <c r="I71" s="296"/>
      <c r="J71" s="147">
        <f>MEDIAN(J2:J69)</f>
        <v>2505.12</v>
      </c>
      <c r="K71" s="296"/>
      <c r="L71" s="147">
        <f>MEDIAN(L2:L69)</f>
        <v>3273.71</v>
      </c>
      <c r="M71" s="296"/>
      <c r="N71" s="144">
        <f>MEDIAN(N2:N69)</f>
        <v>10365.31</v>
      </c>
      <c r="O71" s="300"/>
      <c r="P71" s="146">
        <f>MEDIAN(P2:P69)</f>
        <v>3781.4816666666666</v>
      </c>
      <c r="Q71" s="296"/>
      <c r="R71" s="147">
        <f>MEDIAN(R2:R69)</f>
        <v>5075.5149999999994</v>
      </c>
      <c r="S71" s="296"/>
      <c r="T71" s="147">
        <f>MEDIAN(T2:T69)</f>
        <v>7487.0450000000001</v>
      </c>
      <c r="U71" s="296"/>
      <c r="V71" s="144">
        <f>MEDIAN(V2:V69)</f>
        <v>17851.64</v>
      </c>
      <c r="W71" s="300"/>
      <c r="X71" s="146">
        <f>MEDIAN(X2:X69)</f>
        <v>4625.1033333333326</v>
      </c>
      <c r="Y71" s="296"/>
      <c r="Z71" s="147">
        <f>MEDIAN(Z2:Z69)</f>
        <v>6700.63</v>
      </c>
      <c r="AA71" s="296"/>
      <c r="AB71" s="147">
        <f>MEDIAN(AB2:AB69)</f>
        <v>10800.36</v>
      </c>
      <c r="AC71" s="296"/>
      <c r="AD71" s="144">
        <f>MEDIAN(AD2:AD69)</f>
        <v>4750</v>
      </c>
      <c r="AE71" s="291"/>
      <c r="AF71" s="145">
        <f>MEDIAN(AF2:AF69)</f>
        <v>6404.6900000000005</v>
      </c>
      <c r="AG71" s="291"/>
      <c r="AH71" s="145">
        <f>MEDIAN(AH2:AH69)</f>
        <v>9542.92</v>
      </c>
      <c r="AI71" s="291"/>
      <c r="AJ71" s="146">
        <f>MEDIAN(AJ2:AJ69)</f>
        <v>4433.333333333333</v>
      </c>
      <c r="AK71" s="296"/>
      <c r="AL71" s="147">
        <f>MEDIAN(AL2:AL69)</f>
        <v>7384.2594444444439</v>
      </c>
      <c r="AM71" s="296"/>
      <c r="AN71" s="147">
        <f>MEDIAN(AN2:AN69)</f>
        <v>10333.333333333334</v>
      </c>
      <c r="AO71" s="296"/>
      <c r="AP71" s="144">
        <f>MEDIAN(AP2:AP69)</f>
        <v>1828.9</v>
      </c>
      <c r="AQ71" s="291"/>
      <c r="AR71" s="145">
        <f>MEDIAN(AR2:AR69)</f>
        <v>2517.46</v>
      </c>
      <c r="AS71" s="291"/>
      <c r="AT71" s="145">
        <f>MEDIAN(AT2:AT69)</f>
        <v>3929.7849999999999</v>
      </c>
      <c r="AU71" s="291"/>
      <c r="AV71" s="146">
        <f>MEDIAN(AV2:AV69)</f>
        <v>5343.12</v>
      </c>
      <c r="AW71" s="296"/>
      <c r="AX71" s="147">
        <f>MEDIAN(AX2:AX69)</f>
        <v>11000</v>
      </c>
      <c r="AY71" s="296"/>
      <c r="AZ71" s="147">
        <f>MEDIAN(AZ2:AZ69)</f>
        <v>15025.925555555557</v>
      </c>
      <c r="BA71" s="296"/>
      <c r="BB71" s="144">
        <f>MEDIAN(BB2:BB69)</f>
        <v>5536.1111111111113</v>
      </c>
      <c r="BC71" s="291"/>
      <c r="BD71" s="145">
        <f>MEDIAN(BD2:BD69)</f>
        <v>8755.2000000000007</v>
      </c>
      <c r="BE71" s="291"/>
      <c r="BF71" s="145">
        <f>MEDIAN(BF2:BF69)</f>
        <v>11283</v>
      </c>
      <c r="BG71" s="291"/>
      <c r="BH71" s="146">
        <f>MEDIAN(BH2:BH69)</f>
        <v>6966.666666666667</v>
      </c>
      <c r="BI71" s="296"/>
      <c r="BJ71" s="147">
        <f>MEDIAN(BJ2:BJ69)</f>
        <v>9716.6666666666661</v>
      </c>
      <c r="BK71" s="296"/>
      <c r="BL71" s="147">
        <f>MEDIAN(BL2:BL69)</f>
        <v>15056.970000000001</v>
      </c>
      <c r="BM71" s="296"/>
      <c r="BN71" s="144">
        <f>MEDIAN(BN2:BN69)</f>
        <v>21333.333333333332</v>
      </c>
      <c r="BO71" s="300"/>
      <c r="BP71" s="147">
        <f>MEDIAN(BP2:BP69)</f>
        <v>11774.275</v>
      </c>
      <c r="BQ71" s="311"/>
      <c r="BR71" s="147">
        <f>MEDIAN(BR2:BR69)</f>
        <v>16985.648333333331</v>
      </c>
      <c r="BS71" s="311"/>
    </row>
    <row r="72" spans="1:71" x14ac:dyDescent="0.25">
      <c r="A72" s="588" t="s">
        <v>95</v>
      </c>
      <c r="B72" s="144">
        <f>AVERAGE(B2:B69)</f>
        <v>1913.1088888888889</v>
      </c>
      <c r="C72" s="145"/>
      <c r="D72" s="145">
        <f>AVERAGE(D2:D69)</f>
        <v>2539.7529999999997</v>
      </c>
      <c r="E72" s="145"/>
      <c r="F72" s="145">
        <f>AVERAGE(F2:F69)</f>
        <v>3656.5633333333335</v>
      </c>
      <c r="G72" s="291"/>
      <c r="H72" s="146">
        <f>AVERAGE(H2:H69)</f>
        <v>1992.1887499999998</v>
      </c>
      <c r="I72" s="296"/>
      <c r="J72" s="147">
        <f>AVERAGE(J2:J69)</f>
        <v>2574.6659999999997</v>
      </c>
      <c r="K72" s="296"/>
      <c r="L72" s="147">
        <f>AVERAGE(L2:L69)</f>
        <v>3659.6481818181824</v>
      </c>
      <c r="M72" s="296"/>
      <c r="N72" s="144">
        <f>AVERAGE(N2:N69)</f>
        <v>10631.154358974358</v>
      </c>
      <c r="O72" s="300"/>
      <c r="P72" s="146">
        <f>AVERAGE(P2:P69)</f>
        <v>3883.4361904761904</v>
      </c>
      <c r="Q72" s="296"/>
      <c r="R72" s="147">
        <f>AVERAGE(R2:R69)</f>
        <v>5399.654583333333</v>
      </c>
      <c r="S72" s="296"/>
      <c r="T72" s="147">
        <f>AVERAGE(T2:T69)</f>
        <v>7693.9136805555554</v>
      </c>
      <c r="U72" s="296"/>
      <c r="V72" s="144">
        <f>AVERAGE(V2:V69)</f>
        <v>17852.957094017092</v>
      </c>
      <c r="W72" s="300"/>
      <c r="X72" s="146">
        <f>AVERAGE(X2:X69)</f>
        <v>4655.5505555555555</v>
      </c>
      <c r="Y72" s="296"/>
      <c r="Z72" s="147">
        <f>AVERAGE(Z2:Z69)</f>
        <v>7365.9923809523807</v>
      </c>
      <c r="AA72" s="296"/>
      <c r="AB72" s="147">
        <f>AVERAGE(AB2:AB69)</f>
        <v>11521.472708333335</v>
      </c>
      <c r="AC72" s="296"/>
      <c r="AD72" s="144">
        <f>AVERAGE(AD2:AD69)</f>
        <v>4782.1387500000001</v>
      </c>
      <c r="AE72" s="291"/>
      <c r="AF72" s="145">
        <f>AVERAGE(AF2:AF69)</f>
        <v>6971.6350000000002</v>
      </c>
      <c r="AG72" s="291"/>
      <c r="AH72" s="145">
        <f>AVERAGE(AH2:AH69)</f>
        <v>9960.7221739130437</v>
      </c>
      <c r="AI72" s="291"/>
      <c r="AJ72" s="146">
        <f>AVERAGE(AJ2:AJ69)</f>
        <v>4556.6245833333323</v>
      </c>
      <c r="AK72" s="296"/>
      <c r="AL72" s="147">
        <f>AVERAGE(AL2:AL69)</f>
        <v>7739.3363492063509</v>
      </c>
      <c r="AM72" s="296"/>
      <c r="AN72" s="147">
        <f>AVERAGE(AN2:AN69)</f>
        <v>10667.054619883042</v>
      </c>
      <c r="AO72" s="296"/>
      <c r="AP72" s="144">
        <f>AVERAGE(AP2:AP69)</f>
        <v>1869.3</v>
      </c>
      <c r="AQ72" s="291"/>
      <c r="AR72" s="145">
        <f>AVERAGE(AR2:AR69)</f>
        <v>2498.1285714285709</v>
      </c>
      <c r="AS72" s="291"/>
      <c r="AT72" s="145">
        <f>AVERAGE(AT2:AT69)</f>
        <v>3727.8783333333336</v>
      </c>
      <c r="AU72" s="291"/>
      <c r="AV72" s="146">
        <f>AVERAGE(AV2:AV69)</f>
        <v>5787.6288888888894</v>
      </c>
      <c r="AW72" s="296"/>
      <c r="AX72" s="147">
        <f>AVERAGE(AX2:AX69)</f>
        <v>10741.50811965812</v>
      </c>
      <c r="AY72" s="296"/>
      <c r="AZ72" s="147">
        <f>AVERAGE(AZ2:AZ69)</f>
        <v>14896.893555555556</v>
      </c>
      <c r="BA72" s="296"/>
      <c r="BB72" s="144">
        <f>AVERAGE(BB2:BB69)</f>
        <v>5221.6548611111111</v>
      </c>
      <c r="BC72" s="291"/>
      <c r="BD72" s="145">
        <f>AVERAGE(BD2:BD69)</f>
        <v>8082.7819191919207</v>
      </c>
      <c r="BE72" s="291"/>
      <c r="BF72" s="145">
        <f>AVERAGE(BF2:BF69)</f>
        <v>11833.623931623933</v>
      </c>
      <c r="BG72" s="291"/>
      <c r="BH72" s="146">
        <f>AVERAGE(BH2:BH69)</f>
        <v>6850.41</v>
      </c>
      <c r="BI72" s="296"/>
      <c r="BJ72" s="147">
        <f>AVERAGE(BJ2:BJ69)</f>
        <v>9778.6293750000004</v>
      </c>
      <c r="BK72" s="296"/>
      <c r="BL72" s="147">
        <f>AVERAGE(BL2:BL69)</f>
        <v>14890.669523809525</v>
      </c>
      <c r="BM72" s="296"/>
      <c r="BN72" s="144">
        <f>AVERAGE(BN2:BN69)</f>
        <v>20687.693030303028</v>
      </c>
      <c r="BO72" s="300"/>
      <c r="BP72" s="147">
        <f>AVERAGE(BP2:BP69)</f>
        <v>12851.65111111111</v>
      </c>
      <c r="BQ72" s="311"/>
      <c r="BR72" s="147">
        <f>AVERAGE(BR2:BR69)</f>
        <v>17517.894444444446</v>
      </c>
      <c r="BS72" s="311"/>
    </row>
    <row r="73" spans="1:71" ht="15.75" thickBot="1" x14ac:dyDescent="0.3">
      <c r="A73" s="589" t="s">
        <v>100</v>
      </c>
      <c r="B73" s="116">
        <f>COUNT(B2:B69)</f>
        <v>18</v>
      </c>
      <c r="C73" s="148"/>
      <c r="D73" s="148">
        <f>COUNT(D2:D69)</f>
        <v>20</v>
      </c>
      <c r="E73" s="148"/>
      <c r="F73" s="148">
        <f>COUNT(F2:F69)</f>
        <v>12</v>
      </c>
      <c r="G73" s="148"/>
      <c r="H73" s="149">
        <f>COUNT(H2:H69)</f>
        <v>8</v>
      </c>
      <c r="I73" s="150"/>
      <c r="J73" s="150">
        <f>COUNT(J2:J69)</f>
        <v>10</v>
      </c>
      <c r="K73" s="150"/>
      <c r="L73" s="150">
        <f>COUNT(L2:L69)</f>
        <v>11</v>
      </c>
      <c r="M73" s="150"/>
      <c r="N73" s="116">
        <f>COUNT(N2:N69)</f>
        <v>13</v>
      </c>
      <c r="O73" s="301"/>
      <c r="P73" s="149">
        <f>COUNT(P2:P69)</f>
        <v>14</v>
      </c>
      <c r="Q73" s="150"/>
      <c r="R73" s="150">
        <f>COUNT(R2:R69)</f>
        <v>16</v>
      </c>
      <c r="S73" s="150"/>
      <c r="T73" s="150">
        <f>COUNT(T2:T69)</f>
        <v>16</v>
      </c>
      <c r="U73" s="150"/>
      <c r="V73" s="116">
        <f>COUNT(V2:V69)</f>
        <v>13</v>
      </c>
      <c r="W73" s="301"/>
      <c r="X73" s="149">
        <f>COUNT(X2:X69)</f>
        <v>6</v>
      </c>
      <c r="Y73" s="150"/>
      <c r="Z73" s="150">
        <f>COUNT(Z2:Z69)</f>
        <v>14</v>
      </c>
      <c r="AA73" s="150"/>
      <c r="AB73" s="150">
        <f>COUNT(AB2:AB69)</f>
        <v>16</v>
      </c>
      <c r="AC73" s="150"/>
      <c r="AD73" s="116">
        <f>COUNT(AD2:AD69)</f>
        <v>8</v>
      </c>
      <c r="AE73" s="148"/>
      <c r="AF73" s="148">
        <f>COUNT(AF2:AF69)</f>
        <v>22</v>
      </c>
      <c r="AG73" s="148"/>
      <c r="AH73" s="148">
        <f>COUNT(AH2:AH69)</f>
        <v>23</v>
      </c>
      <c r="AI73" s="148"/>
      <c r="AJ73" s="149">
        <f>COUNT(AJ2:AJ69)</f>
        <v>8</v>
      </c>
      <c r="AK73" s="150"/>
      <c r="AL73" s="150">
        <f>COUNT(AL2:AL69)</f>
        <v>14</v>
      </c>
      <c r="AM73" s="150"/>
      <c r="AN73" s="150">
        <f>COUNT(AN2:AN69)</f>
        <v>19</v>
      </c>
      <c r="AO73" s="150"/>
      <c r="AP73" s="116">
        <f>COUNT(AP2:AP69)</f>
        <v>6</v>
      </c>
      <c r="AQ73" s="148"/>
      <c r="AR73" s="148">
        <f>COUNT(AR2:AR69)</f>
        <v>7</v>
      </c>
      <c r="AS73" s="148"/>
      <c r="AT73" s="148">
        <f>COUNT(AT2:AT69)</f>
        <v>6</v>
      </c>
      <c r="AU73" s="148"/>
      <c r="AV73" s="149">
        <f>COUNT(AV2:AV69)</f>
        <v>14</v>
      </c>
      <c r="AW73" s="150"/>
      <c r="AX73" s="150">
        <f>COUNT(AX2:AX69)</f>
        <v>13</v>
      </c>
      <c r="AY73" s="150"/>
      <c r="AZ73" s="150">
        <f>COUNT(AZ2:AZ69)</f>
        <v>15</v>
      </c>
      <c r="BA73" s="150"/>
      <c r="BB73" s="116">
        <f>COUNT(BB2:BB69)</f>
        <v>8</v>
      </c>
      <c r="BC73" s="148"/>
      <c r="BD73" s="148">
        <f>COUNT(BD2:BD69)</f>
        <v>11</v>
      </c>
      <c r="BE73" s="148"/>
      <c r="BF73" s="148">
        <f>COUNT(BF2:BF69)</f>
        <v>13</v>
      </c>
      <c r="BG73" s="148"/>
      <c r="BH73" s="149">
        <f>COUNT(BH2:BH69)</f>
        <v>9</v>
      </c>
      <c r="BI73" s="150"/>
      <c r="BJ73" s="150">
        <f>COUNT(BJ2:BJ69)</f>
        <v>16</v>
      </c>
      <c r="BK73" s="150"/>
      <c r="BL73" s="150">
        <f>COUNT(BL2:BL69)</f>
        <v>14</v>
      </c>
      <c r="BM73" s="150"/>
      <c r="BN73" s="116">
        <f>COUNT(BN2:BN69)</f>
        <v>11</v>
      </c>
      <c r="BO73" s="301"/>
      <c r="BP73" s="150">
        <f>COUNT(BP2:BP69)</f>
        <v>6</v>
      </c>
      <c r="BQ73" s="312"/>
      <c r="BR73" s="150">
        <f>COUNT(BR2:BR69)</f>
        <v>12</v>
      </c>
      <c r="BS73" s="312"/>
    </row>
    <row r="74" spans="1:71" x14ac:dyDescent="0.25">
      <c r="A74" s="143"/>
      <c r="B74" s="122"/>
      <c r="C74" s="122"/>
      <c r="D74" s="122"/>
      <c r="E74" s="122"/>
      <c r="F74" s="122"/>
      <c r="G74" s="131"/>
      <c r="H74" s="122"/>
      <c r="I74" s="131"/>
      <c r="J74" s="122"/>
      <c r="K74" s="131"/>
      <c r="L74" s="122"/>
      <c r="M74" s="131"/>
      <c r="N74" s="122"/>
      <c r="O74" s="131"/>
      <c r="P74" s="122"/>
      <c r="Q74" s="131"/>
      <c r="R74" s="122"/>
      <c r="S74" s="131"/>
      <c r="T74" s="122"/>
      <c r="U74" s="131"/>
      <c r="V74" s="122"/>
      <c r="W74" s="131"/>
      <c r="X74" s="122"/>
      <c r="Y74" s="131"/>
      <c r="Z74" s="122"/>
      <c r="AA74" s="131"/>
      <c r="AB74" s="122"/>
      <c r="AC74" s="131"/>
      <c r="AD74" s="122"/>
      <c r="AE74" s="131"/>
      <c r="AF74" s="122"/>
      <c r="AG74" s="131"/>
      <c r="AH74" s="122"/>
      <c r="AI74" s="131"/>
      <c r="AJ74" s="122"/>
      <c r="AK74" s="131"/>
      <c r="AL74" s="122"/>
      <c r="AM74" s="131"/>
      <c r="AN74" s="122"/>
      <c r="AO74" s="131"/>
      <c r="AP74" s="122"/>
      <c r="AQ74" s="131"/>
      <c r="AR74" s="122"/>
      <c r="AS74" s="131"/>
      <c r="AT74" s="122"/>
      <c r="AU74" s="131"/>
      <c r="AV74" s="122"/>
      <c r="AW74" s="131"/>
      <c r="AX74" s="122"/>
      <c r="AY74" s="131"/>
      <c r="AZ74" s="122"/>
      <c r="BA74" s="131"/>
      <c r="BB74" s="122"/>
      <c r="BC74" s="131"/>
      <c r="BD74" s="122"/>
      <c r="BE74" s="131"/>
      <c r="BF74" s="122"/>
      <c r="BG74" s="131"/>
      <c r="BH74" s="122"/>
      <c r="BI74" s="131"/>
      <c r="BJ74" s="122"/>
      <c r="BK74" s="131"/>
      <c r="BL74" s="122"/>
      <c r="BM74" s="131"/>
      <c r="BN74" s="122"/>
      <c r="BO74" s="131"/>
      <c r="BP74" s="122"/>
      <c r="BQ74" s="131"/>
      <c r="BR74" s="122"/>
      <c r="BS74" s="131"/>
    </row>
    <row r="75" spans="1:71" ht="15.75" thickBot="1" x14ac:dyDescent="0.3">
      <c r="A75" s="143"/>
      <c r="B75" s="122"/>
      <c r="C75" s="122"/>
      <c r="D75" s="122"/>
      <c r="E75" s="122"/>
      <c r="F75" s="122"/>
      <c r="G75" s="131"/>
      <c r="H75" s="122"/>
      <c r="I75" s="131"/>
      <c r="J75" s="122"/>
      <c r="K75" s="131"/>
      <c r="L75" s="122"/>
      <c r="M75" s="131"/>
      <c r="N75" s="122"/>
      <c r="O75" s="131"/>
      <c r="P75" s="122"/>
      <c r="Q75" s="131"/>
      <c r="R75" s="122"/>
      <c r="S75" s="131"/>
      <c r="T75" s="122"/>
      <c r="U75" s="131"/>
      <c r="V75" s="122"/>
      <c r="W75" s="131"/>
      <c r="X75" s="122"/>
      <c r="Y75" s="131"/>
      <c r="Z75" s="122"/>
      <c r="AA75" s="131"/>
      <c r="AB75" s="122"/>
      <c r="AC75" s="131"/>
      <c r="AD75" s="122"/>
      <c r="AE75" s="131"/>
      <c r="AF75" s="122"/>
      <c r="AG75" s="131"/>
      <c r="AH75" s="122"/>
      <c r="AI75" s="131"/>
      <c r="AJ75" s="122"/>
      <c r="AK75" s="131"/>
      <c r="AL75" s="122"/>
      <c r="AM75" s="131"/>
      <c r="AN75" s="122"/>
      <c r="AO75" s="131"/>
      <c r="AP75" s="122"/>
      <c r="AQ75" s="131"/>
      <c r="AR75" s="122"/>
      <c r="AS75" s="131"/>
      <c r="AT75" s="122"/>
      <c r="AU75" s="131"/>
      <c r="AV75" s="122"/>
      <c r="AW75" s="131"/>
      <c r="AX75" s="122"/>
      <c r="AY75" s="131"/>
      <c r="AZ75" s="122"/>
      <c r="BA75" s="131"/>
      <c r="BB75" s="122"/>
      <c r="BC75" s="131"/>
      <c r="BD75" s="122"/>
      <c r="BE75" s="131"/>
      <c r="BF75" s="122"/>
      <c r="BG75" s="131"/>
      <c r="BH75" s="122"/>
      <c r="BI75" s="131"/>
      <c r="BJ75" s="122"/>
      <c r="BK75" s="131"/>
      <c r="BL75" s="122"/>
      <c r="BM75" s="131"/>
      <c r="BN75" s="122"/>
      <c r="BO75" s="131"/>
      <c r="BP75" s="122"/>
      <c r="BQ75" s="131"/>
      <c r="BR75" s="122"/>
      <c r="BS75" s="131"/>
    </row>
    <row r="76" spans="1:71" x14ac:dyDescent="0.25">
      <c r="A76" s="588" t="s">
        <v>101</v>
      </c>
      <c r="B76" s="151">
        <f>STDEVP(B2:B69)/B72</f>
        <v>0.12851570811310817</v>
      </c>
      <c r="C76" s="152"/>
      <c r="D76" s="152">
        <f>STDEVP(D2:D69)/D72</f>
        <v>0.16803959242822977</v>
      </c>
      <c r="E76" s="152"/>
      <c r="F76" s="152">
        <f>STDEVP(F2:F69)/F72</f>
        <v>0.30800531208934062</v>
      </c>
      <c r="G76" s="292"/>
      <c r="H76" s="153">
        <f>STDEVP(H2:H69)/H72</f>
        <v>0.15347179305809555</v>
      </c>
      <c r="I76" s="297"/>
      <c r="J76" s="154">
        <f>STDEVP(J2:J69)/J72</f>
        <v>0.20872984278065665</v>
      </c>
      <c r="K76" s="297"/>
      <c r="L76" s="154">
        <f>STDEVP(L2:L69)/L72</f>
        <v>0.32491199151758993</v>
      </c>
      <c r="M76" s="297"/>
      <c r="N76" s="151">
        <f>STDEVP(N2:N69)/N72</f>
        <v>0.13662759794815238</v>
      </c>
      <c r="O76" s="302"/>
      <c r="P76" s="153">
        <f>STDEVP(P2:P69)/P72</f>
        <v>0.22405312382474404</v>
      </c>
      <c r="Q76" s="297"/>
      <c r="R76" s="154">
        <f>STDEVP(R2:R69)/R72</f>
        <v>0.18817668635742354</v>
      </c>
      <c r="S76" s="297"/>
      <c r="T76" s="154">
        <f>STDEVP(T2:T69)/T72</f>
        <v>0.2159854627859307</v>
      </c>
      <c r="U76" s="297"/>
      <c r="V76" s="151">
        <f>STDEVP(V2:V69)/V72</f>
        <v>9.6017220346253984E-2</v>
      </c>
      <c r="W76" s="302"/>
      <c r="X76" s="153">
        <f>STDEVP(X2:X69)/X72</f>
        <v>5.4130932733488242E-2</v>
      </c>
      <c r="Y76" s="297"/>
      <c r="Z76" s="154">
        <f>STDEVP(Z2:Z69)/Z72</f>
        <v>0.17507267974868204</v>
      </c>
      <c r="AA76" s="297"/>
      <c r="AB76" s="154">
        <f>STDEVP(AB2:AB69)/AB72</f>
        <v>0.21833670249846407</v>
      </c>
      <c r="AC76" s="297"/>
      <c r="AD76" s="151">
        <f>STDEVP(AD2:AD69)/AD72</f>
        <v>0.33329168160899619</v>
      </c>
      <c r="AE76" s="292"/>
      <c r="AF76" s="152">
        <f>STDEVP(AF2:AF69)/AF72</f>
        <v>0.20989918432846458</v>
      </c>
      <c r="AG76" s="292"/>
      <c r="AH76" s="152">
        <f>STDEVP(AH2:AH69)/AH72</f>
        <v>0.20334171601000445</v>
      </c>
      <c r="AI76" s="292"/>
      <c r="AJ76" s="153">
        <f>STDEVP(AJ2:AJ69)/AJ72</f>
        <v>6.645914038656299E-2</v>
      </c>
      <c r="AK76" s="297"/>
      <c r="AL76" s="154">
        <f>STDEVP(AL2:AL69)/AL72</f>
        <v>0.1601297960983713</v>
      </c>
      <c r="AM76" s="297"/>
      <c r="AN76" s="154">
        <f>STDEVP(AN2:AN69)/AN72</f>
        <v>0.23751892123889243</v>
      </c>
      <c r="AO76" s="297"/>
      <c r="AP76" s="151">
        <f>STDEVP(AP2:AP69)/AP72</f>
        <v>0.17969254033791163</v>
      </c>
      <c r="AQ76" s="292"/>
      <c r="AR76" s="152">
        <f>STDEVP(AR2:AR69)/AR72</f>
        <v>0.20758696029042192</v>
      </c>
      <c r="AS76" s="292"/>
      <c r="AT76" s="152">
        <f>STDEVP(AT2:AT69)/AT72</f>
        <v>0.31587643385567549</v>
      </c>
      <c r="AU76" s="292"/>
      <c r="AV76" s="153">
        <f>STDEVP(AV2:AV69)/AV72</f>
        <v>0.21848775403101334</v>
      </c>
      <c r="AW76" s="297"/>
      <c r="AX76" s="154">
        <f>STDEVP(AX2:AX69)/AX72</f>
        <v>0.17439974307313899</v>
      </c>
      <c r="AY76" s="297"/>
      <c r="AZ76" s="154">
        <f>STDEVP(AZ2:AZ69)/AZ72</f>
        <v>0.24825521936585715</v>
      </c>
      <c r="BA76" s="297"/>
      <c r="BB76" s="151">
        <f>STDEVP(BB2:BB69)/BB72</f>
        <v>0.20440950201013369</v>
      </c>
      <c r="BC76" s="292"/>
      <c r="BD76" s="152">
        <f>STDEVP(BD2:BD69)/BD72</f>
        <v>0.18478160871513874</v>
      </c>
      <c r="BE76" s="292"/>
      <c r="BF76" s="152">
        <f>STDEVP(BF2:BF69)/BF72</f>
        <v>0.18542655893606561</v>
      </c>
      <c r="BG76" s="292"/>
      <c r="BH76" s="153">
        <f>STDEVP(BH2:BH69)/BH72</f>
        <v>0.21297886286939186</v>
      </c>
      <c r="BI76" s="297"/>
      <c r="BJ76" s="154">
        <f>STDEVP(BJ2:BJ69)/BJ72</f>
        <v>0.17525090722511003</v>
      </c>
      <c r="BK76" s="297"/>
      <c r="BL76" s="154">
        <f>STDEVP(BL2:BL69)/BL72</f>
        <v>9.38058847410186E-2</v>
      </c>
      <c r="BM76" s="297"/>
      <c r="BN76" s="151">
        <f>STDEVP(BN2:BN69)/BN72</f>
        <v>0.12421817430720457</v>
      </c>
      <c r="BO76" s="302"/>
      <c r="BP76" s="154">
        <f>STDEVP(BP2:BP69)/BP72</f>
        <v>0.18352405705619684</v>
      </c>
      <c r="BQ76" s="313"/>
      <c r="BR76" s="154">
        <f>STDEVP(BR2:BR69)/BR72</f>
        <v>0.13763599271919252</v>
      </c>
      <c r="BS76" s="313"/>
    </row>
    <row r="77" spans="1:71" x14ac:dyDescent="0.25">
      <c r="A77" s="590" t="s">
        <v>102</v>
      </c>
      <c r="B77" s="119">
        <f>PERCENTILE(B2:B69,0.25)</f>
        <v>1721.7275</v>
      </c>
      <c r="C77" s="121"/>
      <c r="D77" s="121">
        <f>PERCENTILE(D2:D69,0.25)</f>
        <v>2299.7249999999999</v>
      </c>
      <c r="E77" s="121"/>
      <c r="F77" s="121">
        <f>PERCENTILE(F2:F69,0.25)</f>
        <v>3024.81</v>
      </c>
      <c r="G77" s="293"/>
      <c r="H77" s="88">
        <f>PERCENTILE(H2:H69,0.25)</f>
        <v>1723.6624999999999</v>
      </c>
      <c r="I77" s="131"/>
      <c r="J77" s="122">
        <f>PERCENTILE(J2:J69,0.25)</f>
        <v>2042.04</v>
      </c>
      <c r="K77" s="131"/>
      <c r="L77" s="122">
        <f>PERCENTILE(L2:L69,0.25)</f>
        <v>2729.4300000000003</v>
      </c>
      <c r="M77" s="131"/>
      <c r="N77" s="119">
        <f>PERCENTILE(N2:N69,0.25)</f>
        <v>9700</v>
      </c>
      <c r="O77" s="303"/>
      <c r="P77" s="88">
        <f>PERCENTILE(P2:P69,0.25)</f>
        <v>3498.5</v>
      </c>
      <c r="Q77" s="131"/>
      <c r="R77" s="122">
        <f>PERCENTILE(R2:R69,0.25)</f>
        <v>4982.26</v>
      </c>
      <c r="S77" s="131"/>
      <c r="T77" s="122">
        <f>PERCENTILE(T2:T69,0.25)</f>
        <v>6491.7</v>
      </c>
      <c r="U77" s="131"/>
      <c r="V77" s="119">
        <f>PERCENTILE(V2:V69,0.25)</f>
        <v>16614.814444444448</v>
      </c>
      <c r="W77" s="303"/>
      <c r="X77" s="88">
        <f>PERCENTILE(X2:X69,0.25)</f>
        <v>4475.9775</v>
      </c>
      <c r="Y77" s="131"/>
      <c r="Z77" s="122">
        <f>PERCENTILE(Z2:Z69,0.25)</f>
        <v>6402.5266666666666</v>
      </c>
      <c r="AA77" s="131"/>
      <c r="AB77" s="122">
        <f>PERCENTILE(AB2:AB69,0.25)</f>
        <v>10186.037499999999</v>
      </c>
      <c r="AC77" s="131"/>
      <c r="AD77" s="119">
        <f>PERCENTILE(AD2:AD69,0.25)</f>
        <v>3284.4274999999998</v>
      </c>
      <c r="AE77" s="293"/>
      <c r="AF77" s="121">
        <f>PERCENTILE(AF2:AF69,0.25)</f>
        <v>6326.64</v>
      </c>
      <c r="AG77" s="293"/>
      <c r="AH77" s="121">
        <f>PERCENTILE(AH2:AH69,0.25)</f>
        <v>8854.875</v>
      </c>
      <c r="AI77" s="293"/>
      <c r="AJ77" s="88">
        <f>PERCENTILE(AJ2:AJ69,0.25)</f>
        <v>4295.3033333333333</v>
      </c>
      <c r="AK77" s="131"/>
      <c r="AL77" s="122">
        <f>PERCENTILE(AL2:AL69,0.25)</f>
        <v>6680.21</v>
      </c>
      <c r="AM77" s="131"/>
      <c r="AN77" s="122">
        <f>PERCENTILE(AN2:AN69,0.25)</f>
        <v>9350.6366666666672</v>
      </c>
      <c r="AO77" s="131"/>
      <c r="AP77" s="119">
        <f>PERCENTILE(AP2:AP69,0.25)</f>
        <v>1544.45</v>
      </c>
      <c r="AQ77" s="293"/>
      <c r="AR77" s="121">
        <f>PERCENTILE(AR2:AR69,0.25)</f>
        <v>2073.9549999999999</v>
      </c>
      <c r="AS77" s="293"/>
      <c r="AT77" s="121">
        <f>PERCENTILE(AT2:AT69,0.25)</f>
        <v>2570.6675</v>
      </c>
      <c r="AU77" s="293"/>
      <c r="AV77" s="88">
        <f>PERCENTILE(AV2:AV69,0.25)</f>
        <v>5180.0927777777779</v>
      </c>
      <c r="AW77" s="131"/>
      <c r="AX77" s="122">
        <f>PERCENTILE(AX2:AX69,0.25)</f>
        <v>10000</v>
      </c>
      <c r="AY77" s="131"/>
      <c r="AZ77" s="122">
        <f>PERCENTILE(AZ2:AZ69,0.25)</f>
        <v>12416.666666666668</v>
      </c>
      <c r="BA77" s="131"/>
      <c r="BB77" s="119">
        <f>PERCENTILE(BB2:BB69,0.25)</f>
        <v>4851.3891666666668</v>
      </c>
      <c r="BC77" s="293"/>
      <c r="BD77" s="121">
        <f>PERCENTILE(BD2:BD69,0.25)</f>
        <v>7281.71</v>
      </c>
      <c r="BE77" s="293"/>
      <c r="BF77" s="121">
        <f>PERCENTILE(BF2:BF69,0.25)</f>
        <v>10456.67</v>
      </c>
      <c r="BG77" s="293"/>
      <c r="BH77" s="88">
        <f>PERCENTILE(BH2:BH69,0.25)</f>
        <v>5966.666666666667</v>
      </c>
      <c r="BI77" s="131"/>
      <c r="BJ77" s="122">
        <f>PERCENTILE(BJ2:BJ69,0.25)</f>
        <v>7933.56</v>
      </c>
      <c r="BK77" s="131"/>
      <c r="BL77" s="122">
        <f>PERCENTILE(BL2:BL69,0.25)</f>
        <v>13995.833333333332</v>
      </c>
      <c r="BM77" s="131"/>
      <c r="BN77" s="119">
        <f>PERCENTILE(BN2:BN69,0.25)</f>
        <v>19576</v>
      </c>
      <c r="BO77" s="303"/>
      <c r="BP77" s="122">
        <f>PERCENTILE(BP2:BP69,0.25)</f>
        <v>10999.997499999999</v>
      </c>
      <c r="BQ77" s="314"/>
      <c r="BR77" s="122">
        <f>PERCENTILE(BR2:BR69,0.25)</f>
        <v>15602.493333333332</v>
      </c>
      <c r="BS77" s="314"/>
    </row>
    <row r="78" spans="1:71" x14ac:dyDescent="0.25">
      <c r="A78" s="590" t="s">
        <v>103</v>
      </c>
      <c r="B78" s="155">
        <f>PERCENTILE(B2:B69,0.75)</f>
        <v>2082</v>
      </c>
      <c r="C78" s="156"/>
      <c r="D78" s="156">
        <f>PERCENTILE(D2:D69,0.75)</f>
        <v>2854.28</v>
      </c>
      <c r="E78" s="156"/>
      <c r="F78" s="156">
        <f>PERCENTILE(F2:F69,0.75)</f>
        <v>4625</v>
      </c>
      <c r="G78" s="294"/>
      <c r="H78" s="157">
        <f>PERCENTILE(H2:H69,0.75)</f>
        <v>2225</v>
      </c>
      <c r="I78" s="298"/>
      <c r="J78" s="158">
        <f>PERCENTILE(J2:J69,0.75)</f>
        <v>3000</v>
      </c>
      <c r="K78" s="298"/>
      <c r="L78" s="158">
        <f>PERCENTILE(L2:L69,0.75)</f>
        <v>4750</v>
      </c>
      <c r="M78" s="298"/>
      <c r="N78" s="155">
        <f>PERCENTILE(N2:N69,0.75)</f>
        <v>12000</v>
      </c>
      <c r="O78" s="304"/>
      <c r="P78" s="157">
        <f>PERCENTILE(P2:P69,0.75)</f>
        <v>4128.5425000000005</v>
      </c>
      <c r="Q78" s="298"/>
      <c r="R78" s="158">
        <f>PERCENTILE(R2:R69,0.75)</f>
        <v>5725</v>
      </c>
      <c r="S78" s="298"/>
      <c r="T78" s="158">
        <f>PERCENTILE(T2:T69,0.75)</f>
        <v>8625</v>
      </c>
      <c r="U78" s="298"/>
      <c r="V78" s="155">
        <f>PERCENTILE(V2:V69,0.75)</f>
        <v>18833.333333333332</v>
      </c>
      <c r="W78" s="304"/>
      <c r="X78" s="157">
        <f>PERCENTILE(X2:X69,0.75)</f>
        <v>4876.6741666666667</v>
      </c>
      <c r="Y78" s="298"/>
      <c r="Z78" s="158">
        <f>PERCENTILE(Z2:Z69,0.75)</f>
        <v>8250</v>
      </c>
      <c r="AA78" s="298"/>
      <c r="AB78" s="158">
        <f>PERCENTILE(AB2:AB69,0.75)</f>
        <v>11728.289999999999</v>
      </c>
      <c r="AC78" s="298"/>
      <c r="AD78" s="155">
        <f>PERCENTILE(AD2:AD69,0.75)</f>
        <v>6347.85</v>
      </c>
      <c r="AE78" s="294"/>
      <c r="AF78" s="156">
        <f>PERCENTILE(AF2:AF69,0.75)</f>
        <v>7500</v>
      </c>
      <c r="AG78" s="294"/>
      <c r="AH78" s="156">
        <f>PERCENTILE(AH2:AH69,0.75)</f>
        <v>11305.235000000001</v>
      </c>
      <c r="AI78" s="294"/>
      <c r="AJ78" s="157">
        <f>PERCENTILE(AJ2:AJ69,0.75)</f>
        <v>4888.8886111111115</v>
      </c>
      <c r="AK78" s="298"/>
      <c r="AL78" s="158">
        <f>PERCENTILE(AL2:AL69,0.75)</f>
        <v>8712.0999999999985</v>
      </c>
      <c r="AM78" s="298"/>
      <c r="AN78" s="158">
        <f>PERCENTILE(AN2:AN69,0.75)</f>
        <v>12250</v>
      </c>
      <c r="AO78" s="298"/>
      <c r="AP78" s="155">
        <f>PERCENTILE(AP2:AP69,0.75)</f>
        <v>2175</v>
      </c>
      <c r="AQ78" s="294"/>
      <c r="AR78" s="156">
        <f>PERCENTILE(AR2:AR69,0.75)</f>
        <v>3000</v>
      </c>
      <c r="AS78" s="294"/>
      <c r="AT78" s="156">
        <f>PERCENTILE(AT2:AT69,0.75)</f>
        <v>4875</v>
      </c>
      <c r="AU78" s="294"/>
      <c r="AV78" s="157">
        <f>PERCENTILE(AV2:AV69,0.75)</f>
        <v>6466.666666666667</v>
      </c>
      <c r="AW78" s="298"/>
      <c r="AX78" s="158">
        <f>PERCENTILE(AX2:AX69,0.75)</f>
        <v>11772.222222222223</v>
      </c>
      <c r="AY78" s="298"/>
      <c r="AZ78" s="158">
        <f>PERCENTILE(AZ2:AZ69,0.75)</f>
        <v>16983.333333333336</v>
      </c>
      <c r="BA78" s="298"/>
      <c r="BB78" s="155">
        <f>PERCENTILE(BB2:BB69,0.75)</f>
        <v>5761.8058333333329</v>
      </c>
      <c r="BC78" s="294"/>
      <c r="BD78" s="156">
        <f>PERCENTILE(BD2:BD69,0.75)</f>
        <v>9321.2961111111108</v>
      </c>
      <c r="BE78" s="294"/>
      <c r="BF78" s="156">
        <f>PERCENTILE(BF2:BF69,0.75)</f>
        <v>13714.814444444444</v>
      </c>
      <c r="BG78" s="294"/>
      <c r="BH78" s="157">
        <f>PERCENTILE(BH2:BH69,0.75)</f>
        <v>8208</v>
      </c>
      <c r="BI78" s="298"/>
      <c r="BJ78" s="158">
        <f>PERCENTILE(BJ2:BJ69,0.75)</f>
        <v>10949.666666666666</v>
      </c>
      <c r="BK78" s="298"/>
      <c r="BL78" s="158">
        <f>PERCENTILE(BL2:BL69,0.75)</f>
        <v>15935</v>
      </c>
      <c r="BM78" s="298"/>
      <c r="BN78" s="155">
        <f>PERCENTILE(BN2:BN69,0.75)</f>
        <v>22081.481666666667</v>
      </c>
      <c r="BO78" s="304"/>
      <c r="BP78" s="158">
        <f>PERCENTILE(BP2:BP69,0.75)</f>
        <v>14859.359999999999</v>
      </c>
      <c r="BQ78" s="315"/>
      <c r="BR78" s="158">
        <f>PERCENTILE(BR2:BR69,0.75)</f>
        <v>18415.2775</v>
      </c>
      <c r="BS78" s="315"/>
    </row>
    <row r="79" spans="1:71" x14ac:dyDescent="0.25">
      <c r="A79" s="590" t="s">
        <v>104</v>
      </c>
      <c r="B79" s="159">
        <f>B78-B77</f>
        <v>360.27250000000004</v>
      </c>
      <c r="C79" s="160"/>
      <c r="D79" s="160">
        <f>D78-D77</f>
        <v>554.55500000000029</v>
      </c>
      <c r="E79" s="160"/>
      <c r="F79" s="160">
        <f t="shared" ref="F79:AN79" si="120">F78-F77</f>
        <v>1600.19</v>
      </c>
      <c r="G79" s="293"/>
      <c r="H79" s="161">
        <f t="shared" si="120"/>
        <v>501.33750000000009</v>
      </c>
      <c r="I79" s="131"/>
      <c r="J79" s="162">
        <f t="shared" si="120"/>
        <v>957.96</v>
      </c>
      <c r="K79" s="131"/>
      <c r="L79" s="162">
        <f t="shared" si="120"/>
        <v>2020.5699999999997</v>
      </c>
      <c r="M79" s="131"/>
      <c r="N79" s="159">
        <f t="shared" si="120"/>
        <v>2300</v>
      </c>
      <c r="O79" s="303"/>
      <c r="P79" s="161">
        <f t="shared" si="120"/>
        <v>630.04250000000047</v>
      </c>
      <c r="Q79" s="131"/>
      <c r="R79" s="162">
        <f t="shared" si="120"/>
        <v>742.73999999999978</v>
      </c>
      <c r="S79" s="131"/>
      <c r="T79" s="162">
        <f t="shared" si="120"/>
        <v>2133.3000000000002</v>
      </c>
      <c r="U79" s="131"/>
      <c r="V79" s="159">
        <f>V78-V77</f>
        <v>2218.5188888888842</v>
      </c>
      <c r="W79" s="303"/>
      <c r="X79" s="161">
        <f>X78-X77</f>
        <v>400.69666666666672</v>
      </c>
      <c r="Y79" s="131"/>
      <c r="Z79" s="162">
        <f t="shared" si="120"/>
        <v>1847.4733333333334</v>
      </c>
      <c r="AA79" s="131"/>
      <c r="AB79" s="162">
        <f t="shared" si="120"/>
        <v>1542.2525000000005</v>
      </c>
      <c r="AC79" s="131"/>
      <c r="AD79" s="159">
        <f t="shared" si="120"/>
        <v>3063.4225000000006</v>
      </c>
      <c r="AE79" s="293"/>
      <c r="AF79" s="160">
        <f t="shared" si="120"/>
        <v>1173.3599999999997</v>
      </c>
      <c r="AG79" s="293"/>
      <c r="AH79" s="160">
        <f t="shared" si="120"/>
        <v>2450.3600000000006</v>
      </c>
      <c r="AI79" s="293"/>
      <c r="AJ79" s="161">
        <f t="shared" si="120"/>
        <v>593.58527777777817</v>
      </c>
      <c r="AK79" s="131"/>
      <c r="AL79" s="162">
        <f t="shared" si="120"/>
        <v>2031.8899999999985</v>
      </c>
      <c r="AM79" s="131"/>
      <c r="AN79" s="162">
        <f t="shared" si="120"/>
        <v>2899.3633333333328</v>
      </c>
      <c r="AO79" s="131"/>
      <c r="AP79" s="159">
        <f>AP78-AP77</f>
        <v>630.54999999999995</v>
      </c>
      <c r="AQ79" s="293"/>
      <c r="AR79" s="160">
        <f>AR78-AR77</f>
        <v>926.04500000000007</v>
      </c>
      <c r="AS79" s="293"/>
      <c r="AT79" s="160">
        <f>AT78-AT77</f>
        <v>2304.3325</v>
      </c>
      <c r="AU79" s="293"/>
      <c r="AV79" s="161">
        <f>AV78-AV77</f>
        <v>1286.5738888888891</v>
      </c>
      <c r="AW79" s="131"/>
      <c r="AX79" s="162">
        <f>AX78-AX77</f>
        <v>1772.2222222222226</v>
      </c>
      <c r="AY79" s="131"/>
      <c r="AZ79" s="162">
        <f>AZ78-AZ77</f>
        <v>4566.6666666666679</v>
      </c>
      <c r="BA79" s="131"/>
      <c r="BB79" s="159">
        <f>BB78-BB77</f>
        <v>910.41666666666606</v>
      </c>
      <c r="BC79" s="293"/>
      <c r="BD79" s="160">
        <f>BD78-BD77</f>
        <v>2039.5861111111108</v>
      </c>
      <c r="BE79" s="293"/>
      <c r="BF79" s="160">
        <f>BF78-BF77</f>
        <v>3258.1444444444442</v>
      </c>
      <c r="BG79" s="293"/>
      <c r="BH79" s="161">
        <f>BH78-BH77</f>
        <v>2241.333333333333</v>
      </c>
      <c r="BI79" s="131"/>
      <c r="BJ79" s="162">
        <f>BJ78-BJ77</f>
        <v>3016.1066666666657</v>
      </c>
      <c r="BK79" s="131"/>
      <c r="BL79" s="162">
        <f>BL78-BL77</f>
        <v>1939.1666666666679</v>
      </c>
      <c r="BM79" s="131"/>
      <c r="BN79" s="159">
        <f>BN78-BN77</f>
        <v>2505.4816666666666</v>
      </c>
      <c r="BO79" s="303"/>
      <c r="BP79" s="162">
        <f>BP78-BP77</f>
        <v>3859.3624999999993</v>
      </c>
      <c r="BQ79" s="314"/>
      <c r="BR79" s="162">
        <f>BR78-BR77</f>
        <v>2812.7841666666682</v>
      </c>
      <c r="BS79" s="314"/>
    </row>
    <row r="80" spans="1:71" x14ac:dyDescent="0.25">
      <c r="A80" s="563" t="s">
        <v>105</v>
      </c>
      <c r="B80" s="119">
        <f>B72+1.5*B79</f>
        <v>2453.517638888889</v>
      </c>
      <c r="C80" s="121"/>
      <c r="D80" s="121">
        <f t="shared" ref="D80:AN80" si="121">D72+1.5*D79</f>
        <v>3371.5855000000001</v>
      </c>
      <c r="E80" s="121"/>
      <c r="F80" s="121">
        <f t="shared" si="121"/>
        <v>6056.8483333333334</v>
      </c>
      <c r="G80" s="293"/>
      <c r="H80" s="88">
        <f t="shared" si="121"/>
        <v>2744.1949999999997</v>
      </c>
      <c r="I80" s="131"/>
      <c r="J80" s="122">
        <f t="shared" si="121"/>
        <v>4011.6059999999998</v>
      </c>
      <c r="K80" s="131"/>
      <c r="L80" s="122">
        <f t="shared" si="121"/>
        <v>6690.5031818181815</v>
      </c>
      <c r="M80" s="131"/>
      <c r="N80" s="119">
        <f t="shared" si="121"/>
        <v>14081.154358974358</v>
      </c>
      <c r="O80" s="303"/>
      <c r="P80" s="88">
        <f t="shared" si="121"/>
        <v>4828.4999404761911</v>
      </c>
      <c r="Q80" s="131"/>
      <c r="R80" s="122">
        <f t="shared" si="121"/>
        <v>6513.7645833333327</v>
      </c>
      <c r="S80" s="131"/>
      <c r="T80" s="122">
        <f t="shared" si="121"/>
        <v>10893.863680555556</v>
      </c>
      <c r="U80" s="131"/>
      <c r="V80" s="119">
        <f>V72+1.5*V79</f>
        <v>21180.735427350417</v>
      </c>
      <c r="W80" s="303"/>
      <c r="X80" s="88">
        <f>X72+1.5*X79</f>
        <v>5256.5955555555556</v>
      </c>
      <c r="Y80" s="131"/>
      <c r="Z80" s="122">
        <f t="shared" si="121"/>
        <v>10137.202380952382</v>
      </c>
      <c r="AA80" s="131"/>
      <c r="AB80" s="122">
        <f t="shared" si="121"/>
        <v>13834.851458333334</v>
      </c>
      <c r="AC80" s="131"/>
      <c r="AD80" s="119">
        <f t="shared" si="121"/>
        <v>9377.2725000000009</v>
      </c>
      <c r="AE80" s="293"/>
      <c r="AF80" s="121">
        <f t="shared" si="121"/>
        <v>8731.6749999999993</v>
      </c>
      <c r="AG80" s="293"/>
      <c r="AH80" s="121">
        <f t="shared" si="121"/>
        <v>13636.262173913045</v>
      </c>
      <c r="AI80" s="293"/>
      <c r="AJ80" s="88">
        <f t="shared" si="121"/>
        <v>5447.0024999999996</v>
      </c>
      <c r="AK80" s="131"/>
      <c r="AL80" s="122">
        <f t="shared" si="121"/>
        <v>10787.171349206348</v>
      </c>
      <c r="AM80" s="131"/>
      <c r="AN80" s="122">
        <f t="shared" si="121"/>
        <v>15016.09961988304</v>
      </c>
      <c r="AO80" s="131"/>
      <c r="AP80" s="119">
        <f>AP72+1.5*AP79</f>
        <v>2815.125</v>
      </c>
      <c r="AQ80" s="293"/>
      <c r="AR80" s="121">
        <f>AR72+1.5*AR79</f>
        <v>3887.196071428571</v>
      </c>
      <c r="AS80" s="293"/>
      <c r="AT80" s="121">
        <f>AT72+1.5*AT79</f>
        <v>7184.3770833333328</v>
      </c>
      <c r="AU80" s="293"/>
      <c r="AV80" s="88">
        <f>AV72+1.5*AV79</f>
        <v>7717.4897222222226</v>
      </c>
      <c r="AW80" s="131"/>
      <c r="AX80" s="122">
        <f>AX72+1.5*AX79</f>
        <v>13399.841452991453</v>
      </c>
      <c r="AY80" s="131"/>
      <c r="AZ80" s="122">
        <f>AZ72+1.5*AZ79</f>
        <v>21746.893555555558</v>
      </c>
      <c r="BA80" s="131"/>
      <c r="BB80" s="119">
        <f>BB72+1.5*BB79</f>
        <v>6587.2798611111102</v>
      </c>
      <c r="BC80" s="293"/>
      <c r="BD80" s="121">
        <f>BD72+1.5*BD79</f>
        <v>11142.161085858586</v>
      </c>
      <c r="BE80" s="293"/>
      <c r="BF80" s="121">
        <f>BF72+1.5*BF79</f>
        <v>16720.840598290601</v>
      </c>
      <c r="BG80" s="293"/>
      <c r="BH80" s="88">
        <f>BH72+1.5*BH79</f>
        <v>10212.41</v>
      </c>
      <c r="BI80" s="131"/>
      <c r="BJ80" s="122">
        <f>BJ72+1.5*BJ79</f>
        <v>14302.789374999998</v>
      </c>
      <c r="BK80" s="131"/>
      <c r="BL80" s="122">
        <f>BL72+1.5*BL79</f>
        <v>17799.419523809527</v>
      </c>
      <c r="BM80" s="131"/>
      <c r="BN80" s="119">
        <f>BN72+1.5*BN79</f>
        <v>24445.915530303027</v>
      </c>
      <c r="BO80" s="303"/>
      <c r="BP80" s="122">
        <f>BP72+1.5*BP79</f>
        <v>18640.694861111107</v>
      </c>
      <c r="BQ80" s="314"/>
      <c r="BR80" s="122">
        <f>BR72+1.5*BR79</f>
        <v>21737.070694444446</v>
      </c>
      <c r="BS80" s="314"/>
    </row>
    <row r="81" spans="1:71" ht="15.75" thickBot="1" x14ac:dyDescent="0.3">
      <c r="A81" s="591" t="s">
        <v>106</v>
      </c>
      <c r="B81" s="120">
        <f>B72-1.5*B79</f>
        <v>1372.7001388888889</v>
      </c>
      <c r="C81" s="90"/>
      <c r="D81" s="90">
        <f t="shared" ref="D81:AN81" si="122">D72-1.5*D79</f>
        <v>1707.9204999999993</v>
      </c>
      <c r="E81" s="90"/>
      <c r="F81" s="90">
        <f t="shared" si="122"/>
        <v>1256.2783333333336</v>
      </c>
      <c r="G81" s="295"/>
      <c r="H81" s="89">
        <f t="shared" si="122"/>
        <v>1240.1824999999997</v>
      </c>
      <c r="I81" s="141"/>
      <c r="J81" s="91">
        <f t="shared" si="122"/>
        <v>1137.7259999999997</v>
      </c>
      <c r="K81" s="141"/>
      <c r="L81" s="91">
        <f t="shared" si="122"/>
        <v>628.7931818181828</v>
      </c>
      <c r="M81" s="141"/>
      <c r="N81" s="120">
        <f t="shared" si="122"/>
        <v>7181.1543589743578</v>
      </c>
      <c r="O81" s="305"/>
      <c r="P81" s="89">
        <f t="shared" si="122"/>
        <v>2938.3724404761897</v>
      </c>
      <c r="Q81" s="141"/>
      <c r="R81" s="91">
        <f t="shared" si="122"/>
        <v>4285.5445833333333</v>
      </c>
      <c r="S81" s="141"/>
      <c r="T81" s="91">
        <f t="shared" si="122"/>
        <v>4493.9636805555547</v>
      </c>
      <c r="U81" s="141"/>
      <c r="V81" s="120">
        <f>V72-1.5*V79</f>
        <v>14525.178760683766</v>
      </c>
      <c r="W81" s="305"/>
      <c r="X81" s="89">
        <f t="shared" si="122"/>
        <v>4054.5055555555555</v>
      </c>
      <c r="Y81" s="141"/>
      <c r="Z81" s="91">
        <f t="shared" si="122"/>
        <v>4594.7823809523807</v>
      </c>
      <c r="AA81" s="141"/>
      <c r="AB81" s="91">
        <f t="shared" si="122"/>
        <v>9208.0939583333347</v>
      </c>
      <c r="AC81" s="141"/>
      <c r="AD81" s="120">
        <f t="shared" si="122"/>
        <v>187.0049999999992</v>
      </c>
      <c r="AE81" s="295"/>
      <c r="AF81" s="90">
        <f t="shared" si="122"/>
        <v>5211.5950000000012</v>
      </c>
      <c r="AG81" s="295"/>
      <c r="AH81" s="90">
        <f t="shared" si="122"/>
        <v>6285.1821739130428</v>
      </c>
      <c r="AI81" s="295"/>
      <c r="AJ81" s="89">
        <f t="shared" si="122"/>
        <v>3666.2466666666651</v>
      </c>
      <c r="AK81" s="141"/>
      <c r="AL81" s="91">
        <f t="shared" si="122"/>
        <v>4691.5013492063536</v>
      </c>
      <c r="AM81" s="141"/>
      <c r="AN81" s="91">
        <f t="shared" si="122"/>
        <v>6318.0096198830424</v>
      </c>
      <c r="AO81" s="141"/>
      <c r="AP81" s="120">
        <f>AP72-1.5*AP79</f>
        <v>923.47500000000002</v>
      </c>
      <c r="AQ81" s="295"/>
      <c r="AR81" s="90">
        <f>AR72-1.5*AR79</f>
        <v>1109.0610714285708</v>
      </c>
      <c r="AS81" s="295"/>
      <c r="AT81" s="90">
        <f>AT72-1.5*AT79</f>
        <v>271.37958333333381</v>
      </c>
      <c r="AU81" s="295"/>
      <c r="AV81" s="89">
        <f>AV72-1.5*AV79</f>
        <v>3857.7680555555557</v>
      </c>
      <c r="AW81" s="141"/>
      <c r="AX81" s="91">
        <f>AX72-1.5*AX79</f>
        <v>8083.1747863247856</v>
      </c>
      <c r="AY81" s="141"/>
      <c r="AZ81" s="91">
        <f>AZ72-1.5*AZ79</f>
        <v>8046.8935555555545</v>
      </c>
      <c r="BA81" s="141"/>
      <c r="BB81" s="120">
        <f>BB72-1.5*BB79</f>
        <v>3856.029861111112</v>
      </c>
      <c r="BC81" s="295"/>
      <c r="BD81" s="90">
        <f>BD72-1.5*BD79</f>
        <v>5023.402752525255</v>
      </c>
      <c r="BE81" s="295"/>
      <c r="BF81" s="90">
        <f>BF72-1.5*BF79</f>
        <v>6946.4072649572672</v>
      </c>
      <c r="BG81" s="295"/>
      <c r="BH81" s="89">
        <f>BH72-1.5*BH79</f>
        <v>3488.4100000000003</v>
      </c>
      <c r="BI81" s="141"/>
      <c r="BJ81" s="91">
        <f>BJ72-1.5*BJ79</f>
        <v>5254.4693750000024</v>
      </c>
      <c r="BK81" s="141"/>
      <c r="BL81" s="91">
        <f>BL72-1.5*BL79</f>
        <v>11981.919523809524</v>
      </c>
      <c r="BM81" s="141"/>
      <c r="BN81" s="120">
        <f>BN72-1.5*BN79</f>
        <v>16929.470530303028</v>
      </c>
      <c r="BO81" s="305"/>
      <c r="BP81" s="91">
        <f>BP72-1.5*BP79</f>
        <v>7062.6073611111115</v>
      </c>
      <c r="BQ81" s="316"/>
      <c r="BR81" s="91">
        <f>BR72-1.5*BR79</f>
        <v>13298.718194444444</v>
      </c>
      <c r="BS81" s="316"/>
    </row>
  </sheetData>
  <mergeCells count="4">
    <mergeCell ref="A2:A29"/>
    <mergeCell ref="A30:A61"/>
    <mergeCell ref="A62:A66"/>
    <mergeCell ref="A67:A69"/>
  </mergeCells>
  <conditionalFormatting sqref="B76 D76 F76 H76 J76 L76 N76 P76 R76 T76 V76 X76 Z76 AB76 AD76 AF76 AH76 AJ76 AL76 AN76 AP76 AR76 AT76 AV76 AX76 AZ76 BB76 BD76 BF76 BH76 BJ76 BL76 BN76 BP76 BR76">
    <cfRule type="cellIs" dxfId="7" priority="1" operator="lessThanOrEqual">
      <formula>0.25</formula>
    </cfRule>
    <cfRule type="cellIs" dxfId="6" priority="2" operator="greaterThan">
      <formula>0.25</formula>
    </cfRule>
  </conditionalFormatting>
  <conditionalFormatting sqref="C2:C69 E2:E69 G2:G69 I2:I69 K2:K69 M2:M69 O2:O69 Q2:Q69 S2:S69 U2:U69 W2:W69 Y2:Y69 AA2:AA69 AC2:AC69 AE2:AE69 AG2:AG69 AI2:AI69 AK2:AK69 AM2:AM69 AO2:AO69 AQ2:AQ69 AS2:AS69 AU2:AU69 AW2:AW69 AY2:AY69 BA2:BA69 BC2:BC69 BE2:BE69 BG2:BG69 BI2:BI69 BK2:BK69 BM2:BM69 BO2:BO69 BQ2:BQ69 BS2:BS69">
    <cfRule type="containsText" dxfId="5" priority="3" operator="containsText" text="Falso">
      <formula>NOT(ISERROR(SEARCH("Falso",C2)))</formula>
    </cfRule>
    <cfRule type="containsText" dxfId="4" priority="4" operator="containsText" text="Verdadeiro">
      <formula>NOT(ISERROR(SEARCH("Verdadeiro",C2)))</formula>
    </cfRule>
  </conditionalFormatting>
  <pageMargins left="0.511811024" right="0.511811024" top="0.78740157499999996" bottom="0.78740157499999996" header="0.31496062000000002" footer="0.31496062000000002"/>
  <pageSetup paperSize="9" orientation="portrait" horizontalDpi="360" verticalDpi="360" r:id="rId1"/>
  <ignoredErrors>
    <ignoredError sqref="C2:BS69"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CCD12-CC69-4586-B0BA-398C30A9E551}">
  <sheetPr>
    <tabColor rgb="FF92D050"/>
  </sheetPr>
  <dimension ref="A1:BT81"/>
  <sheetViews>
    <sheetView zoomScaleNormal="100" workbookViewId="0">
      <selection activeCell="C2" sqref="C2:BT69"/>
    </sheetView>
  </sheetViews>
  <sheetFormatPr defaultColWidth="0" defaultRowHeight="15" zeroHeight="1" x14ac:dyDescent="0.25"/>
  <cols>
    <col min="1" max="1" width="14.5703125" style="163" customWidth="1"/>
    <col min="2" max="2" width="17.7109375" style="164" customWidth="1"/>
    <col min="3" max="3" width="2.7109375" style="165" customWidth="1"/>
    <col min="4" max="4" width="17.7109375" style="164" customWidth="1"/>
    <col min="5" max="5" width="2.7109375" style="165" customWidth="1"/>
    <col min="6" max="6" width="17.7109375" style="164" customWidth="1"/>
    <col min="7" max="7" width="2.7109375" style="165" customWidth="1"/>
    <col min="8" max="8" width="17.7109375" style="164" customWidth="1"/>
    <col min="9" max="9" width="2.7109375" style="165" customWidth="1"/>
    <col min="10" max="10" width="17.7109375" style="164" customWidth="1"/>
    <col min="11" max="11" width="2.7109375" style="165" customWidth="1"/>
    <col min="12" max="12" width="17.7109375" style="164" customWidth="1"/>
    <col min="13" max="13" width="2.7109375" style="165" customWidth="1"/>
    <col min="14" max="14" width="17.7109375" style="164" customWidth="1"/>
    <col min="15" max="15" width="2.7109375" style="165" customWidth="1"/>
    <col min="16" max="16" width="17.7109375" style="581" customWidth="1"/>
    <col min="17" max="17" width="2.7109375" style="165" customWidth="1"/>
    <col min="18" max="18" width="17.7109375" style="164" customWidth="1"/>
    <col min="19" max="19" width="2.7109375" style="165" customWidth="1"/>
    <col min="20" max="20" width="17.7109375" style="164" customWidth="1"/>
    <col min="21" max="21" width="2.7109375" style="165" customWidth="1"/>
    <col min="22" max="22" width="17.7109375" style="164" customWidth="1"/>
    <col min="23" max="23" width="2.7109375" style="165" customWidth="1"/>
    <col min="24" max="24" width="17.7109375" style="164" customWidth="1"/>
    <col min="25" max="25" width="2.7109375" style="165" customWidth="1"/>
    <col min="26" max="26" width="17.7109375" style="164" customWidth="1"/>
    <col min="27" max="27" width="2.7109375" style="165" customWidth="1"/>
    <col min="28" max="28" width="17.7109375" style="164" customWidth="1"/>
    <col min="29" max="29" width="2.7109375" style="165" customWidth="1"/>
    <col min="30" max="30" width="17.7109375" style="164" customWidth="1"/>
    <col min="31" max="31" width="2.7109375" style="165" customWidth="1"/>
    <col min="32" max="32" width="17.7109375" style="164" customWidth="1"/>
    <col min="33" max="33" width="2.7109375" style="165" customWidth="1"/>
    <col min="34" max="34" width="17.7109375" style="164" customWidth="1"/>
    <col min="35" max="35" width="2.7109375" style="165" customWidth="1"/>
    <col min="36" max="36" width="17.7109375" style="164" customWidth="1"/>
    <col min="37" max="37" width="2.7109375" style="165" customWidth="1"/>
    <col min="38" max="38" width="17.7109375" style="164" customWidth="1"/>
    <col min="39" max="39" width="2.7109375" style="165" customWidth="1"/>
    <col min="40" max="40" width="17.7109375" style="164" customWidth="1"/>
    <col min="41" max="41" width="2.7109375" style="165" customWidth="1"/>
    <col min="42" max="42" width="17.7109375" style="164" customWidth="1"/>
    <col min="43" max="43" width="2.7109375" style="165" customWidth="1"/>
    <col min="44" max="44" width="17.7109375" style="164" customWidth="1"/>
    <col min="45" max="45" width="2.7109375" style="165" customWidth="1"/>
    <col min="46" max="46" width="17.7109375" style="164" customWidth="1"/>
    <col min="47" max="47" width="2.7109375" style="165" customWidth="1"/>
    <col min="48" max="48" width="17.7109375" style="164" customWidth="1"/>
    <col min="49" max="49" width="2.7109375" style="165" customWidth="1"/>
    <col min="50" max="50" width="17.7109375" style="164" customWidth="1"/>
    <col min="51" max="51" width="2.7109375" style="165" customWidth="1"/>
    <col min="52" max="52" width="17.7109375" style="164" customWidth="1"/>
    <col min="53" max="53" width="2.7109375" style="165" customWidth="1"/>
    <col min="54" max="54" width="17.7109375" style="164" customWidth="1"/>
    <col min="55" max="55" width="2.7109375" style="165" customWidth="1"/>
    <col min="56" max="56" width="17.7109375" style="164" customWidth="1"/>
    <col min="57" max="57" width="2.7109375" style="165" customWidth="1"/>
    <col min="58" max="58" width="17.7109375" style="164" customWidth="1"/>
    <col min="59" max="59" width="2.7109375" style="165" customWidth="1"/>
    <col min="60" max="60" width="17.7109375" style="164" customWidth="1"/>
    <col min="61" max="61" width="2.7109375" style="165" customWidth="1"/>
    <col min="62" max="62" width="17.7109375" style="164" customWidth="1"/>
    <col min="63" max="63" width="2.7109375" style="165" customWidth="1"/>
    <col min="64" max="64" width="17.7109375" style="164" customWidth="1"/>
    <col min="65" max="65" width="2.7109375" style="165" customWidth="1"/>
    <col min="66" max="66" width="17.7109375" style="164" customWidth="1"/>
    <col min="67" max="67" width="2.7109375" style="165" customWidth="1"/>
    <col min="68" max="68" width="17.7109375" style="164" customWidth="1"/>
    <col min="69" max="69" width="2.7109375" style="165" customWidth="1"/>
    <col min="70" max="70" width="17.7109375" style="164" customWidth="1"/>
    <col min="71" max="71" width="2.7109375" style="165" customWidth="1"/>
    <col min="72" max="72" width="9.140625" style="139" customWidth="1"/>
    <col min="73" max="16384" width="9.140625" style="139" hidden="1"/>
  </cols>
  <sheetData>
    <row r="1" spans="1:71" s="130" customFormat="1" ht="48" customHeight="1" thickBot="1" x14ac:dyDescent="0.3">
      <c r="A1" s="366" t="s">
        <v>96</v>
      </c>
      <c r="B1" s="173" t="s">
        <v>12</v>
      </c>
      <c r="C1" s="174" t="s">
        <v>107</v>
      </c>
      <c r="D1" s="175" t="s">
        <v>14</v>
      </c>
      <c r="E1" s="174" t="s">
        <v>107</v>
      </c>
      <c r="F1" s="175" t="s">
        <v>16</v>
      </c>
      <c r="G1" s="174" t="s">
        <v>107</v>
      </c>
      <c r="H1" s="176" t="s">
        <v>19</v>
      </c>
      <c r="I1" s="174" t="s">
        <v>107</v>
      </c>
      <c r="J1" s="177" t="s">
        <v>21</v>
      </c>
      <c r="K1" s="174" t="s">
        <v>107</v>
      </c>
      <c r="L1" s="177" t="s">
        <v>23</v>
      </c>
      <c r="M1" s="174" t="s">
        <v>107</v>
      </c>
      <c r="N1" s="173" t="s">
        <v>26</v>
      </c>
      <c r="O1" s="299" t="s">
        <v>107</v>
      </c>
      <c r="P1" s="176" t="s">
        <v>30</v>
      </c>
      <c r="Q1" s="174" t="s">
        <v>107</v>
      </c>
      <c r="R1" s="177" t="s">
        <v>32</v>
      </c>
      <c r="S1" s="174" t="s">
        <v>107</v>
      </c>
      <c r="T1" s="177" t="s">
        <v>34</v>
      </c>
      <c r="U1" s="174" t="s">
        <v>107</v>
      </c>
      <c r="V1" s="173" t="s">
        <v>37</v>
      </c>
      <c r="W1" s="299" t="s">
        <v>107</v>
      </c>
      <c r="X1" s="177" t="s">
        <v>40</v>
      </c>
      <c r="Y1" s="174" t="s">
        <v>107</v>
      </c>
      <c r="Z1" s="177" t="s">
        <v>42</v>
      </c>
      <c r="AA1" s="174" t="s">
        <v>107</v>
      </c>
      <c r="AB1" s="177" t="s">
        <v>44</v>
      </c>
      <c r="AC1" s="299" t="s">
        <v>107</v>
      </c>
      <c r="AD1" s="173" t="s">
        <v>47</v>
      </c>
      <c r="AE1" s="174" t="s">
        <v>107</v>
      </c>
      <c r="AF1" s="175" t="s">
        <v>49</v>
      </c>
      <c r="AG1" s="174" t="s">
        <v>107</v>
      </c>
      <c r="AH1" s="175" t="s">
        <v>51</v>
      </c>
      <c r="AI1" s="299" t="s">
        <v>107</v>
      </c>
      <c r="AJ1" s="177" t="s">
        <v>54</v>
      </c>
      <c r="AK1" s="174" t="s">
        <v>107</v>
      </c>
      <c r="AL1" s="177" t="s">
        <v>56</v>
      </c>
      <c r="AM1" s="174" t="s">
        <v>107</v>
      </c>
      <c r="AN1" s="177" t="s">
        <v>58</v>
      </c>
      <c r="AO1" s="299" t="s">
        <v>107</v>
      </c>
      <c r="AP1" s="173" t="s">
        <v>61</v>
      </c>
      <c r="AQ1" s="174" t="s">
        <v>107</v>
      </c>
      <c r="AR1" s="175" t="s">
        <v>63</v>
      </c>
      <c r="AS1" s="174" t="s">
        <v>107</v>
      </c>
      <c r="AT1" s="175" t="s">
        <v>65</v>
      </c>
      <c r="AU1" s="174" t="s">
        <v>107</v>
      </c>
      <c r="AV1" s="176" t="s">
        <v>68</v>
      </c>
      <c r="AW1" s="174" t="s">
        <v>107</v>
      </c>
      <c r="AX1" s="177" t="s">
        <v>70</v>
      </c>
      <c r="AY1" s="174" t="s">
        <v>107</v>
      </c>
      <c r="AZ1" s="177" t="s">
        <v>72</v>
      </c>
      <c r="BA1" s="299" t="s">
        <v>107</v>
      </c>
      <c r="BB1" s="173" t="s">
        <v>75</v>
      </c>
      <c r="BC1" s="174" t="s">
        <v>107</v>
      </c>
      <c r="BD1" s="175" t="s">
        <v>77</v>
      </c>
      <c r="BE1" s="174" t="s">
        <v>107</v>
      </c>
      <c r="BF1" s="175" t="s">
        <v>79</v>
      </c>
      <c r="BG1" s="174" t="s">
        <v>107</v>
      </c>
      <c r="BH1" s="176" t="s">
        <v>82</v>
      </c>
      <c r="BI1" s="174" t="s">
        <v>107</v>
      </c>
      <c r="BJ1" s="177" t="s">
        <v>84</v>
      </c>
      <c r="BK1" s="174" t="s">
        <v>107</v>
      </c>
      <c r="BL1" s="177" t="s">
        <v>86</v>
      </c>
      <c r="BM1" s="174" t="s">
        <v>107</v>
      </c>
      <c r="BN1" s="173" t="s">
        <v>89</v>
      </c>
      <c r="BO1" s="174" t="s">
        <v>107</v>
      </c>
      <c r="BP1" s="176" t="s">
        <v>92</v>
      </c>
      <c r="BQ1" s="174" t="s">
        <v>107</v>
      </c>
      <c r="BR1" s="177" t="s">
        <v>94</v>
      </c>
      <c r="BS1" s="299" t="s">
        <v>107</v>
      </c>
    </row>
    <row r="2" spans="1:71" x14ac:dyDescent="0.25">
      <c r="A2" s="666" t="s">
        <v>1593</v>
      </c>
      <c r="B2" s="118" t="str" cm="1">
        <f t="array" ref="B2">IFERROR(INDEX('Guias Salariais'!$E$1:$E$1298,SMALL(IF(B$1='Guias Salariais'!$D$1:$D$1298,ROW('Guias Salariais'!$D$1:$D$1298)-ROW('Guias Salariais'!$D$1)+1),ROW(1:1))),"")</f>
        <v/>
      </c>
      <c r="C2" s="280" t="str">
        <f t="shared" ref="C2:C33" si="0">IF(B2="","",AND(B2&gt;=B$81,B2&lt;=B$80))</f>
        <v/>
      </c>
      <c r="D2" s="86" t="str" cm="1">
        <f t="array" ref="D2">IFERROR(INDEX('Guias Salariais'!$E$1:$E$1298,SMALL(IF(D$1='Guias Salariais'!$D$1:$D$1298,ROW('Guias Salariais'!$D$1:$D$1298)-ROW('Guias Salariais'!$D$1)+1),ROW(1:1))),"")</f>
        <v/>
      </c>
      <c r="E2" s="280" t="str">
        <f t="shared" ref="E2:E33" si="1">IF(D2="","",AND(D2&gt;=D$81,D2&lt;=D$80))</f>
        <v/>
      </c>
      <c r="F2" s="86" t="str" cm="1">
        <f t="array" ref="F2">IFERROR(INDEX('Guias Salariais'!$E$1:$E$1298,SMALL(IF(F$1='Guias Salariais'!$D$1:$D$1298,ROW('Guias Salariais'!$D$1:$D$1298)-ROW('Guias Salariais'!$D$1)+1),ROW(1:1))),"")</f>
        <v/>
      </c>
      <c r="G2" s="289" t="str">
        <f t="shared" ref="G2:G33" si="2">IF(F2="","",AND(F2&gt;=F$81,F2&lt;=F$80))</f>
        <v/>
      </c>
      <c r="H2" s="87" t="str" cm="1">
        <f t="array" ref="H2">IFERROR(INDEX('Guias Salariais'!$E$1:$E$1298,SMALL(IF(H$1='Guias Salariais'!$D$1:$D$1298,ROW('Guias Salariais'!$D$1:$D$1298)-ROW('Guias Salariais'!$D$1)+1),ROW(1:1))),"")</f>
        <v/>
      </c>
      <c r="I2" s="280" t="str">
        <f t="shared" ref="I2:I33" si="3">IF(H2="","",AND(H2&gt;=H$81,H2&lt;=H$80))</f>
        <v/>
      </c>
      <c r="J2" s="85" t="str" cm="1">
        <f t="array" ref="J2">IFERROR(INDEX('Guias Salariais'!$E$1:$E$1298,SMALL(IF(J$1='Guias Salariais'!$D$1:$D$1298,ROW('Guias Salariais'!$D$1:$D$1298)-ROW('Guias Salariais'!$D$1)+1),ROW(1:1))),"")</f>
        <v/>
      </c>
      <c r="K2" s="280" t="str">
        <f t="shared" ref="K2:K33" si="4">IF(J2="","",AND(J2&gt;=J$81,J2&lt;=J$80))</f>
        <v/>
      </c>
      <c r="L2" s="85" t="str" cm="1">
        <f t="array" ref="L2">IFERROR(INDEX('Guias Salariais'!$E$1:$E$1298,SMALL(IF(L$1='Guias Salariais'!$D$1:$D$1298,ROW('Guias Salariais'!$D$1:$D$1298)-ROW('Guias Salariais'!$D$1)+1),ROW(1:1))),"")</f>
        <v/>
      </c>
      <c r="M2" s="289" t="str">
        <f t="shared" ref="M2:M33" si="5">IF(L2="","",AND(L2&gt;=L$81,L2&lt;=L$80))</f>
        <v/>
      </c>
      <c r="N2" s="118" cm="1">
        <f t="array" ref="N2">IFERROR(INDEX('Guias Salariais'!$E$1:$E$1298,SMALL(IF(N$1='Guias Salariais'!$D$1:$D$1298,ROW('Guias Salariais'!$D$1:$D$1298)-ROW('Guias Salariais'!$D$1)+1),ROW(1:1))),"")</f>
        <v>9700</v>
      </c>
      <c r="O2" s="289" t="b">
        <f t="shared" ref="O2:O33" si="6">IF(N2="","",AND(N2&gt;=N$81,N2&lt;=N$80))</f>
        <v>1</v>
      </c>
      <c r="P2" s="87" cm="1">
        <f t="array" ref="P2">IFERROR(INDEX('Guias Salariais'!$E$1:$E$1298,SMALL(IF(P$1='Guias Salariais'!$D$1:$D$1298,ROW('Guias Salariais'!$D$1:$D$1298)-ROW('Guias Salariais'!$D$1)+1),ROW(1:1))),"")</f>
        <v>5125</v>
      </c>
      <c r="Q2" s="280" t="b">
        <f t="shared" ref="Q2:Q33" si="7">IF(P2="","",AND(P2&gt;=P$81,P2&lt;=P$80))</f>
        <v>0</v>
      </c>
      <c r="R2" s="85" cm="1">
        <f t="array" ref="R2">IFERROR(INDEX('Guias Salariais'!$E$1:$E$1298,SMALL(IF(R$1='Guias Salariais'!$D$1:$D$1298,ROW('Guias Salariais'!$D$1:$D$1298)-ROW('Guias Salariais'!$D$1)+1),ROW(1:1))),"")</f>
        <v>7425</v>
      </c>
      <c r="S2" s="280" t="b">
        <f t="shared" ref="S2:S33" si="8">IF(R2="","",AND(R2&gt;=R$81,R2&lt;=R$80))</f>
        <v>0</v>
      </c>
      <c r="T2" s="85" cm="1">
        <f t="array" ref="T2">IFERROR(INDEX('Guias Salariais'!$E$1:$E$1298,SMALL(IF(T$1='Guias Salariais'!$D$1:$D$1298,ROW('Guias Salariais'!$D$1:$D$1298)-ROW('Guias Salariais'!$D$1)+1),ROW(1:1))),"")</f>
        <v>9700</v>
      </c>
      <c r="U2" s="289" t="b">
        <f t="shared" ref="U2:U33" si="9">IF(T2="","",AND(T2&gt;=T$81,T2&lt;=T$80))</f>
        <v>1</v>
      </c>
      <c r="V2" s="118" cm="1">
        <f t="array" ref="V2">IFERROR(INDEX('Guias Salariais'!$E$1:$E$1298,SMALL(IF(V$1='Guias Salariais'!$D$1:$D$1298,ROW('Guias Salariais'!$D$1:$D$1298)-ROW('Guias Salariais'!$D$1)+1),ROW(1:1))),"")</f>
        <v>17175</v>
      </c>
      <c r="W2" s="289" t="b">
        <f t="shared" ref="W2:W33" si="10">IF(V2="","",AND(V2&gt;=V$81,V2&lt;=V$80))</f>
        <v>1</v>
      </c>
      <c r="X2" s="636" cm="1">
        <f t="array" ref="X2">IFERROR(INDEX('Guias Salariais'!$E$1:$E$1298,SMALL(IF(X$1='Guias Salariais'!$D$1:$D$1298,ROW('Guias Salariais'!$D$1:$D$1298)-ROW('Guias Salariais'!$D$1)+1),ROW(1:1))),"")</f>
        <v>7250</v>
      </c>
      <c r="Y2" s="280" t="b">
        <f t="shared" ref="Y2:Y33" si="11">IF(X2="","",AND(X2&gt;=X$81,X2&lt;=X$80))</f>
        <v>0</v>
      </c>
      <c r="Z2" s="85" cm="1">
        <f t="array" ref="Z2">IFERROR(INDEX('Guias Salariais'!$E$1:$E$1298,SMALL(IF(Z$1='Guias Salariais'!$D$1:$D$1298,ROW('Guias Salariais'!$D$1:$D$1298)-ROW('Guias Salariais'!$D$1)+1),ROW(1:1))),"")</f>
        <v>10250</v>
      </c>
      <c r="AA2" s="280" t="b">
        <f t="shared" ref="AA2:AA33" si="12">IF(Z2="","",AND(Z2&gt;=Z$81,Z2&lt;=Z$80))</f>
        <v>1</v>
      </c>
      <c r="AB2" s="85" cm="1">
        <f t="array" ref="AB2">IFERROR(INDEX('Guias Salariais'!$E$1:$E$1298,SMALL(IF(AB$1='Guias Salariais'!$D$1:$D$1298,ROW('Guias Salariais'!$D$1:$D$1298)-ROW('Guias Salariais'!$D$1)+1),ROW(1:1))),"")</f>
        <v>13750</v>
      </c>
      <c r="AC2" s="289" t="b">
        <f t="shared" ref="AC2:AC33" si="13">IF(AB2="","",AND(AB2&gt;=AB$81,AB2&lt;=AB$80))</f>
        <v>1</v>
      </c>
      <c r="AD2" s="118" cm="1">
        <f t="array" ref="AD2">IFERROR(INDEX('Guias Salariais'!$E$1:$E$1298,SMALL(IF(AD$1='Guias Salariais'!$D$1:$D$1298,ROW('Guias Salariais'!$D$1:$D$1298)-ROW('Guias Salariais'!$D$1)+1),ROW(1:1))),"")</f>
        <v>6275</v>
      </c>
      <c r="AE2" s="280" t="b">
        <f t="shared" ref="AE2:AE33" si="14">IF(AD2="","",AND(AD2&gt;=AD$81,AD2&lt;=AD$80))</f>
        <v>1</v>
      </c>
      <c r="AF2" s="86" cm="1">
        <f t="array" ref="AF2">IFERROR(INDEX('Guias Salariais'!$E$1:$E$1298,SMALL(IF(AF$1='Guias Salariais'!$D$1:$D$1298,ROW('Guias Salariais'!$D$1:$D$1298)-ROW('Guias Salariais'!$D$1)+1),ROW(1:1))),"")</f>
        <v>9150</v>
      </c>
      <c r="AG2" s="280" t="b">
        <f t="shared" ref="AG2:AG33" si="15">IF(AF2="","",AND(AF2&gt;=AF$81,AF2&lt;=AF$80))</f>
        <v>0</v>
      </c>
      <c r="AH2" s="86" cm="1">
        <f t="array" ref="AH2">IFERROR(INDEX('Guias Salariais'!$E$1:$E$1298,SMALL(IF(AH$1='Guias Salariais'!$D$1:$D$1298,ROW('Guias Salariais'!$D$1:$D$1298)-ROW('Guias Salariais'!$D$1)+1),ROW(1:1))),"")</f>
        <v>14300</v>
      </c>
      <c r="AI2" s="289" t="b">
        <f t="shared" ref="AI2:AI33" si="16">IF(AH2="","",AND(AH2&gt;=AH$81,AH2&lt;=AH$80))</f>
        <v>0</v>
      </c>
      <c r="AJ2" s="87" cm="1">
        <f t="array" ref="AJ2">IFERROR(INDEX('Guias Salariais'!$E$1:$E$1298,SMALL(IF(AJ$1='Guias Salariais'!$D$1:$D$1298,ROW('Guias Salariais'!$D$1:$D$1298)-ROW('Guias Salariais'!$D$1)+1),ROW(1:1))),"")</f>
        <v>5000</v>
      </c>
      <c r="AK2" s="280" t="b">
        <f t="shared" ref="AK2:AK33" si="17">IF(AJ2="","",AND(AJ2&gt;=AJ$81,AJ2&lt;=AJ$80))</f>
        <v>1</v>
      </c>
      <c r="AL2" s="85" cm="1">
        <f t="array" ref="AL2">IFERROR(INDEX('Guias Salariais'!$E$1:$E$1298,SMALL(IF(AL$1='Guias Salariais'!$D$1:$D$1298,ROW('Guias Salariais'!$D$1:$D$1298)-ROW('Guias Salariais'!$D$1)+1),ROW(1:1))),"")</f>
        <v>9150</v>
      </c>
      <c r="AM2" s="280" t="b">
        <f t="shared" ref="AM2:AM33" si="18">IF(AL2="","",AND(AL2&gt;=AL$81,AL2&lt;=AL$80))</f>
        <v>1</v>
      </c>
      <c r="AN2" s="85" cm="1">
        <f t="array" ref="AN2">IFERROR(INDEX('Guias Salariais'!$E$1:$E$1298,SMALL(IF(AN$1='Guias Salariais'!$D$1:$D$1298,ROW('Guias Salariais'!$D$1:$D$1298)-ROW('Guias Salariais'!$D$1)+1),ROW(1:1))),"")</f>
        <v>14300</v>
      </c>
      <c r="AO2" s="289" t="b">
        <f t="shared" ref="AO2:AO33" si="19">IF(AN2="","",AND(AN2&gt;=AN$81,AN2&lt;=AN$80))</f>
        <v>1</v>
      </c>
      <c r="AP2" s="118" t="str" cm="1">
        <f t="array" ref="AP2">IFERROR(INDEX('Guias Salariais'!$E$1:$E$1298,SMALL(IF(AP$1='Guias Salariais'!$D$1:$D$1298,ROW('Guias Salariais'!$D$1:$D$1298)-ROW('Guias Salariais'!$D$1)+1),ROW(1:1))),"")</f>
        <v/>
      </c>
      <c r="AQ2" s="280" t="str">
        <f t="shared" ref="AQ2:AQ33" si="20">IF(AP2="","",AND(AP2&gt;=AP$81,AP2&lt;=AP$80))</f>
        <v/>
      </c>
      <c r="AR2" s="86" t="str" cm="1">
        <f t="array" ref="AR2">IFERROR(INDEX('Guias Salariais'!$E$1:$E$1298,SMALL(IF(AR$1='Guias Salariais'!$D$1:$D$1298,ROW('Guias Salariais'!$D$1:$D$1298)-ROW('Guias Salariais'!$D$1)+1),ROW(1:1))),"")</f>
        <v/>
      </c>
      <c r="AS2" s="280" t="str">
        <f t="shared" ref="AS2:AS33" si="21">IF(AR2="","",AND(AR2&gt;=AR$81,AR2&lt;=AR$80))</f>
        <v/>
      </c>
      <c r="AT2" s="86" t="str" cm="1">
        <f t="array" ref="AT2">IFERROR(INDEX('Guias Salariais'!$E$1:$E$1298,SMALL(IF(AT$1='Guias Salariais'!$D$1:$D$1298,ROW('Guias Salariais'!$D$1:$D$1298)-ROW('Guias Salariais'!$D$1)+1),ROW(1:1))),"")</f>
        <v/>
      </c>
      <c r="AU2" s="289" t="str">
        <f t="shared" ref="AU2:AU33" si="22">IF(AT2="","",AND(AT2&gt;=AT$81,AT2&lt;=AT$80))</f>
        <v/>
      </c>
      <c r="AV2" s="87" cm="1">
        <f t="array" ref="AV2">IFERROR(INDEX('Guias Salariais'!$E$1:$E$1298,SMALL(IF(AV$1='Guias Salariais'!$D$1:$D$1298,ROW('Guias Salariais'!$D$1:$D$1298)-ROW('Guias Salariais'!$D$1)+1),ROW(1:1))),"")</f>
        <v>7405</v>
      </c>
      <c r="AW2" s="280" t="b">
        <f t="shared" ref="AW2:AW33" si="23">IF(AV2="","",AND(AV2&gt;=AV$81,AV2&lt;=AV$80))</f>
        <v>1</v>
      </c>
      <c r="AX2" s="85" cm="1">
        <f t="array" ref="AX2">IFERROR(INDEX('Guias Salariais'!$E$1:$E$1298,SMALL(IF(AX$1='Guias Salariais'!$D$1:$D$1298,ROW('Guias Salariais'!$D$1:$D$1298)-ROW('Guias Salariais'!$D$1)+1),ROW(1:1))),"")</f>
        <v>13725</v>
      </c>
      <c r="AY2" s="280" t="b">
        <f t="shared" ref="AY2:AY33" si="24">IF(AX2="","",AND(AX2&gt;=AX$81,AX2&lt;=AX$80))</f>
        <v>1</v>
      </c>
      <c r="AZ2" s="85" cm="1">
        <f t="array" ref="AZ2">IFERROR(INDEX('Guias Salariais'!$E$1:$E$1298,SMALL(IF(AZ$1='Guias Salariais'!$D$1:$D$1298,ROW('Guias Salariais'!$D$1:$D$1298)-ROW('Guias Salariais'!$D$1)+1),ROW(1:1))),"")</f>
        <v>18300</v>
      </c>
      <c r="BA2" s="280" t="b">
        <f t="shared" ref="BA2:BA33" si="25">IF(AZ2="","",AND(AZ2&gt;=AZ$81,AZ2&lt;=AZ$80))</f>
        <v>1</v>
      </c>
      <c r="BB2" s="118" cm="1">
        <f t="array" ref="BB2">IFERROR(INDEX('Guias Salariais'!$E$1:$E$1298,SMALL(IF(BB$1='Guias Salariais'!$D$1:$D$1298,ROW('Guias Salariais'!$D$1:$D$1298)-ROW('Guias Salariais'!$D$1)+1),ROW(1:1))),"")</f>
        <v>6275</v>
      </c>
      <c r="BC2" s="280" t="b">
        <f t="shared" ref="BC2:BC33" si="26">IF(BB2="","",AND(BB2&gt;=BB$81,BB2&lt;=BB$80))</f>
        <v>1</v>
      </c>
      <c r="BD2" s="86" cm="1">
        <f t="array" ref="BD2">IFERROR(INDEX('Guias Salariais'!$E$1:$E$1298,SMALL(IF(BD$1='Guias Salariais'!$D$1:$D$1298,ROW('Guias Salariais'!$D$1:$D$1298)-ROW('Guias Salariais'!$D$1)+1),ROW(1:1))),"")</f>
        <v>9150</v>
      </c>
      <c r="BE2" s="280" t="b">
        <f t="shared" ref="BE2:BE33" si="27">IF(BD2="","",AND(BD2&gt;=BD$81,BD2&lt;=BD$80))</f>
        <v>1</v>
      </c>
      <c r="BF2" s="86" cm="1">
        <f t="array" ref="BF2">IFERROR(INDEX('Guias Salariais'!$E$1:$E$1298,SMALL(IF(BF$1='Guias Salariais'!$D$1:$D$1298,ROW('Guias Salariais'!$D$1:$D$1298)-ROW('Guias Salariais'!$D$1)+1),ROW(1:1))),"")</f>
        <v>14300</v>
      </c>
      <c r="BG2" s="280" t="b">
        <f t="shared" ref="BG2:BG33" si="28">IF(BF2="","",AND(BF2&gt;=BF$81,BF2&lt;=BF$80))</f>
        <v>1</v>
      </c>
      <c r="BH2" s="87" cm="1">
        <f t="array" ref="BH2">IFERROR(INDEX('Guias Salariais'!$E$1:$E$1298,SMALL(IF(BH$1='Guias Salariais'!$D$1:$D$1298,ROW('Guias Salariais'!$D$1:$D$1298)-ROW('Guias Salariais'!$D$1)+1),ROW(1:1))),"")</f>
        <v>7000</v>
      </c>
      <c r="BI2" s="280" t="b">
        <f t="shared" ref="BI2:BI33" si="29">IF(BH2="","",AND(BH2&gt;=BH$81,BH2&lt;=BH$80))</f>
        <v>1</v>
      </c>
      <c r="BJ2" s="85" cm="1">
        <f t="array" ref="BJ2">IFERROR(INDEX('Guias Salariais'!$E$1:$E$1298,SMALL(IF(BJ$1='Guias Salariais'!$D$1:$D$1298,ROW('Guias Salariais'!$D$1:$D$1298)-ROW('Guias Salariais'!$D$1)+1),ROW(1:1))),"")</f>
        <v>12550</v>
      </c>
      <c r="BK2" s="280" t="b">
        <f t="shared" ref="BK2:BK33" si="30">IF(BJ2="","",AND(BJ2&gt;=BJ$81,BJ2&lt;=BJ$80))</f>
        <v>1</v>
      </c>
      <c r="BL2" s="85" cm="1">
        <f t="array" ref="BL2">IFERROR(INDEX('Guias Salariais'!$E$1:$E$1298,SMALL(IF(BL$1='Guias Salariais'!$D$1:$D$1298,ROW('Guias Salariais'!$D$1:$D$1298)-ROW('Guias Salariais'!$D$1)+1),ROW(1:1))),"")</f>
        <v>17150</v>
      </c>
      <c r="BM2" s="280" t="b">
        <f t="shared" ref="BM2:BM33" si="31">IF(BL2="","",AND(BL2&gt;=BL$81,BL2&lt;=BL$80))</f>
        <v>1</v>
      </c>
      <c r="BN2" s="118" cm="1">
        <f t="array" ref="BN2">IFERROR(INDEX('Guias Salariais'!$E$1:$E$1298,SMALL(IF(BN$1='Guias Salariais'!$D$1:$D$1298,ROW('Guias Salariais'!$D$1:$D$1298)-ROW('Guias Salariais'!$D$1)+1),ROW(1:1))),"")</f>
        <v>21875</v>
      </c>
      <c r="BO2" s="289" t="b">
        <f t="shared" ref="BO2:BO33" si="32">IF(BN2="","",AND(BN2&gt;=BN$81,BN2&lt;=BN$80))</f>
        <v>1</v>
      </c>
      <c r="BP2" s="122" cm="1">
        <f t="array" ref="BP2">IFERROR(INDEX('Guias Salariais'!$E$1:$E$1298,SMALL(IF(BP$1='Guias Salariais'!$D$1:$D$1298,ROW('Guias Salariais'!$D$1:$D$1298)-ROW('Guias Salariais'!$D$1)+1),ROW(1:1))),"")</f>
        <v>11500</v>
      </c>
      <c r="BQ2" s="279" t="b">
        <f t="shared" ref="BQ2:BQ33" si="33">IF(BP2="","",AND(BP2&gt;=BP$81,BP2&lt;=BP$80))</f>
        <v>1</v>
      </c>
      <c r="BR2" s="122" cm="1">
        <f t="array" ref="BR2">IFERROR(INDEX('Guias Salariais'!$E$1:$E$1298,SMALL(IF(BR$1='Guias Salariais'!$D$1:$D$1298,ROW('Guias Salariais'!$D$1:$D$1298)-ROW('Guias Salariais'!$D$1)+1),ROW(1:1))),"")</f>
        <v>17175</v>
      </c>
      <c r="BS2" s="165" t="b">
        <f t="shared" ref="BS2:BS33" si="34">IF(BR2="","",AND(BR2&gt;=BR$81,BR2&lt;=BR$80))</f>
        <v>1</v>
      </c>
    </row>
    <row r="3" spans="1:71" x14ac:dyDescent="0.25">
      <c r="A3" s="667"/>
      <c r="B3" s="119" t="str" cm="1">
        <f t="array" ref="B3">IFERROR(INDEX('Guias Salariais'!$E$1:$E$1298,SMALL(IF(B$1='Guias Salariais'!$D$1:$D$1298,ROW('Guias Salariais'!$D$1:$D$1298)-ROW('Guias Salariais'!$D$1)+1),ROW(2:2))),"")</f>
        <v/>
      </c>
      <c r="C3" s="279" t="str">
        <f t="shared" si="0"/>
        <v/>
      </c>
      <c r="D3" s="121" t="str" cm="1">
        <f t="array" ref="D3">IFERROR(INDEX('Guias Salariais'!$E$1:$E$1298,SMALL(IF(D$1='Guias Salariais'!$D$1:$D$1298,ROW('Guias Salariais'!$D$1:$D$1298)-ROW('Guias Salariais'!$D$1)+1),ROW(2:2))),"")</f>
        <v/>
      </c>
      <c r="E3" s="279" t="str">
        <f t="shared" si="1"/>
        <v/>
      </c>
      <c r="F3" s="121" t="str" cm="1">
        <f t="array" ref="F3">IFERROR(INDEX('Guias Salariais'!$E$1:$E$1298,SMALL(IF(F$1='Guias Salariais'!$D$1:$D$1298,ROW('Guias Salariais'!$D$1:$D$1298)-ROW('Guias Salariais'!$D$1)+1),ROW(2:2))),"")</f>
        <v/>
      </c>
      <c r="G3" s="165" t="str">
        <f t="shared" si="2"/>
        <v/>
      </c>
      <c r="H3" s="88" t="str" cm="1">
        <f t="array" ref="H3">IFERROR(INDEX('Guias Salariais'!$E$1:$E$1298,SMALL(IF(H$1='Guias Salariais'!$D$1:$D$1298,ROW('Guias Salariais'!$D$1:$D$1298)-ROW('Guias Salariais'!$D$1)+1),ROW(2:2))),"")</f>
        <v/>
      </c>
      <c r="I3" s="279" t="str">
        <f t="shared" si="3"/>
        <v/>
      </c>
      <c r="J3" s="122" t="str" cm="1">
        <f t="array" ref="J3">IFERROR(INDEX('Guias Salariais'!$E$1:$E$1298,SMALL(IF(J$1='Guias Salariais'!$D$1:$D$1298,ROW('Guias Salariais'!$D$1:$D$1298)-ROW('Guias Salariais'!$D$1)+1),ROW(2:2))),"")</f>
        <v/>
      </c>
      <c r="K3" s="279" t="str">
        <f t="shared" si="4"/>
        <v/>
      </c>
      <c r="L3" s="122" t="str" cm="1">
        <f t="array" ref="L3">IFERROR(INDEX('Guias Salariais'!$E$1:$E$1298,SMALL(IF(L$1='Guias Salariais'!$D$1:$D$1298,ROW('Guias Salariais'!$D$1:$D$1298)-ROW('Guias Salariais'!$D$1)+1),ROW(2:2))),"")</f>
        <v/>
      </c>
      <c r="M3" s="165" t="str">
        <f t="shared" si="5"/>
        <v/>
      </c>
      <c r="N3" s="119" cm="1">
        <f t="array" ref="N3">IFERROR(INDEX('Guias Salariais'!$E$1:$E$1298,SMALL(IF(N$1='Guias Salariais'!$D$1:$D$1298,ROW('Guias Salariais'!$D$1:$D$1298)-ROW('Guias Salariais'!$D$1)+1),ROW(2:2))),"")</f>
        <v>11416.666666666666</v>
      </c>
      <c r="O3" s="165" t="b">
        <f t="shared" si="6"/>
        <v>1</v>
      </c>
      <c r="P3" s="88" cm="1">
        <f t="array" ref="P3">IFERROR(INDEX('Guias Salariais'!$E$1:$E$1298,SMALL(IF(P$1='Guias Salariais'!$D$1:$D$1298,ROW('Guias Salariais'!$D$1:$D$1298)-ROW('Guias Salariais'!$D$1)+1),ROW(2:2))),"")</f>
        <v>5250</v>
      </c>
      <c r="Q3" s="279" t="b">
        <f t="shared" si="7"/>
        <v>0</v>
      </c>
      <c r="R3" s="122" cm="1">
        <f t="array" ref="R3">IFERROR(INDEX('Guias Salariais'!$E$1:$E$1298,SMALL(IF(R$1='Guias Salariais'!$D$1:$D$1298,ROW('Guias Salariais'!$D$1:$D$1298)-ROW('Guias Salariais'!$D$1)+1),ROW(2:2))),"")</f>
        <v>6500</v>
      </c>
      <c r="S3" s="279" t="b">
        <f t="shared" si="8"/>
        <v>1</v>
      </c>
      <c r="T3" s="122" cm="1">
        <f t="array" ref="T3">IFERROR(INDEX('Guias Salariais'!$E$1:$E$1298,SMALL(IF(T$1='Guias Salariais'!$D$1:$D$1298,ROW('Guias Salariais'!$D$1:$D$1298)-ROW('Guias Salariais'!$D$1)+1),ROW(2:2))),"")</f>
        <v>8500</v>
      </c>
      <c r="U3" s="165" t="b">
        <f t="shared" si="9"/>
        <v>1</v>
      </c>
      <c r="V3" s="119" cm="1">
        <f t="array" ref="V3">IFERROR(INDEX('Guias Salariais'!$E$1:$E$1298,SMALL(IF(V$1='Guias Salariais'!$D$1:$D$1298,ROW('Guias Salariais'!$D$1:$D$1298)-ROW('Guias Salariais'!$D$1)+1),ROW(2:2))),"")</f>
        <v>17500</v>
      </c>
      <c r="W3" s="165" t="b">
        <f t="shared" si="10"/>
        <v>1</v>
      </c>
      <c r="X3" s="88" cm="1">
        <f t="array" ref="X3">IFERROR(INDEX('Guias Salariais'!$E$1:$E$1298,SMALL(IF(X$1='Guias Salariais'!$D$1:$D$1298,ROW('Guias Salariais'!$D$1:$D$1298)-ROW('Guias Salariais'!$D$1)+1),ROW(2:2))),"")</f>
        <v>4696.2966666666662</v>
      </c>
      <c r="Y3" s="279" t="b">
        <f t="shared" si="11"/>
        <v>1</v>
      </c>
      <c r="Z3" s="122" cm="1">
        <f t="array" ref="Z3">IFERROR(INDEX('Guias Salariais'!$E$1:$E$1298,SMALL(IF(Z$1='Guias Salariais'!$D$1:$D$1298,ROW('Guias Salariais'!$D$1:$D$1298)-ROW('Guias Salariais'!$D$1)+1),ROW(2:2))),"")</f>
        <v>6496.2966666666662</v>
      </c>
      <c r="AA3" s="279" t="b">
        <f t="shared" si="12"/>
        <v>1</v>
      </c>
      <c r="AB3" s="122" cm="1">
        <f t="array" ref="AB3">IFERROR(INDEX('Guias Salariais'!$E$1:$E$1298,SMALL(IF(AB$1='Guias Salariais'!$D$1:$D$1298,ROW('Guias Salariais'!$D$1:$D$1298)-ROW('Guias Salariais'!$D$1)+1),ROW(2:2))),"")</f>
        <v>9296.2966666666671</v>
      </c>
      <c r="AC3" s="165" t="b">
        <f t="shared" si="13"/>
        <v>1</v>
      </c>
      <c r="AD3" s="119" cm="1">
        <f t="array" ref="AD3">IFERROR(INDEX('Guias Salariais'!$E$1:$E$1298,SMALL(IF(AD$1='Guias Salariais'!$D$1:$D$1298,ROW('Guias Salariais'!$D$1:$D$1298)-ROW('Guias Salariais'!$D$1)+1),ROW(2:2))),"")</f>
        <v>5500</v>
      </c>
      <c r="AE3" s="279" t="b">
        <f t="shared" si="14"/>
        <v>1</v>
      </c>
      <c r="AF3" s="121" cm="1">
        <f t="array" ref="AF3">IFERROR(INDEX('Guias Salariais'!$E$1:$E$1298,SMALL(IF(AF$1='Guias Salariais'!$D$1:$D$1298,ROW('Guias Salariais'!$D$1:$D$1298)-ROW('Guias Salariais'!$D$1)+1),ROW(2:2))),"")</f>
        <v>7500</v>
      </c>
      <c r="AG3" s="279" t="b">
        <f t="shared" si="15"/>
        <v>1</v>
      </c>
      <c r="AH3" s="121" cm="1">
        <f t="array" ref="AH3">IFERROR(INDEX('Guias Salariais'!$E$1:$E$1298,SMALL(IF(AH$1='Guias Salariais'!$D$1:$D$1298,ROW('Guias Salariais'!$D$1:$D$1298)-ROW('Guias Salariais'!$D$1)+1),ROW(2:2))),"")</f>
        <v>11000</v>
      </c>
      <c r="AI3" s="165" t="b">
        <f t="shared" si="16"/>
        <v>1</v>
      </c>
      <c r="AJ3" s="88" cm="1">
        <f t="array" ref="AJ3">IFERROR(INDEX('Guias Salariais'!$E$1:$E$1298,SMALL(IF(AJ$1='Guias Salariais'!$D$1:$D$1298,ROW('Guias Salariais'!$D$1:$D$1298)-ROW('Guias Salariais'!$D$1)+1),ROW(2:2))),"")</f>
        <v>4233.333333333333</v>
      </c>
      <c r="AK3" s="279" t="b">
        <f t="shared" si="17"/>
        <v>1</v>
      </c>
      <c r="AL3" s="122" cm="1">
        <f t="array" ref="AL3">IFERROR(INDEX('Guias Salariais'!$E$1:$E$1298,SMALL(IF(AL$1='Guias Salariais'!$D$1:$D$1298,ROW('Guias Salariais'!$D$1:$D$1298)-ROW('Guias Salariais'!$D$1)+1),ROW(2:2))),"")</f>
        <v>7400</v>
      </c>
      <c r="AM3" s="279" t="b">
        <f t="shared" si="18"/>
        <v>1</v>
      </c>
      <c r="AN3" s="122" cm="1">
        <f t="array" ref="AN3">IFERROR(INDEX('Guias Salariais'!$E$1:$E$1298,SMALL(IF(AN$1='Guias Salariais'!$D$1:$D$1298,ROW('Guias Salariais'!$D$1:$D$1298)-ROW('Guias Salariais'!$D$1)+1),ROW(2:2))),"")</f>
        <v>10500</v>
      </c>
      <c r="AO3" s="165" t="b">
        <f t="shared" si="19"/>
        <v>1</v>
      </c>
      <c r="AP3" s="119" t="str" cm="1">
        <f t="array" ref="AP3">IFERROR(INDEX('Guias Salariais'!$E$1:$E$1298,SMALL(IF(AP$1='Guias Salariais'!$D$1:$D$1298,ROW('Guias Salariais'!$D$1:$D$1298)-ROW('Guias Salariais'!$D$1)+1),ROW(2:2))),"")</f>
        <v/>
      </c>
      <c r="AQ3" s="279" t="str">
        <f t="shared" si="20"/>
        <v/>
      </c>
      <c r="AR3" s="121" t="str" cm="1">
        <f t="array" ref="AR3">IFERROR(INDEX('Guias Salariais'!$E$1:$E$1298,SMALL(IF(AR$1='Guias Salariais'!$D$1:$D$1298,ROW('Guias Salariais'!$D$1:$D$1298)-ROW('Guias Salariais'!$D$1)+1),ROW(2:2))),"")</f>
        <v/>
      </c>
      <c r="AS3" s="279" t="str">
        <f t="shared" si="21"/>
        <v/>
      </c>
      <c r="AT3" s="121" t="str" cm="1">
        <f t="array" ref="AT3">IFERROR(INDEX('Guias Salariais'!$E$1:$E$1298,SMALL(IF(AT$1='Guias Salariais'!$D$1:$D$1298,ROW('Guias Salariais'!$D$1:$D$1298)-ROW('Guias Salariais'!$D$1)+1),ROW(2:2))),"")</f>
        <v/>
      </c>
      <c r="AU3" s="165" t="str">
        <f t="shared" si="22"/>
        <v/>
      </c>
      <c r="AV3" s="88" cm="1">
        <f t="array" ref="AV3">IFERROR(INDEX('Guias Salariais'!$E$1:$E$1298,SMALL(IF(AV$1='Guias Salariais'!$D$1:$D$1298,ROW('Guias Salariais'!$D$1:$D$1298)-ROW('Guias Salariais'!$D$1)+1),ROW(2:2))),"")</f>
        <v>6500</v>
      </c>
      <c r="AW3" s="279" t="b">
        <f t="shared" si="23"/>
        <v>1</v>
      </c>
      <c r="AX3" s="122" cm="1">
        <f t="array" ref="AX3">IFERROR(INDEX('Guias Salariais'!$E$1:$E$1298,SMALL(IF(AX$1='Guias Salariais'!$D$1:$D$1298,ROW('Guias Salariais'!$D$1:$D$1298)-ROW('Guias Salariais'!$D$1)+1),ROW(2:2))),"")</f>
        <v>11000</v>
      </c>
      <c r="AY3" s="279" t="b">
        <f t="shared" si="24"/>
        <v>1</v>
      </c>
      <c r="AZ3" s="122" cm="1">
        <f t="array" ref="AZ3">IFERROR(INDEX('Guias Salariais'!$E$1:$E$1298,SMALL(IF(AZ$1='Guias Salariais'!$D$1:$D$1298,ROW('Guias Salariais'!$D$1:$D$1298)-ROW('Guias Salariais'!$D$1)+1),ROW(2:2))),"")</f>
        <v>15000</v>
      </c>
      <c r="BA3" s="279" t="b">
        <f t="shared" si="25"/>
        <v>1</v>
      </c>
      <c r="BB3" s="119" cm="1">
        <f t="array" ref="BB3">IFERROR(INDEX('Guias Salariais'!$E$1:$E$1298,SMALL(IF(BB$1='Guias Salariais'!$D$1:$D$1298,ROW('Guias Salariais'!$D$1:$D$1298)-ROW('Guias Salariais'!$D$1)+1),ROW(2:2))),"")</f>
        <v>5500</v>
      </c>
      <c r="BC3" s="279" t="b">
        <f t="shared" si="26"/>
        <v>1</v>
      </c>
      <c r="BD3" s="121" cm="1">
        <f t="array" ref="BD3">IFERROR(INDEX('Guias Salariais'!$E$1:$E$1298,SMALL(IF(BD$1='Guias Salariais'!$D$1:$D$1298,ROW('Guias Salariais'!$D$1:$D$1298)-ROW('Guias Salariais'!$D$1)+1),ROW(2:2))),"")</f>
        <v>7500</v>
      </c>
      <c r="BE3" s="279" t="b">
        <f t="shared" si="27"/>
        <v>1</v>
      </c>
      <c r="BF3" s="121" cm="1">
        <f t="array" ref="BF3">IFERROR(INDEX('Guias Salariais'!$E$1:$E$1298,SMALL(IF(BF$1='Guias Salariais'!$D$1:$D$1298,ROW('Guias Salariais'!$D$1:$D$1298)-ROW('Guias Salariais'!$D$1)+1),ROW(2:2))),"")</f>
        <v>11000</v>
      </c>
      <c r="BG3" s="279" t="b">
        <f t="shared" si="28"/>
        <v>1</v>
      </c>
      <c r="BH3" s="88" cm="1">
        <f t="array" ref="BH3">IFERROR(INDEX('Guias Salariais'!$E$1:$E$1298,SMALL(IF(BH$1='Guias Salariais'!$D$1:$D$1298,ROW('Guias Salariais'!$D$1:$D$1298)-ROW('Guias Salariais'!$D$1)+1),ROW(2:2))),"")</f>
        <v>6066.666666666667</v>
      </c>
      <c r="BI3" s="279" t="b">
        <f t="shared" si="29"/>
        <v>1</v>
      </c>
      <c r="BJ3" s="122" cm="1">
        <f t="array" ref="BJ3">IFERROR(INDEX('Guias Salariais'!$E$1:$E$1298,SMALL(IF(BJ$1='Guias Salariais'!$D$1:$D$1298,ROW('Guias Salariais'!$D$1:$D$1298)-ROW('Guias Salariais'!$D$1)+1),ROW(2:2))),"")</f>
        <v>9125</v>
      </c>
      <c r="BK3" s="279" t="b">
        <f t="shared" si="30"/>
        <v>1</v>
      </c>
      <c r="BL3" s="122" cm="1">
        <f t="array" ref="BL3">IFERROR(INDEX('Guias Salariais'!$E$1:$E$1298,SMALL(IF(BL$1='Guias Salariais'!$D$1:$D$1298,ROW('Guias Salariais'!$D$1:$D$1298)-ROW('Guias Salariais'!$D$1)+1),ROW(2:2))),"")</f>
        <v>15500</v>
      </c>
      <c r="BM3" s="279" t="b">
        <f t="shared" si="31"/>
        <v>1</v>
      </c>
      <c r="BN3" s="119" cm="1">
        <f t="array" ref="BN3">IFERROR(INDEX('Guias Salariais'!$E$1:$E$1298,SMALL(IF(BN$1='Guias Salariais'!$D$1:$D$1298,ROW('Guias Salariais'!$D$1:$D$1298)-ROW('Guias Salariais'!$D$1)+1),ROW(2:2))),"")</f>
        <v>15000</v>
      </c>
      <c r="BO3" s="165" t="b">
        <f t="shared" si="32"/>
        <v>0</v>
      </c>
      <c r="BP3" s="122" cm="1">
        <f t="array" ref="BP3">IFERROR(INDEX('Guias Salariais'!$E$1:$E$1298,SMALL(IF(BP$1='Guias Salariais'!$D$1:$D$1298,ROW('Guias Salariais'!$D$1:$D$1298)-ROW('Guias Salariais'!$D$1)+1),ROW(2:2))),"")</f>
        <v>15796.296666666665</v>
      </c>
      <c r="BQ3" s="279" t="b">
        <f t="shared" si="33"/>
        <v>1</v>
      </c>
      <c r="BR3" s="122" cm="1">
        <f t="array" ref="BR3">IFERROR(INDEX('Guias Salariais'!$E$1:$E$1298,SMALL(IF(BR$1='Guias Salariais'!$D$1:$D$1298,ROW('Guias Salariais'!$D$1:$D$1298)-ROW('Guias Salariais'!$D$1)+1),ROW(2:2))),"")</f>
        <v>20500</v>
      </c>
      <c r="BS3" s="165" t="b">
        <f t="shared" si="34"/>
        <v>1</v>
      </c>
    </row>
    <row r="4" spans="1:71" x14ac:dyDescent="0.25">
      <c r="A4" s="667"/>
      <c r="B4" s="119" t="str" cm="1">
        <f t="array" ref="B4">IFERROR(INDEX('Guias Salariais'!$E$1:$E$1298,SMALL(IF(B$1='Guias Salariais'!$D$1:$D$1298,ROW('Guias Salariais'!$D$1:$D$1298)-ROW('Guias Salariais'!$D$1)+1),ROW(3:3))),"")</f>
        <v/>
      </c>
      <c r="C4" s="279" t="str">
        <f t="shared" si="0"/>
        <v/>
      </c>
      <c r="D4" s="121" t="str" cm="1">
        <f t="array" ref="D4">IFERROR(INDEX('Guias Salariais'!$E$1:$E$1298,SMALL(IF(D$1='Guias Salariais'!$D$1:$D$1298,ROW('Guias Salariais'!$D$1:$D$1298)-ROW('Guias Salariais'!$D$1)+1),ROW(3:3))),"")</f>
        <v/>
      </c>
      <c r="E4" s="279" t="str">
        <f t="shared" si="1"/>
        <v/>
      </c>
      <c r="F4" s="121" t="str" cm="1">
        <f t="array" ref="F4">IFERROR(INDEX('Guias Salariais'!$E$1:$E$1298,SMALL(IF(F$1='Guias Salariais'!$D$1:$D$1298,ROW('Guias Salariais'!$D$1:$D$1298)-ROW('Guias Salariais'!$D$1)+1),ROW(3:3))),"")</f>
        <v/>
      </c>
      <c r="G4" s="165" t="str">
        <f t="shared" si="2"/>
        <v/>
      </c>
      <c r="H4" s="88" t="str" cm="1">
        <f t="array" ref="H4">IFERROR(INDEX('Guias Salariais'!$E$1:$E$1298,SMALL(IF(H$1='Guias Salariais'!$D$1:$D$1298,ROW('Guias Salariais'!$D$1:$D$1298)-ROW('Guias Salariais'!$D$1)+1),ROW(3:3))),"")</f>
        <v/>
      </c>
      <c r="I4" s="279" t="str">
        <f t="shared" si="3"/>
        <v/>
      </c>
      <c r="J4" s="122" t="str" cm="1">
        <f t="array" ref="J4">IFERROR(INDEX('Guias Salariais'!$E$1:$E$1298,SMALL(IF(J$1='Guias Salariais'!$D$1:$D$1298,ROW('Guias Salariais'!$D$1:$D$1298)-ROW('Guias Salariais'!$D$1)+1),ROW(3:3))),"")</f>
        <v/>
      </c>
      <c r="K4" s="279" t="str">
        <f t="shared" si="4"/>
        <v/>
      </c>
      <c r="L4" s="122" t="str" cm="1">
        <f t="array" ref="L4">IFERROR(INDEX('Guias Salariais'!$E$1:$E$1298,SMALL(IF(L$1='Guias Salariais'!$D$1:$D$1298,ROW('Guias Salariais'!$D$1:$D$1298)-ROW('Guias Salariais'!$D$1)+1),ROW(3:3))),"")</f>
        <v/>
      </c>
      <c r="M4" s="165" t="str">
        <f t="shared" si="5"/>
        <v/>
      </c>
      <c r="N4" s="119" cm="1">
        <f t="array" ref="N4">IFERROR(INDEX('Guias Salariais'!$E$1:$E$1298,SMALL(IF(N$1='Guias Salariais'!$D$1:$D$1298,ROW('Guias Salariais'!$D$1:$D$1298)-ROW('Guias Salariais'!$D$1)+1),ROW(3:3))),"")</f>
        <v>9966.6666666666661</v>
      </c>
      <c r="O4" s="165" t="b">
        <f t="shared" si="6"/>
        <v>1</v>
      </c>
      <c r="P4" s="88" cm="1">
        <f t="array" ref="P4">IFERROR(INDEX('Guias Salariais'!$E$1:$E$1298,SMALL(IF(P$1='Guias Salariais'!$D$1:$D$1298,ROW('Guias Salariais'!$D$1:$D$1298)-ROW('Guias Salariais'!$D$1)+1),ROW(3:3))),"")</f>
        <v>3866.6666666666665</v>
      </c>
      <c r="Q4" s="279" t="b">
        <f t="shared" si="7"/>
        <v>1</v>
      </c>
      <c r="R4" s="122" cm="1">
        <f t="array" ref="R4">IFERROR(INDEX('Guias Salariais'!$E$1:$E$1298,SMALL(IF(R$1='Guias Salariais'!$D$1:$D$1298,ROW('Guias Salariais'!$D$1:$D$1298)-ROW('Guias Salariais'!$D$1)+1),ROW(3:3))),"")</f>
        <v>5250</v>
      </c>
      <c r="S4" s="279" t="b">
        <f t="shared" si="8"/>
        <v>1</v>
      </c>
      <c r="T4" s="122" cm="1">
        <f t="array" ref="T4">IFERROR(INDEX('Guias Salariais'!$E$1:$E$1298,SMALL(IF(T$1='Guias Salariais'!$D$1:$D$1298,ROW('Guias Salariais'!$D$1:$D$1298)-ROW('Guias Salariais'!$D$1)+1),ROW(3:3))),"")</f>
        <v>9000</v>
      </c>
      <c r="U4" s="165" t="b">
        <f t="shared" si="9"/>
        <v>1</v>
      </c>
      <c r="V4" s="119" cm="1">
        <f t="array" ref="V4">IFERROR(INDEX('Guias Salariais'!$E$1:$E$1298,SMALL(IF(V$1='Guias Salariais'!$D$1:$D$1298,ROW('Guias Salariais'!$D$1:$D$1298)-ROW('Guias Salariais'!$D$1)+1),ROW(3:3))),"")</f>
        <v>16000</v>
      </c>
      <c r="W4" s="165" t="b">
        <f t="shared" si="10"/>
        <v>1</v>
      </c>
      <c r="X4" s="88" cm="1">
        <f t="array" ref="X4">IFERROR(INDEX('Guias Salariais'!$E$1:$E$1298,SMALL(IF(X$1='Guias Salariais'!$D$1:$D$1298,ROW('Guias Salariais'!$D$1:$D$1298)-ROW('Guias Salariais'!$D$1)+1),ROW(3:3))),"")</f>
        <v>4296.2966666666662</v>
      </c>
      <c r="Y4" s="279" t="b">
        <f t="shared" si="11"/>
        <v>1</v>
      </c>
      <c r="Z4" s="122" cm="1">
        <f t="array" ref="Z4">IFERROR(INDEX('Guias Salariais'!$E$1:$E$1298,SMALL(IF(Z$1='Guias Salariais'!$D$1:$D$1298,ROW('Guias Salariais'!$D$1:$D$1298)-ROW('Guias Salariais'!$D$1)+1),ROW(3:3))),"")</f>
        <v>6046.2966666666662</v>
      </c>
      <c r="AA4" s="279" t="b">
        <f t="shared" si="12"/>
        <v>1</v>
      </c>
      <c r="AB4" s="122" cm="1">
        <f t="array" ref="AB4">IFERROR(INDEX('Guias Salariais'!$E$1:$E$1298,SMALL(IF(AB$1='Guias Salariais'!$D$1:$D$1298,ROW('Guias Salariais'!$D$1:$D$1298)-ROW('Guias Salariais'!$D$1)+1),ROW(3:3))),"")</f>
        <v>8346.2966666666671</v>
      </c>
      <c r="AC4" s="165" t="b">
        <f t="shared" si="13"/>
        <v>0</v>
      </c>
      <c r="AD4" s="119" cm="1">
        <f t="array" ref="AD4">IFERROR(INDEX('Guias Salariais'!$E$1:$E$1298,SMALL(IF(AD$1='Guias Salariais'!$D$1:$D$1298,ROW('Guias Salariais'!$D$1:$D$1298)-ROW('Guias Salariais'!$D$1)+1),ROW(3:3))),"")</f>
        <v>6840.0000000000009</v>
      </c>
      <c r="AE4" s="279" t="b">
        <f t="shared" si="14"/>
        <v>1</v>
      </c>
      <c r="AF4" s="121" cm="1">
        <f t="array" ref="AF4">IFERROR(INDEX('Guias Salariais'!$E$1:$E$1298,SMALL(IF(AF$1='Guias Salariais'!$D$1:$D$1298,ROW('Guias Salariais'!$D$1:$D$1298)-ROW('Guias Salariais'!$D$1)+1),ROW(3:3))),"")</f>
        <v>9849.6</v>
      </c>
      <c r="AG4" s="279" t="b">
        <f t="shared" si="15"/>
        <v>0</v>
      </c>
      <c r="AH4" s="121" cm="1">
        <f t="array" ref="AH4">IFERROR(INDEX('Guias Salariais'!$E$1:$E$1298,SMALL(IF(AH$1='Guias Salariais'!$D$1:$D$1298,ROW('Guias Salariais'!$D$1:$D$1298)-ROW('Guias Salariais'!$D$1)+1),ROW(3:3))),"")</f>
        <v>12500</v>
      </c>
      <c r="AI4" s="165" t="b">
        <f t="shared" si="16"/>
        <v>1</v>
      </c>
      <c r="AJ4" s="88" cm="1">
        <f t="array" ref="AJ4">IFERROR(INDEX('Guias Salariais'!$E$1:$E$1298,SMALL(IF(AJ$1='Guias Salariais'!$D$1:$D$1298,ROW('Guias Salariais'!$D$1:$D$1298)-ROW('Guias Salariais'!$D$1)+1),ROW(3:3))),"")</f>
        <v>4233.333333333333</v>
      </c>
      <c r="AK4" s="279" t="b">
        <f t="shared" si="17"/>
        <v>1</v>
      </c>
      <c r="AL4" s="122" cm="1">
        <f t="array" ref="AL4">IFERROR(INDEX('Guias Salariais'!$E$1:$E$1298,SMALL(IF(AL$1='Guias Salariais'!$D$1:$D$1298,ROW('Guias Salariais'!$D$1:$D$1298)-ROW('Guias Salariais'!$D$1)+1),ROW(3:3))),"")</f>
        <v>8166.666666666667</v>
      </c>
      <c r="AM4" s="279" t="b">
        <f t="shared" si="18"/>
        <v>1</v>
      </c>
      <c r="AN4" s="122" cm="1">
        <f t="array" ref="AN4">IFERROR(INDEX('Guias Salariais'!$E$1:$E$1298,SMALL(IF(AN$1='Guias Salariais'!$D$1:$D$1298,ROW('Guias Salariais'!$D$1:$D$1298)-ROW('Guias Salariais'!$D$1)+1),ROW(3:3))),"")</f>
        <v>12500</v>
      </c>
      <c r="AO4" s="165" t="b">
        <f t="shared" si="19"/>
        <v>1</v>
      </c>
      <c r="AP4" s="119" t="str" cm="1">
        <f t="array" ref="AP4">IFERROR(INDEX('Guias Salariais'!$E$1:$E$1298,SMALL(IF(AP$1='Guias Salariais'!$D$1:$D$1298,ROW('Guias Salariais'!$D$1:$D$1298)-ROW('Guias Salariais'!$D$1)+1),ROW(3:3))),"")</f>
        <v/>
      </c>
      <c r="AQ4" s="279" t="str">
        <f t="shared" si="20"/>
        <v/>
      </c>
      <c r="AR4" s="121" t="str" cm="1">
        <f t="array" ref="AR4">IFERROR(INDEX('Guias Salariais'!$E$1:$E$1298,SMALL(IF(AR$1='Guias Salariais'!$D$1:$D$1298,ROW('Guias Salariais'!$D$1:$D$1298)-ROW('Guias Salariais'!$D$1)+1),ROW(3:3))),"")</f>
        <v/>
      </c>
      <c r="AS4" s="279" t="str">
        <f t="shared" si="21"/>
        <v/>
      </c>
      <c r="AT4" s="121" t="str" cm="1">
        <f t="array" ref="AT4">IFERROR(INDEX('Guias Salariais'!$E$1:$E$1298,SMALL(IF(AT$1='Guias Salariais'!$D$1:$D$1298,ROW('Guias Salariais'!$D$1:$D$1298)-ROW('Guias Salariais'!$D$1)+1),ROW(3:3))),"")</f>
        <v/>
      </c>
      <c r="AU4" s="165" t="str">
        <f t="shared" si="22"/>
        <v/>
      </c>
      <c r="AV4" s="88" cm="1">
        <f t="array" ref="AV4">IFERROR(INDEX('Guias Salariais'!$E$1:$E$1298,SMALL(IF(AV$1='Guias Salariais'!$D$1:$D$1298,ROW('Guias Salariais'!$D$1:$D$1298)-ROW('Guias Salariais'!$D$1)+1),ROW(3:3))),"")</f>
        <v>6000</v>
      </c>
      <c r="AW4" s="279" t="b">
        <f t="shared" si="23"/>
        <v>1</v>
      </c>
      <c r="AX4" s="122" cm="1">
        <f t="array" ref="AX4">IFERROR(INDEX('Guias Salariais'!$E$1:$E$1298,SMALL(IF(AX$1='Guias Salariais'!$D$1:$D$1298,ROW('Guias Salariais'!$D$1:$D$1298)-ROW('Guias Salariais'!$D$1)+1),ROW(3:3))),"")</f>
        <v>11500</v>
      </c>
      <c r="AY4" s="279" t="b">
        <f t="shared" si="24"/>
        <v>1</v>
      </c>
      <c r="AZ4" s="122" cm="1">
        <f t="array" ref="AZ4">IFERROR(INDEX('Guias Salariais'!$E$1:$E$1298,SMALL(IF(AZ$1='Guias Salariais'!$D$1:$D$1298,ROW('Guias Salariais'!$D$1:$D$1298)-ROW('Guias Salariais'!$D$1)+1),ROW(3:3))),"")</f>
        <v>16000</v>
      </c>
      <c r="BA4" s="279" t="b">
        <f t="shared" si="25"/>
        <v>1</v>
      </c>
      <c r="BB4" s="119" cm="1">
        <f t="array" ref="BB4">IFERROR(INDEX('Guias Salariais'!$E$1:$E$1298,SMALL(IF(BB$1='Guias Salariais'!$D$1:$D$1298,ROW('Guias Salariais'!$D$1:$D$1298)-ROW('Guias Salariais'!$D$1)+1),ROW(3:3))),"")</f>
        <v>5135.1855555555558</v>
      </c>
      <c r="BC4" s="279" t="b">
        <f t="shared" si="26"/>
        <v>1</v>
      </c>
      <c r="BD4" s="121" cm="1">
        <f t="array" ref="BD4">IFERROR(INDEX('Guias Salariais'!$E$1:$E$1298,SMALL(IF(BD$1='Guias Salariais'!$D$1:$D$1298,ROW('Guias Salariais'!$D$1:$D$1298)-ROW('Guias Salariais'!$D$1)+1),ROW(3:3))),"")</f>
        <v>9833.3333333333339</v>
      </c>
      <c r="BE4" s="279" t="b">
        <f t="shared" si="27"/>
        <v>1</v>
      </c>
      <c r="BF4" s="121" cm="1">
        <f t="array" ref="BF4">IFERROR(INDEX('Guias Salariais'!$E$1:$E$1298,SMALL(IF(BF$1='Guias Salariais'!$D$1:$D$1298,ROW('Guias Salariais'!$D$1:$D$1298)-ROW('Guias Salariais'!$D$1)+1),ROW(3:3))),"")</f>
        <v>12500</v>
      </c>
      <c r="BG4" s="279" t="b">
        <f t="shared" si="28"/>
        <v>1</v>
      </c>
      <c r="BH4" s="88" cm="1">
        <f t="array" ref="BH4">IFERROR(INDEX('Guias Salariais'!$E$1:$E$1298,SMALL(IF(BH$1='Guias Salariais'!$D$1:$D$1298,ROW('Guias Salariais'!$D$1:$D$1298)-ROW('Guias Salariais'!$D$1)+1),ROW(3:3))),"")</f>
        <v>6966.666666666667</v>
      </c>
      <c r="BI4" s="279" t="b">
        <f t="shared" si="29"/>
        <v>1</v>
      </c>
      <c r="BJ4" s="122" cm="1">
        <f t="array" ref="BJ4">IFERROR(INDEX('Guias Salariais'!$E$1:$E$1298,SMALL(IF(BJ$1='Guias Salariais'!$D$1:$D$1298,ROW('Guias Salariais'!$D$1:$D$1298)-ROW('Guias Salariais'!$D$1)+1),ROW(3:3))),"")</f>
        <v>10750</v>
      </c>
      <c r="BK4" s="279" t="b">
        <f t="shared" si="30"/>
        <v>1</v>
      </c>
      <c r="BL4" s="122" cm="1">
        <f t="array" ref="BL4">IFERROR(INDEX('Guias Salariais'!$E$1:$E$1298,SMALL(IF(BL$1='Guias Salariais'!$D$1:$D$1298,ROW('Guias Salariais'!$D$1:$D$1298)-ROW('Guias Salariais'!$D$1)+1),ROW(3:3))),"")</f>
        <v>16000</v>
      </c>
      <c r="BM4" s="279" t="b">
        <f t="shared" si="31"/>
        <v>1</v>
      </c>
      <c r="BN4" s="119" cm="1">
        <f t="array" ref="BN4">IFERROR(INDEX('Guias Salariais'!$E$1:$E$1298,SMALL(IF(BN$1='Guias Salariais'!$D$1:$D$1298,ROW('Guias Salariais'!$D$1:$D$1298)-ROW('Guias Salariais'!$D$1)+1),ROW(3:3))),"")</f>
        <v>21333.333333333332</v>
      </c>
      <c r="BO4" s="165" t="b">
        <f t="shared" si="32"/>
        <v>1</v>
      </c>
      <c r="BP4" s="122" cm="1">
        <f t="array" ref="BP4">IFERROR(INDEX('Guias Salariais'!$E$1:$E$1298,SMALL(IF(BP$1='Guias Salariais'!$D$1:$D$1298,ROW('Guias Salariais'!$D$1:$D$1298)-ROW('Guias Salariais'!$D$1)+1),ROW(3:3))),"")</f>
        <v>16416</v>
      </c>
      <c r="BQ4" s="279" t="b">
        <f t="shared" si="33"/>
        <v>1</v>
      </c>
      <c r="BR4" s="122" cm="1">
        <f t="array" ref="BR4">IFERROR(INDEX('Guias Salariais'!$E$1:$E$1298,SMALL(IF(BR$1='Guias Salariais'!$D$1:$D$1298,ROW('Guias Salariais'!$D$1:$D$1298)-ROW('Guias Salariais'!$D$1)+1),ROW(3:3))),"")</f>
        <v>15000</v>
      </c>
      <c r="BS4" s="165" t="b">
        <f t="shared" si="34"/>
        <v>1</v>
      </c>
    </row>
    <row r="5" spans="1:71" x14ac:dyDescent="0.25">
      <c r="A5" s="667"/>
      <c r="B5" s="119" t="str" cm="1">
        <f t="array" ref="B5">IFERROR(INDEX('Guias Salariais'!$E$1:$E$1298,SMALL(IF(B$1='Guias Salariais'!$D$1:$D$1298,ROW('Guias Salariais'!$D$1:$D$1298)-ROW('Guias Salariais'!$D$1)+1),ROW(4:4))),"")</f>
        <v/>
      </c>
      <c r="C5" s="279" t="str">
        <f t="shared" si="0"/>
        <v/>
      </c>
      <c r="D5" s="121" t="str" cm="1">
        <f t="array" ref="D5">IFERROR(INDEX('Guias Salariais'!$E$1:$E$1298,SMALL(IF(D$1='Guias Salariais'!$D$1:$D$1298,ROW('Guias Salariais'!$D$1:$D$1298)-ROW('Guias Salariais'!$D$1)+1),ROW(4:4))),"")</f>
        <v/>
      </c>
      <c r="E5" s="279" t="str">
        <f t="shared" si="1"/>
        <v/>
      </c>
      <c r="F5" s="121" t="str" cm="1">
        <f t="array" ref="F5">IFERROR(INDEX('Guias Salariais'!$E$1:$E$1298,SMALL(IF(F$1='Guias Salariais'!$D$1:$D$1298,ROW('Guias Salariais'!$D$1:$D$1298)-ROW('Guias Salariais'!$D$1)+1),ROW(4:4))),"")</f>
        <v/>
      </c>
      <c r="G5" s="165" t="str">
        <f t="shared" si="2"/>
        <v/>
      </c>
      <c r="H5" s="88" t="str" cm="1">
        <f t="array" ref="H5">IFERROR(INDEX('Guias Salariais'!$E$1:$E$1298,SMALL(IF(H$1='Guias Salariais'!$D$1:$D$1298,ROW('Guias Salariais'!$D$1:$D$1298)-ROW('Guias Salariais'!$D$1)+1),ROW(4:4))),"")</f>
        <v/>
      </c>
      <c r="I5" s="279" t="str">
        <f t="shared" si="3"/>
        <v/>
      </c>
      <c r="J5" s="122" t="str" cm="1">
        <f t="array" ref="J5">IFERROR(INDEX('Guias Salariais'!$E$1:$E$1298,SMALL(IF(J$1='Guias Salariais'!$D$1:$D$1298,ROW('Guias Salariais'!$D$1:$D$1298)-ROW('Guias Salariais'!$D$1)+1),ROW(4:4))),"")</f>
        <v/>
      </c>
      <c r="K5" s="279" t="str">
        <f t="shared" si="4"/>
        <v/>
      </c>
      <c r="L5" s="122" t="str" cm="1">
        <f t="array" ref="L5">IFERROR(INDEX('Guias Salariais'!$E$1:$E$1298,SMALL(IF(L$1='Guias Salariais'!$D$1:$D$1298,ROW('Guias Salariais'!$D$1:$D$1298)-ROW('Guias Salariais'!$D$1)+1),ROW(4:4))),"")</f>
        <v/>
      </c>
      <c r="M5" s="165" t="str">
        <f t="shared" si="5"/>
        <v/>
      </c>
      <c r="N5" s="119" cm="1">
        <f t="array" ref="N5">IFERROR(INDEX('Guias Salariais'!$E$1:$E$1298,SMALL(IF(N$1='Guias Salariais'!$D$1:$D$1298,ROW('Guias Salariais'!$D$1:$D$1298)-ROW('Guias Salariais'!$D$1)+1),ROW(4:4))),"")</f>
        <v>12466.666666666666</v>
      </c>
      <c r="O5" s="165" t="b">
        <f t="shared" si="6"/>
        <v>1</v>
      </c>
      <c r="P5" s="88" cm="1">
        <f t="array" ref="P5">IFERROR(INDEX('Guias Salariais'!$E$1:$E$1298,SMALL(IF(P$1='Guias Salariais'!$D$1:$D$1298,ROW('Guias Salariais'!$D$1:$D$1298)-ROW('Guias Salariais'!$D$1)+1),ROW(4:4))),"")</f>
        <v>3933.3333333333335</v>
      </c>
      <c r="Q5" s="279" t="b">
        <f t="shared" si="7"/>
        <v>1</v>
      </c>
      <c r="R5" s="122" cm="1">
        <f t="array" ref="R5">IFERROR(INDEX('Guias Salariais'!$E$1:$E$1298,SMALL(IF(R$1='Guias Salariais'!$D$1:$D$1298,ROW('Guias Salariais'!$D$1:$D$1298)-ROW('Guias Salariais'!$D$1)+1),ROW(4:4))),"")</f>
        <v>5466.666666666667</v>
      </c>
      <c r="S5" s="279" t="b">
        <f t="shared" si="8"/>
        <v>1</v>
      </c>
      <c r="T5" s="122" cm="1">
        <f t="array" ref="T5">IFERROR(INDEX('Guias Salariais'!$E$1:$E$1298,SMALL(IF(T$1='Guias Salariais'!$D$1:$D$1298,ROW('Guias Salariais'!$D$1:$D$1298)-ROW('Guias Salariais'!$D$1)+1),ROW(4:4))),"")</f>
        <v>8466.6666666666661</v>
      </c>
      <c r="U5" s="165" t="b">
        <f t="shared" si="9"/>
        <v>1</v>
      </c>
      <c r="V5" s="119" cm="1">
        <f t="array" ref="V5">IFERROR(INDEX('Guias Salariais'!$E$1:$E$1298,SMALL(IF(V$1='Guias Salariais'!$D$1:$D$1298,ROW('Guias Salariais'!$D$1:$D$1298)-ROW('Guias Salariais'!$D$1)+1),ROW(4:4))),"")</f>
        <v>20000</v>
      </c>
      <c r="W5" s="165" t="b">
        <f t="shared" si="10"/>
        <v>1</v>
      </c>
      <c r="X5" s="637" cm="1">
        <f t="array" ref="X5">IFERROR(INDEX('Guias Salariais'!$E$1:$E$1298,SMALL(IF(X$1='Guias Salariais'!$D$1:$D$1298,ROW('Guias Salariais'!$D$1:$D$1298)-ROW('Guias Salariais'!$D$1)+1),ROW(4:4))),"")</f>
        <v>8755.2000000000007</v>
      </c>
      <c r="Y5" s="279" t="b">
        <f t="shared" si="11"/>
        <v>0</v>
      </c>
      <c r="Z5" s="638" cm="1">
        <f t="array" ref="Z5">IFERROR(INDEX('Guias Salariais'!$E$1:$E$1298,SMALL(IF(Z$1='Guias Salariais'!$D$1:$D$1298,ROW('Guias Salariais'!$D$1:$D$1298)-ROW('Guias Salariais'!$D$1)+1),ROW(4:4))),"")</f>
        <v>13680.000000000002</v>
      </c>
      <c r="AA5" s="279" t="b">
        <f t="shared" si="12"/>
        <v>0</v>
      </c>
      <c r="AB5" s="122" cm="1">
        <f t="array" ref="AB5">IFERROR(INDEX('Guias Salariais'!$E$1:$E$1298,SMALL(IF(AB$1='Guias Salariais'!$D$1:$D$1298,ROW('Guias Salariais'!$D$1:$D$1298)-ROW('Guias Salariais'!$D$1)+1),ROW(4:4))),"")</f>
        <v>19152</v>
      </c>
      <c r="AC5" s="165" t="b">
        <f t="shared" si="13"/>
        <v>0</v>
      </c>
      <c r="AD5" s="119" cm="1">
        <f t="array" ref="AD5">IFERROR(INDEX('Guias Salariais'!$E$1:$E$1298,SMALL(IF(AD$1='Guias Salariais'!$D$1:$D$1298,ROW('Guias Salariais'!$D$1:$D$1298)-ROW('Guias Salariais'!$D$1)+1),ROW(4:4))),"")</f>
        <v>6566.4000000000005</v>
      </c>
      <c r="AE5" s="279" t="b">
        <f t="shared" si="14"/>
        <v>1</v>
      </c>
      <c r="AF5" s="121" cm="1">
        <f t="array" ref="AF5">IFERROR(INDEX('Guias Salariais'!$E$1:$E$1298,SMALL(IF(AF$1='Guias Salariais'!$D$1:$D$1298,ROW('Guias Salariais'!$D$1:$D$1298)-ROW('Guias Salariais'!$D$1)+1),ROW(4:4))),"")</f>
        <v>9849.6</v>
      </c>
      <c r="AG5" s="279" t="b">
        <f t="shared" si="15"/>
        <v>0</v>
      </c>
      <c r="AH5" s="121" cm="1">
        <f t="array" ref="AH5">IFERROR(INDEX('Guias Salariais'!$E$1:$E$1298,SMALL(IF(AH$1='Guias Salariais'!$D$1:$D$1298,ROW('Guias Salariais'!$D$1:$D$1298)-ROW('Guias Salariais'!$D$1)+1),ROW(4:4))),"")</f>
        <v>13680.000000000002</v>
      </c>
      <c r="AI5" s="165" t="b">
        <f t="shared" si="16"/>
        <v>0</v>
      </c>
      <c r="AJ5" s="88" cm="1">
        <f t="array" ref="AJ5">IFERROR(INDEX('Guias Salariais'!$E$1:$E$1298,SMALL(IF(AJ$1='Guias Salariais'!$D$1:$D$1298,ROW('Guias Salariais'!$D$1:$D$1298)-ROW('Guias Salariais'!$D$1)+1),ROW(4:4))),"")</f>
        <v>4433.333333333333</v>
      </c>
      <c r="AK5" s="279" t="b">
        <f t="shared" si="17"/>
        <v>1</v>
      </c>
      <c r="AL5" s="122" cm="1">
        <f t="array" ref="AL5">IFERROR(INDEX('Guias Salariais'!$E$1:$E$1298,SMALL(IF(AL$1='Guias Salariais'!$D$1:$D$1298,ROW('Guias Salariais'!$D$1:$D$1298)-ROW('Guias Salariais'!$D$1)+1),ROW(4:4))),"")</f>
        <v>9833.3333333333339</v>
      </c>
      <c r="AM5" s="279" t="b">
        <f t="shared" si="18"/>
        <v>1</v>
      </c>
      <c r="AN5" s="122" cm="1">
        <f t="array" ref="AN5">IFERROR(INDEX('Guias Salariais'!$E$1:$E$1298,SMALL(IF(AN$1='Guias Salariais'!$D$1:$D$1298,ROW('Guias Salariais'!$D$1:$D$1298)-ROW('Guias Salariais'!$D$1)+1),ROW(4:4))),"")</f>
        <v>10666.666666666666</v>
      </c>
      <c r="AO5" s="165" t="b">
        <f t="shared" si="19"/>
        <v>1</v>
      </c>
      <c r="AP5" s="119" t="str" cm="1">
        <f t="array" ref="AP5">IFERROR(INDEX('Guias Salariais'!$E$1:$E$1298,SMALL(IF(AP$1='Guias Salariais'!$D$1:$D$1298,ROW('Guias Salariais'!$D$1:$D$1298)-ROW('Guias Salariais'!$D$1)+1),ROW(4:4))),"")</f>
        <v/>
      </c>
      <c r="AQ5" s="279" t="str">
        <f t="shared" si="20"/>
        <v/>
      </c>
      <c r="AR5" s="121" t="str" cm="1">
        <f t="array" ref="AR5">IFERROR(INDEX('Guias Salariais'!$E$1:$E$1298,SMALL(IF(AR$1='Guias Salariais'!$D$1:$D$1298,ROW('Guias Salariais'!$D$1:$D$1298)-ROW('Guias Salariais'!$D$1)+1),ROW(4:4))),"")</f>
        <v/>
      </c>
      <c r="AS5" s="279" t="str">
        <f t="shared" si="21"/>
        <v/>
      </c>
      <c r="AT5" s="121" t="str" cm="1">
        <f t="array" ref="AT5">IFERROR(INDEX('Guias Salariais'!$E$1:$E$1298,SMALL(IF(AT$1='Guias Salariais'!$D$1:$D$1298,ROW('Guias Salariais'!$D$1:$D$1298)-ROW('Guias Salariais'!$D$1)+1),ROW(4:4))),"")</f>
        <v/>
      </c>
      <c r="AU5" s="165" t="str">
        <f t="shared" si="22"/>
        <v/>
      </c>
      <c r="AV5" s="88" cm="1">
        <f t="array" ref="AV5">IFERROR(INDEX('Guias Salariais'!$E$1:$E$1298,SMALL(IF(AV$1='Guias Salariais'!$D$1:$D$1298,ROW('Guias Salariais'!$D$1:$D$1298)-ROW('Guias Salariais'!$D$1)+1),ROW(4:4))),"")</f>
        <v>5281.4811111111112</v>
      </c>
      <c r="AW5" s="279" t="b">
        <f t="shared" si="23"/>
        <v>1</v>
      </c>
      <c r="AX5" s="122" cm="1">
        <f t="array" ref="AX5">IFERROR(INDEX('Guias Salariais'!$E$1:$E$1298,SMALL(IF(AX$1='Guias Salariais'!$D$1:$D$1298,ROW('Guias Salariais'!$D$1:$D$1298)-ROW('Guias Salariais'!$D$1)+1),ROW(4:4))),"")</f>
        <v>10000</v>
      </c>
      <c r="AY5" s="279" t="b">
        <f t="shared" si="24"/>
        <v>1</v>
      </c>
      <c r="AZ5" s="122" cm="1">
        <f t="array" ref="AZ5">IFERROR(INDEX('Guias Salariais'!$E$1:$E$1298,SMALL(IF(AZ$1='Guias Salariais'!$D$1:$D$1298,ROW('Guias Salariais'!$D$1:$D$1298)-ROW('Guias Salariais'!$D$1)+1),ROW(4:4))),"")</f>
        <v>16000</v>
      </c>
      <c r="BA5" s="279" t="b">
        <f t="shared" si="25"/>
        <v>1</v>
      </c>
      <c r="BB5" s="119" cm="1">
        <f t="array" ref="BB5">IFERROR(INDEX('Guias Salariais'!$E$1:$E$1298,SMALL(IF(BB$1='Guias Salariais'!$D$1:$D$1298,ROW('Guias Salariais'!$D$1:$D$1298)-ROW('Guias Salariais'!$D$1)+1),ROW(4:4))),"")</f>
        <v>5572.2222222222226</v>
      </c>
      <c r="BC5" s="279" t="b">
        <f t="shared" si="26"/>
        <v>1</v>
      </c>
      <c r="BD5" s="121" cm="1">
        <f t="array" ref="BD5">IFERROR(INDEX('Guias Salariais'!$E$1:$E$1298,SMALL(IF(BD$1='Guias Salariais'!$D$1:$D$1298,ROW('Guias Salariais'!$D$1:$D$1298)-ROW('Guias Salariais'!$D$1)+1),ROW(4:4))),"")</f>
        <v>8829.6299999999992</v>
      </c>
      <c r="BE5" s="279" t="b">
        <f t="shared" si="27"/>
        <v>1</v>
      </c>
      <c r="BF5" s="121" cm="1">
        <f t="array" ref="BF5">IFERROR(INDEX('Guias Salariais'!$E$1:$E$1298,SMALL(IF(BF$1='Guias Salariais'!$D$1:$D$1298,ROW('Guias Salariais'!$D$1:$D$1298)-ROW('Guias Salariais'!$D$1)+1),ROW(4:4))),"")</f>
        <v>13714.814444444444</v>
      </c>
      <c r="BG5" s="279" t="b">
        <f t="shared" si="28"/>
        <v>1</v>
      </c>
      <c r="BH5" s="88" cm="1">
        <f t="array" ref="BH5">IFERROR(INDEX('Guias Salariais'!$E$1:$E$1298,SMALL(IF(BH$1='Guias Salariais'!$D$1:$D$1298,ROW('Guias Salariais'!$D$1:$D$1298)-ROW('Guias Salariais'!$D$1)+1),ROW(4:4))),"")</f>
        <v>5966.666666666667</v>
      </c>
      <c r="BI5" s="279" t="b">
        <f t="shared" si="29"/>
        <v>1</v>
      </c>
      <c r="BJ5" s="122" cm="1">
        <f t="array" ref="BJ5">IFERROR(INDEX('Guias Salariais'!$E$1:$E$1298,SMALL(IF(BJ$1='Guias Salariais'!$D$1:$D$1298,ROW('Guias Salariais'!$D$1:$D$1298)-ROW('Guias Salariais'!$D$1)+1),ROW(4:4))),"")</f>
        <v>8750</v>
      </c>
      <c r="BK5" s="279" t="b">
        <f t="shared" si="30"/>
        <v>1</v>
      </c>
      <c r="BL5" s="122" cm="1">
        <f t="array" ref="BL5">IFERROR(INDEX('Guias Salariais'!$E$1:$E$1298,SMALL(IF(BL$1='Guias Salariais'!$D$1:$D$1298,ROW('Guias Salariais'!$D$1:$D$1298)-ROW('Guias Salariais'!$D$1)+1),ROW(4:4))),"")</f>
        <v>14083.333333333334</v>
      </c>
      <c r="BM5" s="279" t="b">
        <f t="shared" si="31"/>
        <v>1</v>
      </c>
      <c r="BN5" s="119" cm="1">
        <f t="array" ref="BN5">IFERROR(INDEX('Guias Salariais'!$E$1:$E$1298,SMALL(IF(BN$1='Guias Salariais'!$D$1:$D$1298,ROW('Guias Salariais'!$D$1:$D$1298)-ROW('Guias Salariais'!$D$1)+1),ROW(4:4))),"")</f>
        <v>17966.666666666668</v>
      </c>
      <c r="BO5" s="165" t="b">
        <f t="shared" si="32"/>
        <v>1</v>
      </c>
      <c r="BP5" s="122" t="str" cm="1">
        <f t="array" ref="BP5">IFERROR(INDEX('Guias Salariais'!$E$1:$E$1298,SMALL(IF(BP$1='Guias Salariais'!$D$1:$D$1298,ROW('Guias Salariais'!$D$1:$D$1298)-ROW('Guias Salariais'!$D$1)+1),ROW(4:4))),"")</f>
        <v/>
      </c>
      <c r="BQ5" s="279" t="str">
        <f t="shared" si="33"/>
        <v/>
      </c>
      <c r="BR5" s="122" cm="1">
        <f t="array" ref="BR5">IFERROR(INDEX('Guias Salariais'!$E$1:$E$1298,SMALL(IF(BR$1='Guias Salariais'!$D$1:$D$1298,ROW('Guias Salariais'!$D$1:$D$1298)-ROW('Guias Salariais'!$D$1)+1),ROW(4:4))),"")</f>
        <v>15583.333333333334</v>
      </c>
      <c r="BS5" s="165" t="b">
        <f t="shared" si="34"/>
        <v>1</v>
      </c>
    </row>
    <row r="6" spans="1:71" x14ac:dyDescent="0.25">
      <c r="A6" s="667"/>
      <c r="B6" s="119" t="str" cm="1">
        <f t="array" ref="B6">IFERROR(INDEX('Guias Salariais'!$E$1:$E$1298,SMALL(IF(B$1='Guias Salariais'!$D$1:$D$1298,ROW('Guias Salariais'!$D$1:$D$1298)-ROW('Guias Salariais'!$D$1)+1),ROW(5:5))),"")</f>
        <v/>
      </c>
      <c r="C6" s="279" t="str">
        <f t="shared" si="0"/>
        <v/>
      </c>
      <c r="D6" s="121" t="str" cm="1">
        <f t="array" ref="D6">IFERROR(INDEX('Guias Salariais'!$E$1:$E$1298,SMALL(IF(D$1='Guias Salariais'!$D$1:$D$1298,ROW('Guias Salariais'!$D$1:$D$1298)-ROW('Guias Salariais'!$D$1)+1),ROW(5:5))),"")</f>
        <v/>
      </c>
      <c r="E6" s="279" t="str">
        <f t="shared" si="1"/>
        <v/>
      </c>
      <c r="F6" s="121" t="str" cm="1">
        <f t="array" ref="F6">IFERROR(INDEX('Guias Salariais'!$E$1:$E$1298,SMALL(IF(F$1='Guias Salariais'!$D$1:$D$1298,ROW('Guias Salariais'!$D$1:$D$1298)-ROW('Guias Salariais'!$D$1)+1),ROW(5:5))),"")</f>
        <v/>
      </c>
      <c r="G6" s="165" t="str">
        <f t="shared" si="2"/>
        <v/>
      </c>
      <c r="H6" s="88" t="str" cm="1">
        <f t="array" ref="H6">IFERROR(INDEX('Guias Salariais'!$E$1:$E$1298,SMALL(IF(H$1='Guias Salariais'!$D$1:$D$1298,ROW('Guias Salariais'!$D$1:$D$1298)-ROW('Guias Salariais'!$D$1)+1),ROW(5:5))),"")</f>
        <v/>
      </c>
      <c r="I6" s="279" t="str">
        <f t="shared" si="3"/>
        <v/>
      </c>
      <c r="J6" s="122" t="str" cm="1">
        <f t="array" ref="J6">IFERROR(INDEX('Guias Salariais'!$E$1:$E$1298,SMALL(IF(J$1='Guias Salariais'!$D$1:$D$1298,ROW('Guias Salariais'!$D$1:$D$1298)-ROW('Guias Salariais'!$D$1)+1),ROW(5:5))),"")</f>
        <v/>
      </c>
      <c r="K6" s="279" t="str">
        <f t="shared" si="4"/>
        <v/>
      </c>
      <c r="L6" s="122" t="str" cm="1">
        <f t="array" ref="L6">IFERROR(INDEX('Guias Salariais'!$E$1:$E$1298,SMALL(IF(L$1='Guias Salariais'!$D$1:$D$1298,ROW('Guias Salariais'!$D$1:$D$1298)-ROW('Guias Salariais'!$D$1)+1),ROW(5:5))),"")</f>
        <v/>
      </c>
      <c r="M6" s="165" t="str">
        <f t="shared" si="5"/>
        <v/>
      </c>
      <c r="N6" s="119" cm="1">
        <f t="array" ref="N6">IFERROR(INDEX('Guias Salariais'!$E$1:$E$1298,SMALL(IF(N$1='Guias Salariais'!$D$1:$D$1298,ROW('Guias Salariais'!$D$1:$D$1298)-ROW('Guias Salariais'!$D$1)+1),ROW(5:5))),"")</f>
        <v>10659.258888888889</v>
      </c>
      <c r="O6" s="165" t="b">
        <f t="shared" si="6"/>
        <v>1</v>
      </c>
      <c r="P6" s="88" cm="1">
        <f t="array" ref="P6">IFERROR(INDEX('Guias Salariais'!$E$1:$E$1298,SMALL(IF(P$1='Guias Salariais'!$D$1:$D$1298,ROW('Guias Salariais'!$D$1:$D$1298)-ROW('Guias Salariais'!$D$1)+1),ROW(5:5))),"")</f>
        <v>3696.2966666666666</v>
      </c>
      <c r="Q6" s="279" t="b">
        <f t="shared" si="7"/>
        <v>1</v>
      </c>
      <c r="R6" s="122" cm="1">
        <f t="array" ref="R6">IFERROR(INDEX('Guias Salariais'!$E$1:$E$1298,SMALL(IF(R$1='Guias Salariais'!$D$1:$D$1298,ROW('Guias Salariais'!$D$1:$D$1298)-ROW('Guias Salariais'!$D$1)+1),ROW(5:5))),"")</f>
        <v>4933.333333333333</v>
      </c>
      <c r="S6" s="279" t="b">
        <f t="shared" si="8"/>
        <v>1</v>
      </c>
      <c r="T6" s="122" cm="1">
        <f t="array" ref="T6">IFERROR(INDEX('Guias Salariais'!$E$1:$E$1298,SMALL(IF(T$1='Guias Salariais'!$D$1:$D$1298,ROW('Guias Salariais'!$D$1:$D$1298)-ROW('Guias Salariais'!$D$1)+1),ROW(5:5))),"")</f>
        <v>6933.333333333333</v>
      </c>
      <c r="U6" s="165" t="b">
        <f t="shared" si="9"/>
        <v>1</v>
      </c>
      <c r="V6" s="119" cm="1">
        <f t="array" ref="V6">IFERROR(INDEX('Guias Salariais'!$E$1:$E$1298,SMALL(IF(V$1='Guias Salariais'!$D$1:$D$1298,ROW('Guias Salariais'!$D$1:$D$1298)-ROW('Guias Salariais'!$D$1)+1),ROW(5:5))),"")</f>
        <v>18833.333333333332</v>
      </c>
      <c r="W6" s="165" t="b">
        <f t="shared" si="10"/>
        <v>1</v>
      </c>
      <c r="X6" s="88" t="str" cm="1">
        <f t="array" ref="X6">IFERROR(INDEX('Guias Salariais'!$E$1:$E$1298,SMALL(IF(X$1='Guias Salariais'!$D$1:$D$1298,ROW('Guias Salariais'!$D$1:$D$1298)-ROW('Guias Salariais'!$D$1)+1),ROW(5:5))),"")</f>
        <v/>
      </c>
      <c r="Y6" s="279" t="str">
        <f t="shared" si="11"/>
        <v/>
      </c>
      <c r="Z6" s="122" t="str" cm="1">
        <f t="array" ref="Z6">IFERROR(INDEX('Guias Salariais'!$E$1:$E$1298,SMALL(IF(Z$1='Guias Salariais'!$D$1:$D$1298,ROW('Guias Salariais'!$D$1:$D$1298)-ROW('Guias Salariais'!$D$1)+1),ROW(5:5))),"")</f>
        <v/>
      </c>
      <c r="AA6" s="279" t="str">
        <f t="shared" si="12"/>
        <v/>
      </c>
      <c r="AB6" s="122" t="str" cm="1">
        <f t="array" ref="AB6">IFERROR(INDEX('Guias Salariais'!$E$1:$E$1298,SMALL(IF(AB$1='Guias Salariais'!$D$1:$D$1298,ROW('Guias Salariais'!$D$1:$D$1298)-ROW('Guias Salariais'!$D$1)+1),ROW(5:5))),"")</f>
        <v/>
      </c>
      <c r="AC6" s="165" t="str">
        <f t="shared" si="13"/>
        <v/>
      </c>
      <c r="AD6" s="119" t="str" cm="1">
        <f t="array" ref="AD6">IFERROR(INDEX('Guias Salariais'!$E$1:$E$1298,SMALL(IF(AD$1='Guias Salariais'!$D$1:$D$1298,ROW('Guias Salariais'!$D$1:$D$1298)-ROW('Guias Salariais'!$D$1)+1),ROW(5:5))),"")</f>
        <v/>
      </c>
      <c r="AE6" s="279" t="str">
        <f t="shared" si="14"/>
        <v/>
      </c>
      <c r="AF6" s="121" t="str" cm="1">
        <f t="array" ref="AF6">IFERROR(INDEX('Guias Salariais'!$E$1:$E$1298,SMALL(IF(AF$1='Guias Salariais'!$D$1:$D$1298,ROW('Guias Salariais'!$D$1:$D$1298)-ROW('Guias Salariais'!$D$1)+1),ROW(5:5))),"")</f>
        <v/>
      </c>
      <c r="AG6" s="279" t="str">
        <f t="shared" si="15"/>
        <v/>
      </c>
      <c r="AH6" s="121" cm="1">
        <f t="array" ref="AH6">IFERROR(INDEX('Guias Salariais'!$E$1:$E$1298,SMALL(IF(AH$1='Guias Salariais'!$D$1:$D$1298,ROW('Guias Salariais'!$D$1:$D$1298)-ROW('Guias Salariais'!$D$1)+1),ROW(5:5))),"")</f>
        <v>12312.000000000002</v>
      </c>
      <c r="AI6" s="165" t="b">
        <f t="shared" si="16"/>
        <v>1</v>
      </c>
      <c r="AJ6" s="88" cm="1">
        <f t="array" ref="AJ6">IFERROR(INDEX('Guias Salariais'!$E$1:$E$1298,SMALL(IF(AJ$1='Guias Salariais'!$D$1:$D$1298,ROW('Guias Salariais'!$D$1:$D$1298)-ROW('Guias Salariais'!$D$1)+1),ROW(5:5))),"")</f>
        <v>4433.333333333333</v>
      </c>
      <c r="AK6" s="279" t="b">
        <f t="shared" si="17"/>
        <v>1</v>
      </c>
      <c r="AL6" s="122" cm="1">
        <f t="array" ref="AL6">IFERROR(INDEX('Guias Salariais'!$E$1:$E$1298,SMALL(IF(AL$1='Guias Salariais'!$D$1:$D$1298,ROW('Guias Salariais'!$D$1:$D$1298)-ROW('Guias Salariais'!$D$1)+1),ROW(5:5))),"")</f>
        <v>8500</v>
      </c>
      <c r="AM6" s="279" t="b">
        <f t="shared" si="18"/>
        <v>1</v>
      </c>
      <c r="AN6" s="122" cm="1">
        <f t="array" ref="AN6">IFERROR(INDEX('Guias Salariais'!$E$1:$E$1298,SMALL(IF(AN$1='Guias Salariais'!$D$1:$D$1298,ROW('Guias Salariais'!$D$1:$D$1298)-ROW('Guias Salariais'!$D$1)+1),ROW(5:5))),"")</f>
        <v>10333.333333333334</v>
      </c>
      <c r="AO6" s="165" t="b">
        <f t="shared" si="19"/>
        <v>1</v>
      </c>
      <c r="AP6" s="119" t="str" cm="1">
        <f t="array" ref="AP6">IFERROR(INDEX('Guias Salariais'!$E$1:$E$1298,SMALL(IF(AP$1='Guias Salariais'!$D$1:$D$1298,ROW('Guias Salariais'!$D$1:$D$1298)-ROW('Guias Salariais'!$D$1)+1),ROW(5:5))),"")</f>
        <v/>
      </c>
      <c r="AQ6" s="279" t="str">
        <f t="shared" si="20"/>
        <v/>
      </c>
      <c r="AR6" s="121" t="str" cm="1">
        <f t="array" ref="AR6">IFERROR(INDEX('Guias Salariais'!$E$1:$E$1298,SMALL(IF(AR$1='Guias Salariais'!$D$1:$D$1298,ROW('Guias Salariais'!$D$1:$D$1298)-ROW('Guias Salariais'!$D$1)+1),ROW(5:5))),"")</f>
        <v/>
      </c>
      <c r="AS6" s="279" t="str">
        <f t="shared" si="21"/>
        <v/>
      </c>
      <c r="AT6" s="121" t="str" cm="1">
        <f t="array" ref="AT6">IFERROR(INDEX('Guias Salariais'!$E$1:$E$1298,SMALL(IF(AT$1='Guias Salariais'!$D$1:$D$1298,ROW('Guias Salariais'!$D$1:$D$1298)-ROW('Guias Salariais'!$D$1)+1),ROW(5:5))),"")</f>
        <v/>
      </c>
      <c r="AU6" s="165" t="str">
        <f t="shared" si="22"/>
        <v/>
      </c>
      <c r="AV6" s="88" cm="1">
        <f t="array" ref="AV6">IFERROR(INDEX('Guias Salariais'!$E$1:$E$1298,SMALL(IF(AV$1='Guias Salariais'!$D$1:$D$1298,ROW('Guias Salariais'!$D$1:$D$1298)-ROW('Guias Salariais'!$D$1)+1),ROW(5:5))),"")</f>
        <v>5146.2966666666662</v>
      </c>
      <c r="AW6" s="279" t="b">
        <f t="shared" si="23"/>
        <v>1</v>
      </c>
      <c r="AX6" s="122" cm="1">
        <f t="array" ref="AX6">IFERROR(INDEX('Guias Salariais'!$E$1:$E$1298,SMALL(IF(AX$1='Guias Salariais'!$D$1:$D$1298,ROW('Guias Salariais'!$D$1:$D$1298)-ROW('Guias Salariais'!$D$1)+1),ROW(5:5))),"")</f>
        <v>11333.333333333334</v>
      </c>
      <c r="AY6" s="279" t="b">
        <f t="shared" si="24"/>
        <v>1</v>
      </c>
      <c r="AZ6" s="122" cm="1">
        <f t="array" ref="AZ6">IFERROR(INDEX('Guias Salariais'!$E$1:$E$1298,SMALL(IF(AZ$1='Guias Salariais'!$D$1:$D$1298,ROW('Guias Salariais'!$D$1:$D$1298)-ROW('Guias Salariais'!$D$1)+1),ROW(5:5))),"")</f>
        <v>13333.333333333334</v>
      </c>
      <c r="BA6" s="279" t="b">
        <f t="shared" si="25"/>
        <v>1</v>
      </c>
      <c r="BB6" s="119" cm="1">
        <f t="array" ref="BB6">IFERROR(INDEX('Guias Salariais'!$E$1:$E$1298,SMALL(IF(BB$1='Guias Salariais'!$D$1:$D$1298,ROW('Guias Salariais'!$D$1:$D$1298)-ROW('Guias Salariais'!$D$1)+1),ROW(5:5))),"")</f>
        <v>5590.7411111111105</v>
      </c>
      <c r="BC6" s="279" t="b">
        <f t="shared" si="26"/>
        <v>1</v>
      </c>
      <c r="BD6" s="121" cm="1">
        <f t="array" ref="BD6">IFERROR(INDEX('Guias Salariais'!$E$1:$E$1298,SMALL(IF(BD$1='Guias Salariais'!$D$1:$D$1298,ROW('Guias Salariais'!$D$1:$D$1298)-ROW('Guias Salariais'!$D$1)+1),ROW(5:5))),"")</f>
        <v>9525.9255555555555</v>
      </c>
      <c r="BE6" s="279" t="b">
        <f t="shared" si="27"/>
        <v>1</v>
      </c>
      <c r="BF6" s="121" cm="1">
        <f t="array" ref="BF6">IFERROR(INDEX('Guias Salariais'!$E$1:$E$1298,SMALL(IF(BF$1='Guias Salariais'!$D$1:$D$1298,ROW('Guias Salariais'!$D$1:$D$1298)-ROW('Guias Salariais'!$D$1)+1),ROW(5:5))),"")</f>
        <v>14518.518888888888</v>
      </c>
      <c r="BG6" s="279" t="b">
        <f t="shared" si="28"/>
        <v>1</v>
      </c>
      <c r="BH6" s="88" cm="1">
        <f t="array" ref="BH6">IFERROR(INDEX('Guias Salariais'!$E$1:$E$1298,SMALL(IF(BH$1='Guias Salariais'!$D$1:$D$1298,ROW('Guias Salariais'!$D$1:$D$1298)-ROW('Guias Salariais'!$D$1)+1),ROW(5:5))),"")</f>
        <v>8208</v>
      </c>
      <c r="BI6" s="279" t="b">
        <f t="shared" si="29"/>
        <v>1</v>
      </c>
      <c r="BJ6" s="122" cm="1">
        <f t="array" ref="BJ6">IFERROR(INDEX('Guias Salariais'!$E$1:$E$1298,SMALL(IF(BJ$1='Guias Salariais'!$D$1:$D$1298,ROW('Guias Salariais'!$D$1:$D$1298)-ROW('Guias Salariais'!$D$1)+1),ROW(5:5))),"")</f>
        <v>9466.6666666666661</v>
      </c>
      <c r="BK6" s="279" t="b">
        <f t="shared" si="30"/>
        <v>1</v>
      </c>
      <c r="BL6" s="122" cm="1">
        <f t="array" ref="BL6">IFERROR(INDEX('Guias Salariais'!$E$1:$E$1298,SMALL(IF(BL$1='Guias Salariais'!$D$1:$D$1298,ROW('Guias Salariais'!$D$1:$D$1298)-ROW('Guias Salariais'!$D$1)+1),ROW(5:5))),"")</f>
        <v>12966.666666666666</v>
      </c>
      <c r="BM6" s="279" t="b">
        <f t="shared" si="31"/>
        <v>1</v>
      </c>
      <c r="BN6" s="119" cm="1">
        <f t="array" ref="BN6">IFERROR(INDEX('Guias Salariais'!$E$1:$E$1298,SMALL(IF(BN$1='Guias Salariais'!$D$1:$D$1298,ROW('Guias Salariais'!$D$1:$D$1298)-ROW('Guias Salariais'!$D$1)+1),ROW(5:5))),"")</f>
        <v>21966.666666666668</v>
      </c>
      <c r="BO6" s="165" t="b">
        <f t="shared" si="32"/>
        <v>1</v>
      </c>
      <c r="BP6" s="122" t="str" cm="1">
        <f t="array" ref="BP6">IFERROR(INDEX('Guias Salariais'!$E$1:$E$1298,SMALL(IF(BP$1='Guias Salariais'!$D$1:$D$1298,ROW('Guias Salariais'!$D$1:$D$1298)-ROW('Guias Salariais'!$D$1)+1),ROW(5:5))),"")</f>
        <v/>
      </c>
      <c r="BQ6" s="279" t="str">
        <f t="shared" si="33"/>
        <v/>
      </c>
      <c r="BR6" s="122" cm="1">
        <f t="array" ref="BR6">IFERROR(INDEX('Guias Salariais'!$E$1:$E$1298,SMALL(IF(BR$1='Guias Salariais'!$D$1:$D$1298,ROW('Guias Salariais'!$D$1:$D$1298)-ROW('Guias Salariais'!$D$1)+1),ROW(5:5))),"")</f>
        <v>16796.296666666665</v>
      </c>
      <c r="BS6" s="165" t="b">
        <f t="shared" si="34"/>
        <v>1</v>
      </c>
    </row>
    <row r="7" spans="1:71" x14ac:dyDescent="0.25">
      <c r="A7" s="667"/>
      <c r="B7" s="119" t="str" cm="1">
        <f t="array" ref="B7">IFERROR(INDEX('Guias Salariais'!$E$1:$E$1298,SMALL(IF(B$1='Guias Salariais'!$D$1:$D$1298,ROW('Guias Salariais'!$D$1:$D$1298)-ROW('Guias Salariais'!$D$1)+1),ROW(6:6))),"")</f>
        <v/>
      </c>
      <c r="C7" s="279" t="str">
        <f t="shared" si="0"/>
        <v/>
      </c>
      <c r="D7" s="121" t="str" cm="1">
        <f t="array" ref="D7">IFERROR(INDEX('Guias Salariais'!$E$1:$E$1298,SMALL(IF(D$1='Guias Salariais'!$D$1:$D$1298,ROW('Guias Salariais'!$D$1:$D$1298)-ROW('Guias Salariais'!$D$1)+1),ROW(6:6))),"")</f>
        <v/>
      </c>
      <c r="E7" s="279" t="str">
        <f t="shared" si="1"/>
        <v/>
      </c>
      <c r="F7" s="121" t="str" cm="1">
        <f t="array" ref="F7">IFERROR(INDEX('Guias Salariais'!$E$1:$E$1298,SMALL(IF(F$1='Guias Salariais'!$D$1:$D$1298,ROW('Guias Salariais'!$D$1:$D$1298)-ROW('Guias Salariais'!$D$1)+1),ROW(6:6))),"")</f>
        <v/>
      </c>
      <c r="G7" s="165" t="str">
        <f t="shared" si="2"/>
        <v/>
      </c>
      <c r="H7" s="88" t="str" cm="1">
        <f t="array" ref="H7">IFERROR(INDEX('Guias Salariais'!$E$1:$E$1298,SMALL(IF(H$1='Guias Salariais'!$D$1:$D$1298,ROW('Guias Salariais'!$D$1:$D$1298)-ROW('Guias Salariais'!$D$1)+1),ROW(6:6))),"")</f>
        <v/>
      </c>
      <c r="I7" s="279" t="str">
        <f t="shared" si="3"/>
        <v/>
      </c>
      <c r="J7" s="122" t="str" cm="1">
        <f t="array" ref="J7">IFERROR(INDEX('Guias Salariais'!$E$1:$E$1298,SMALL(IF(J$1='Guias Salariais'!$D$1:$D$1298,ROW('Guias Salariais'!$D$1:$D$1298)-ROW('Guias Salariais'!$D$1)+1),ROW(6:6))),"")</f>
        <v/>
      </c>
      <c r="K7" s="279" t="str">
        <f t="shared" si="4"/>
        <v/>
      </c>
      <c r="L7" s="122" t="str" cm="1">
        <f t="array" ref="L7">IFERROR(INDEX('Guias Salariais'!$E$1:$E$1298,SMALL(IF(L$1='Guias Salariais'!$D$1:$D$1298,ROW('Guias Salariais'!$D$1:$D$1298)-ROW('Guias Salariais'!$D$1)+1),ROW(6:6))),"")</f>
        <v/>
      </c>
      <c r="M7" s="165" t="str">
        <f t="shared" si="5"/>
        <v/>
      </c>
      <c r="N7" s="119" cm="1">
        <f t="array" ref="N7">IFERROR(INDEX('Guias Salariais'!$E$1:$E$1298,SMALL(IF(N$1='Guias Salariais'!$D$1:$D$1298,ROW('Guias Salariais'!$D$1:$D$1298)-ROW('Guias Salariais'!$D$1)+1),ROW(6:6))),"")</f>
        <v>10203.703333333333</v>
      </c>
      <c r="O7" s="165" t="b">
        <f t="shared" si="6"/>
        <v>1</v>
      </c>
      <c r="P7" s="88" cm="1">
        <f t="array" ref="P7">IFERROR(INDEX('Guias Salariais'!$E$1:$E$1298,SMALL(IF(P$1='Guias Salariais'!$D$1:$D$1298,ROW('Guias Salariais'!$D$1:$D$1298)-ROW('Guias Salariais'!$D$1)+1),ROW(6:6))),"")</f>
        <v>5472</v>
      </c>
      <c r="Q7" s="279" t="b">
        <f t="shared" si="7"/>
        <v>0</v>
      </c>
      <c r="R7" s="122" cm="1">
        <f t="array" ref="R7">IFERROR(INDEX('Guias Salariais'!$E$1:$E$1298,SMALL(IF(R$1='Guias Salariais'!$D$1:$D$1298,ROW('Guias Salariais'!$D$1:$D$1298)-ROW('Guias Salariais'!$D$1)+1),ROW(6:6))),"")</f>
        <v>5453.7033333333338</v>
      </c>
      <c r="S7" s="279" t="b">
        <f t="shared" si="8"/>
        <v>1</v>
      </c>
      <c r="T7" s="122" cm="1">
        <f t="array" ref="T7">IFERROR(INDEX('Guias Salariais'!$E$1:$E$1298,SMALL(IF(T$1='Guias Salariais'!$D$1:$D$1298,ROW('Guias Salariais'!$D$1:$D$1298)-ROW('Guias Salariais'!$D$1)+1),ROW(6:6))),"")</f>
        <v>8218.5188888888879</v>
      </c>
      <c r="U7" s="165" t="b">
        <f t="shared" si="9"/>
        <v>1</v>
      </c>
      <c r="V7" s="119" cm="1">
        <f t="array" ref="V7">IFERROR(INDEX('Guias Salariais'!$E$1:$E$1298,SMALL(IF(V$1='Guias Salariais'!$D$1:$D$1298,ROW('Guias Salariais'!$D$1:$D$1298)-ROW('Guias Salariais'!$D$1)+1),ROW(6:6))),"")</f>
        <v>18666.666666666668</v>
      </c>
      <c r="W7" s="165" t="b">
        <f t="shared" si="10"/>
        <v>1</v>
      </c>
      <c r="X7" s="88" t="str" cm="1">
        <f t="array" ref="X7">IFERROR(INDEX('Guias Salariais'!$E$1:$E$1298,SMALL(IF(X$1='Guias Salariais'!$D$1:$D$1298,ROW('Guias Salariais'!$D$1:$D$1298)-ROW('Guias Salariais'!$D$1)+1),ROW(6:6))),"")</f>
        <v/>
      </c>
      <c r="Y7" s="279" t="str">
        <f t="shared" si="11"/>
        <v/>
      </c>
      <c r="Z7" s="122" t="str" cm="1">
        <f t="array" ref="Z7">IFERROR(INDEX('Guias Salariais'!$E$1:$E$1298,SMALL(IF(Z$1='Guias Salariais'!$D$1:$D$1298,ROW('Guias Salariais'!$D$1:$D$1298)-ROW('Guias Salariais'!$D$1)+1),ROW(6:6))),"")</f>
        <v/>
      </c>
      <c r="AA7" s="279" t="str">
        <f t="shared" si="12"/>
        <v/>
      </c>
      <c r="AB7" s="122" t="str" cm="1">
        <f t="array" ref="AB7">IFERROR(INDEX('Guias Salariais'!$E$1:$E$1298,SMALL(IF(AB$1='Guias Salariais'!$D$1:$D$1298,ROW('Guias Salariais'!$D$1:$D$1298)-ROW('Guias Salariais'!$D$1)+1),ROW(6:6))),"")</f>
        <v/>
      </c>
      <c r="AC7" s="165" t="str">
        <f t="shared" si="13"/>
        <v/>
      </c>
      <c r="AD7" s="119" t="str" cm="1">
        <f t="array" ref="AD7">IFERROR(INDEX('Guias Salariais'!$E$1:$E$1298,SMALL(IF(AD$1='Guias Salariais'!$D$1:$D$1298,ROW('Guias Salariais'!$D$1:$D$1298)-ROW('Guias Salariais'!$D$1)+1),ROW(6:6))),"")</f>
        <v/>
      </c>
      <c r="AE7" s="279" t="str">
        <f t="shared" si="14"/>
        <v/>
      </c>
      <c r="AF7" s="121" t="str" cm="1">
        <f t="array" ref="AF7">IFERROR(INDEX('Guias Salariais'!$E$1:$E$1298,SMALL(IF(AF$1='Guias Salariais'!$D$1:$D$1298,ROW('Guias Salariais'!$D$1:$D$1298)-ROW('Guias Salariais'!$D$1)+1),ROW(6:6))),"")</f>
        <v/>
      </c>
      <c r="AG7" s="279" t="str">
        <f t="shared" si="15"/>
        <v/>
      </c>
      <c r="AH7" s="121" t="str" cm="1">
        <f t="array" ref="AH7">IFERROR(INDEX('Guias Salariais'!$E$1:$E$1298,SMALL(IF(AH$1='Guias Salariais'!$D$1:$D$1298,ROW('Guias Salariais'!$D$1:$D$1298)-ROW('Guias Salariais'!$D$1)+1),ROW(6:6))),"")</f>
        <v/>
      </c>
      <c r="AI7" s="165" t="str">
        <f t="shared" si="16"/>
        <v/>
      </c>
      <c r="AJ7" s="88" cm="1">
        <f t="array" ref="AJ7">IFERROR(INDEX('Guias Salariais'!$E$1:$E$1298,SMALL(IF(AJ$1='Guias Salariais'!$D$1:$D$1298,ROW('Guias Salariais'!$D$1:$D$1298)-ROW('Guias Salariais'!$D$1)+1),ROW(6:6))),"")</f>
        <v>4927.7777777777774</v>
      </c>
      <c r="AK7" s="279" t="b">
        <f t="shared" si="17"/>
        <v>1</v>
      </c>
      <c r="AL7" s="122" cm="1">
        <f t="array" ref="AL7">IFERROR(INDEX('Guias Salariais'!$E$1:$E$1298,SMALL(IF(AL$1='Guias Salariais'!$D$1:$D$1298,ROW('Guias Salariais'!$D$1:$D$1298)-ROW('Guias Salariais'!$D$1)+1),ROW(6:6))),"")</f>
        <v>7368.5188888888888</v>
      </c>
      <c r="AM7" s="279" t="b">
        <f t="shared" si="18"/>
        <v>1</v>
      </c>
      <c r="AN7" s="122" cm="1">
        <f t="array" ref="AN7">IFERROR(INDEX('Guias Salariais'!$E$1:$E$1298,SMALL(IF(AN$1='Guias Salariais'!$D$1:$D$1298,ROW('Guias Salariais'!$D$1:$D$1298)-ROW('Guias Salariais'!$D$1)+1),ROW(6:6))),"")</f>
        <v>9333.3333333333339</v>
      </c>
      <c r="AO7" s="165" t="b">
        <f t="shared" si="19"/>
        <v>1</v>
      </c>
      <c r="AP7" s="119" t="str" cm="1">
        <f t="array" ref="AP7">IFERROR(INDEX('Guias Salariais'!$E$1:$E$1298,SMALL(IF(AP$1='Guias Salariais'!$D$1:$D$1298,ROW('Guias Salariais'!$D$1:$D$1298)-ROW('Guias Salariais'!$D$1)+1),ROW(6:6))),"")</f>
        <v/>
      </c>
      <c r="AQ7" s="279" t="str">
        <f t="shared" si="20"/>
        <v/>
      </c>
      <c r="AR7" s="121" t="str" cm="1">
        <f t="array" ref="AR7">IFERROR(INDEX('Guias Salariais'!$E$1:$E$1298,SMALL(IF(AR$1='Guias Salariais'!$D$1:$D$1298,ROW('Guias Salariais'!$D$1:$D$1298)-ROW('Guias Salariais'!$D$1)+1),ROW(6:6))),"")</f>
        <v/>
      </c>
      <c r="AS7" s="279" t="str">
        <f t="shared" si="21"/>
        <v/>
      </c>
      <c r="AT7" s="121" t="str" cm="1">
        <f t="array" ref="AT7">IFERROR(INDEX('Guias Salariais'!$E$1:$E$1298,SMALL(IF(AT$1='Guias Salariais'!$D$1:$D$1298,ROW('Guias Salariais'!$D$1:$D$1298)-ROW('Guias Salariais'!$D$1)+1),ROW(6:6))),"")</f>
        <v/>
      </c>
      <c r="AU7" s="165" t="str">
        <f t="shared" si="22"/>
        <v/>
      </c>
      <c r="AV7" s="88" cm="1">
        <f t="array" ref="AV7">IFERROR(INDEX('Guias Salariais'!$E$1:$E$1298,SMALL(IF(AV$1='Guias Salariais'!$D$1:$D$1298,ROW('Guias Salariais'!$D$1:$D$1298)-ROW('Guias Salariais'!$D$1)+1),ROW(6:6))),"")</f>
        <v>6366.666666666667</v>
      </c>
      <c r="AW7" s="279" t="b">
        <f t="shared" si="23"/>
        <v>1</v>
      </c>
      <c r="AX7" s="122" cm="1">
        <f t="array" ref="AX7">IFERROR(INDEX('Guias Salariais'!$E$1:$E$1298,SMALL(IF(AX$1='Guias Salariais'!$D$1:$D$1298,ROW('Guias Salariais'!$D$1:$D$1298)-ROW('Guias Salariais'!$D$1)+1),ROW(6:6))),"")</f>
        <v>9916.6666666666661</v>
      </c>
      <c r="AY7" s="279" t="b">
        <f t="shared" si="24"/>
        <v>1</v>
      </c>
      <c r="AZ7" s="122" cm="1">
        <f t="array" ref="AZ7">IFERROR(INDEX('Guias Salariais'!$E$1:$E$1298,SMALL(IF(AZ$1='Guias Salariais'!$D$1:$D$1298,ROW('Guias Salariais'!$D$1:$D$1298)-ROW('Guias Salariais'!$D$1)+1),ROW(6:6))),"")</f>
        <v>14177.777777777777</v>
      </c>
      <c r="BA7" s="279" t="b">
        <f t="shared" si="25"/>
        <v>1</v>
      </c>
      <c r="BB7" s="119" cm="1">
        <f t="array" ref="BB7">IFERROR(INDEX('Guias Salariais'!$E$1:$E$1298,SMALL(IF(BB$1='Guias Salariais'!$D$1:$D$1298,ROW('Guias Salariais'!$D$1:$D$1298)-ROW('Guias Salariais'!$D$1)+1),ROW(6:6))),"")</f>
        <v>6566.4000000000005</v>
      </c>
      <c r="BC7" s="279" t="b">
        <f t="shared" si="26"/>
        <v>1</v>
      </c>
      <c r="BD7" s="121" cm="1">
        <f t="array" ref="BD7">IFERROR(INDEX('Guias Salariais'!$E$1:$E$1298,SMALL(IF(BD$1='Guias Salariais'!$D$1:$D$1298,ROW('Guias Salariais'!$D$1:$D$1298)-ROW('Guias Salariais'!$D$1)+1),ROW(6:6))),"")</f>
        <v>9492.5922222222216</v>
      </c>
      <c r="BE7" s="279" t="b">
        <f t="shared" si="27"/>
        <v>1</v>
      </c>
      <c r="BF7" s="121" cm="1">
        <f t="array" ref="BF7">IFERROR(INDEX('Guias Salariais'!$E$1:$E$1298,SMALL(IF(BF$1='Guias Salariais'!$D$1:$D$1298,ROW('Guias Salariais'!$D$1:$D$1298)-ROW('Guias Salariais'!$D$1)+1),ROW(6:6))),"")</f>
        <v>14507.407777777778</v>
      </c>
      <c r="BG7" s="279" t="b">
        <f t="shared" si="28"/>
        <v>1</v>
      </c>
      <c r="BH7" s="88" cm="1">
        <f t="array" ref="BH7">IFERROR(INDEX('Guias Salariais'!$E$1:$E$1298,SMALL(IF(BH$1='Guias Salariais'!$D$1:$D$1298,ROW('Guias Salariais'!$D$1:$D$1298)-ROW('Guias Salariais'!$D$1)+1),ROW(6:6))),"")</f>
        <v>8208</v>
      </c>
      <c r="BI7" s="279" t="b">
        <f t="shared" si="29"/>
        <v>1</v>
      </c>
      <c r="BJ7" s="122" cm="1">
        <f t="array" ref="BJ7">IFERROR(INDEX('Guias Salariais'!$E$1:$E$1298,SMALL(IF(BJ$1='Guias Salariais'!$D$1:$D$1298,ROW('Guias Salariais'!$D$1:$D$1298)-ROW('Guias Salariais'!$D$1)+1),ROW(6:6))),"")</f>
        <v>9966.6666666666661</v>
      </c>
      <c r="BK7" s="279" t="b">
        <f t="shared" si="30"/>
        <v>1</v>
      </c>
      <c r="BL7" s="122" cm="1">
        <f t="array" ref="BL7">IFERROR(INDEX('Guias Salariais'!$E$1:$E$1298,SMALL(IF(BL$1='Guias Salariais'!$D$1:$D$1298,ROW('Guias Salariais'!$D$1:$D$1298)-ROW('Guias Salariais'!$D$1)+1),ROW(6:6))),"")</f>
        <v>15966.666666666666</v>
      </c>
      <c r="BM7" s="279" t="b">
        <f t="shared" si="31"/>
        <v>1</v>
      </c>
      <c r="BN7" s="119" cm="1">
        <f t="array" ref="BN7">IFERROR(INDEX('Guias Salariais'!$E$1:$E$1298,SMALL(IF(BN$1='Guias Salariais'!$D$1:$D$1298,ROW('Guias Salariais'!$D$1:$D$1298)-ROW('Guias Salariais'!$D$1)+1),ROW(6:6))),"")</f>
        <v>22196.296666666665</v>
      </c>
      <c r="BO7" s="165" t="b">
        <f t="shared" si="32"/>
        <v>1</v>
      </c>
      <c r="BP7" s="122" t="str" cm="1">
        <f t="array" ref="BP7">IFERROR(INDEX('Guias Salariais'!$E$1:$E$1298,SMALL(IF(BP$1='Guias Salariais'!$D$1:$D$1298,ROW('Guias Salariais'!$D$1:$D$1298)-ROW('Guias Salariais'!$D$1)+1),ROW(6:6))),"")</f>
        <v/>
      </c>
      <c r="BQ7" s="279" t="str">
        <f t="shared" si="33"/>
        <v/>
      </c>
      <c r="BR7" s="122" cm="1">
        <f t="array" ref="BR7">IFERROR(INDEX('Guias Salariais'!$E$1:$E$1298,SMALL(IF(BR$1='Guias Salariais'!$D$1:$D$1298,ROW('Guias Salariais'!$D$1:$D$1298)-ROW('Guias Salariais'!$D$1)+1),ROW(6:6))),"")</f>
        <v>17953.703333333335</v>
      </c>
      <c r="BS7" s="165" t="b">
        <f t="shared" si="34"/>
        <v>1</v>
      </c>
    </row>
    <row r="8" spans="1:71" x14ac:dyDescent="0.25">
      <c r="A8" s="667"/>
      <c r="B8" s="119" t="str" cm="1">
        <f t="array" ref="B8">IFERROR(INDEX('Guias Salariais'!$E$1:$E$1298,SMALL(IF(B$1='Guias Salariais'!$D$1:$D$1298,ROW('Guias Salariais'!$D$1:$D$1298)-ROW('Guias Salariais'!$D$1)+1),ROW(7:7))),"")</f>
        <v/>
      </c>
      <c r="C8" s="279" t="str">
        <f t="shared" si="0"/>
        <v/>
      </c>
      <c r="D8" s="121" t="str" cm="1">
        <f t="array" ref="D8">IFERROR(INDEX('Guias Salariais'!$E$1:$E$1298,SMALL(IF(D$1='Guias Salariais'!$D$1:$D$1298,ROW('Guias Salariais'!$D$1:$D$1298)-ROW('Guias Salariais'!$D$1)+1),ROW(7:7))),"")</f>
        <v/>
      </c>
      <c r="E8" s="279" t="str">
        <f t="shared" si="1"/>
        <v/>
      </c>
      <c r="F8" s="121" t="str" cm="1">
        <f t="array" ref="F8">IFERROR(INDEX('Guias Salariais'!$E$1:$E$1298,SMALL(IF(F$1='Guias Salariais'!$D$1:$D$1298,ROW('Guias Salariais'!$D$1:$D$1298)-ROW('Guias Salariais'!$D$1)+1),ROW(7:7))),"")</f>
        <v/>
      </c>
      <c r="G8" s="165" t="str">
        <f t="shared" si="2"/>
        <v/>
      </c>
      <c r="H8" s="88" t="str" cm="1">
        <f t="array" ref="H8">IFERROR(INDEX('Guias Salariais'!$E$1:$E$1298,SMALL(IF(H$1='Guias Salariais'!$D$1:$D$1298,ROW('Guias Salariais'!$D$1:$D$1298)-ROW('Guias Salariais'!$D$1)+1),ROW(7:7))),"")</f>
        <v/>
      </c>
      <c r="I8" s="279" t="str">
        <f t="shared" si="3"/>
        <v/>
      </c>
      <c r="J8" s="122" t="str" cm="1">
        <f t="array" ref="J8">IFERROR(INDEX('Guias Salariais'!$E$1:$E$1298,SMALL(IF(J$1='Guias Salariais'!$D$1:$D$1298,ROW('Guias Salariais'!$D$1:$D$1298)-ROW('Guias Salariais'!$D$1)+1),ROW(7:7))),"")</f>
        <v/>
      </c>
      <c r="K8" s="279" t="str">
        <f t="shared" si="4"/>
        <v/>
      </c>
      <c r="L8" s="122" t="str" cm="1">
        <f t="array" ref="L8">IFERROR(INDEX('Guias Salariais'!$E$1:$E$1298,SMALL(IF(L$1='Guias Salariais'!$D$1:$D$1298,ROW('Guias Salariais'!$D$1:$D$1298)-ROW('Guias Salariais'!$D$1)+1),ROW(7:7))),"")</f>
        <v/>
      </c>
      <c r="M8" s="165" t="str">
        <f t="shared" si="5"/>
        <v/>
      </c>
      <c r="N8" s="119" cm="1">
        <f t="array" ref="N8">IFERROR(INDEX('Guias Salariais'!$E$1:$E$1298,SMALL(IF(N$1='Guias Salariais'!$D$1:$D$1298,ROW('Guias Salariais'!$D$1:$D$1298)-ROW('Guias Salariais'!$D$1)+1),ROW(7:7))),"")</f>
        <v>12344.444444444445</v>
      </c>
      <c r="O8" s="165" t="b">
        <f t="shared" si="6"/>
        <v>1</v>
      </c>
      <c r="P8" s="88" t="str" cm="1">
        <f t="array" ref="P8">IFERROR(INDEX('Guias Salariais'!$E$1:$E$1298,SMALL(IF(P$1='Guias Salariais'!$D$1:$D$1298,ROW('Guias Salariais'!$D$1:$D$1298)-ROW('Guias Salariais'!$D$1)+1),ROW(7:7))),"")</f>
        <v/>
      </c>
      <c r="Q8" s="279" t="str">
        <f t="shared" si="7"/>
        <v/>
      </c>
      <c r="R8" s="122" cm="1">
        <f t="array" ref="R8">IFERROR(INDEX('Guias Salariais'!$E$1:$E$1298,SMALL(IF(R$1='Guias Salariais'!$D$1:$D$1298,ROW('Guias Salariais'!$D$1:$D$1298)-ROW('Guias Salariais'!$D$1)+1),ROW(7:7))),"")</f>
        <v>6840.0000000000009</v>
      </c>
      <c r="S8" s="279" t="b">
        <f t="shared" si="8"/>
        <v>0</v>
      </c>
      <c r="T8" s="122" cm="1">
        <f t="array" ref="T8">IFERROR(INDEX('Guias Salariais'!$E$1:$E$1298,SMALL(IF(T$1='Guias Salariais'!$D$1:$D$1298,ROW('Guias Salariais'!$D$1:$D$1298)-ROW('Guias Salariais'!$D$1)+1),ROW(7:7))),"")</f>
        <v>10944</v>
      </c>
      <c r="U8" s="165" t="b">
        <f t="shared" si="9"/>
        <v>0</v>
      </c>
      <c r="V8" s="119" cm="1">
        <f t="array" ref="V8">IFERROR(INDEX('Guias Salariais'!$E$1:$E$1298,SMALL(IF(V$1='Guias Salariais'!$D$1:$D$1298,ROW('Guias Salariais'!$D$1:$D$1298)-ROW('Guias Salariais'!$D$1)+1),ROW(7:7))),"")</f>
        <v>14248.147777777778</v>
      </c>
      <c r="W8" s="165" t="b">
        <f t="shared" si="10"/>
        <v>0</v>
      </c>
      <c r="X8" s="88" t="str" cm="1">
        <f t="array" ref="X8">IFERROR(INDEX('Guias Salariais'!$E$1:$E$1298,SMALL(IF(X$1='Guias Salariais'!$D$1:$D$1298,ROW('Guias Salariais'!$D$1:$D$1298)-ROW('Guias Salariais'!$D$1)+1),ROW(7:7))),"")</f>
        <v/>
      </c>
      <c r="Y8" s="279" t="str">
        <f t="shared" si="11"/>
        <v/>
      </c>
      <c r="Z8" s="122" t="str" cm="1">
        <f t="array" ref="Z8">IFERROR(INDEX('Guias Salariais'!$E$1:$E$1298,SMALL(IF(Z$1='Guias Salariais'!$D$1:$D$1298,ROW('Guias Salariais'!$D$1:$D$1298)-ROW('Guias Salariais'!$D$1)+1),ROW(7:7))),"")</f>
        <v/>
      </c>
      <c r="AA8" s="279" t="str">
        <f t="shared" si="12"/>
        <v/>
      </c>
      <c r="AB8" s="122" t="str" cm="1">
        <f t="array" ref="AB8">IFERROR(INDEX('Guias Salariais'!$E$1:$E$1298,SMALL(IF(AB$1='Guias Salariais'!$D$1:$D$1298,ROW('Guias Salariais'!$D$1:$D$1298)-ROW('Guias Salariais'!$D$1)+1),ROW(7:7))),"")</f>
        <v/>
      </c>
      <c r="AC8" s="165" t="str">
        <f t="shared" si="13"/>
        <v/>
      </c>
      <c r="AD8" s="119" t="str" cm="1">
        <f t="array" ref="AD8">IFERROR(INDEX('Guias Salariais'!$E$1:$E$1298,SMALL(IF(AD$1='Guias Salariais'!$D$1:$D$1298,ROW('Guias Salariais'!$D$1:$D$1298)-ROW('Guias Salariais'!$D$1)+1),ROW(7:7))),"")</f>
        <v/>
      </c>
      <c r="AE8" s="279" t="str">
        <f t="shared" si="14"/>
        <v/>
      </c>
      <c r="AF8" s="121" t="str" cm="1">
        <f t="array" ref="AF8">IFERROR(INDEX('Guias Salariais'!$E$1:$E$1298,SMALL(IF(AF$1='Guias Salariais'!$D$1:$D$1298,ROW('Guias Salariais'!$D$1:$D$1298)-ROW('Guias Salariais'!$D$1)+1),ROW(7:7))),"")</f>
        <v/>
      </c>
      <c r="AG8" s="279" t="str">
        <f t="shared" si="15"/>
        <v/>
      </c>
      <c r="AH8" s="121" t="str" cm="1">
        <f t="array" ref="AH8">IFERROR(INDEX('Guias Salariais'!$E$1:$E$1298,SMALL(IF(AH$1='Guias Salariais'!$D$1:$D$1298,ROW('Guias Salariais'!$D$1:$D$1298)-ROW('Guias Salariais'!$D$1)+1),ROW(7:7))),"")</f>
        <v/>
      </c>
      <c r="AI8" s="165" t="str">
        <f t="shared" si="16"/>
        <v/>
      </c>
      <c r="AJ8" s="88" cm="1">
        <f t="array" ref="AJ8">IFERROR(INDEX('Guias Salariais'!$E$1:$E$1298,SMALL(IF(AJ$1='Guias Salariais'!$D$1:$D$1298,ROW('Guias Salariais'!$D$1:$D$1298)-ROW('Guias Salariais'!$D$1)+1),ROW(7:7))),"")</f>
        <v>4875.9255555555555</v>
      </c>
      <c r="AK8" s="279" t="b">
        <f t="shared" si="17"/>
        <v>1</v>
      </c>
      <c r="AL8" s="638" cm="1">
        <f t="array" ref="AL8">IFERROR(INDEX('Guias Salariais'!$E$1:$E$1298,SMALL(IF(AL$1='Guias Salariais'!$D$1:$D$1298,ROW('Guias Salariais'!$D$1:$D$1298)-ROW('Guias Salariais'!$D$1)+1),ROW(7:7))),"")</f>
        <v>13132.800000000001</v>
      </c>
      <c r="AM8" s="279" t="b">
        <f t="shared" si="18"/>
        <v>0</v>
      </c>
      <c r="AN8" s="122" cm="1">
        <f t="array" ref="AN8">IFERROR(INDEX('Guias Salariais'!$E$1:$E$1298,SMALL(IF(AN$1='Guias Salariais'!$D$1:$D$1298,ROW('Guias Salariais'!$D$1:$D$1298)-ROW('Guias Salariais'!$D$1)+1),ROW(7:7))),"")</f>
        <v>10003.703333333333</v>
      </c>
      <c r="AO8" s="165" t="b">
        <f t="shared" si="19"/>
        <v>1</v>
      </c>
      <c r="AP8" s="119" t="str" cm="1">
        <f t="array" ref="AP8">IFERROR(INDEX('Guias Salariais'!$E$1:$E$1298,SMALL(IF(AP$1='Guias Salariais'!$D$1:$D$1298,ROW('Guias Salariais'!$D$1:$D$1298)-ROW('Guias Salariais'!$D$1)+1),ROW(7:7))),"")</f>
        <v/>
      </c>
      <c r="AQ8" s="279" t="str">
        <f t="shared" si="20"/>
        <v/>
      </c>
      <c r="AR8" s="121" t="str" cm="1">
        <f t="array" ref="AR8">IFERROR(INDEX('Guias Salariais'!$E$1:$E$1298,SMALL(IF(AR$1='Guias Salariais'!$D$1:$D$1298,ROW('Guias Salariais'!$D$1:$D$1298)-ROW('Guias Salariais'!$D$1)+1),ROW(7:7))),"")</f>
        <v/>
      </c>
      <c r="AS8" s="279" t="str">
        <f t="shared" si="21"/>
        <v/>
      </c>
      <c r="AT8" s="121" t="str" cm="1">
        <f t="array" ref="AT8">IFERROR(INDEX('Guias Salariais'!$E$1:$E$1298,SMALL(IF(AT$1='Guias Salariais'!$D$1:$D$1298,ROW('Guias Salariais'!$D$1:$D$1298)-ROW('Guias Salariais'!$D$1)+1),ROW(7:7))),"")</f>
        <v/>
      </c>
      <c r="AU8" s="165" t="str">
        <f t="shared" si="22"/>
        <v/>
      </c>
      <c r="AV8" s="88" cm="1">
        <f t="array" ref="AV8">IFERROR(INDEX('Guias Salariais'!$E$1:$E$1298,SMALL(IF(AV$1='Guias Salariais'!$D$1:$D$1298,ROW('Guias Salariais'!$D$1:$D$1298)-ROW('Guias Salariais'!$D$1)+1),ROW(7:7))),"")</f>
        <v>7500</v>
      </c>
      <c r="AW8" s="279" t="b">
        <f t="shared" si="23"/>
        <v>1</v>
      </c>
      <c r="AX8" s="122" cm="1">
        <f t="array" ref="AX8">IFERROR(INDEX('Guias Salariais'!$E$1:$E$1298,SMALL(IF(AX$1='Guias Salariais'!$D$1:$D$1298,ROW('Guias Salariais'!$D$1:$D$1298)-ROW('Guias Salariais'!$D$1)+1),ROW(7:7))),"")</f>
        <v>10196.296666666667</v>
      </c>
      <c r="AY8" s="279" t="b">
        <f t="shared" si="24"/>
        <v>1</v>
      </c>
      <c r="AZ8" s="122" cm="1">
        <f t="array" ref="AZ8">IFERROR(INDEX('Guias Salariais'!$E$1:$E$1298,SMALL(IF(AZ$1='Guias Salariais'!$D$1:$D$1298,ROW('Guias Salariais'!$D$1:$D$1298)-ROW('Guias Salariais'!$D$1)+1),ROW(7:7))),"")</f>
        <v>15025.925555555557</v>
      </c>
      <c r="BA8" s="279" t="b">
        <f t="shared" si="25"/>
        <v>1</v>
      </c>
      <c r="BB8" s="119" t="str" cm="1">
        <f t="array" ref="BB8">IFERROR(INDEX('Guias Salariais'!$E$1:$E$1298,SMALL(IF(BB$1='Guias Salariais'!$D$1:$D$1298,ROW('Guias Salariais'!$D$1:$D$1298)-ROW('Guias Salariais'!$D$1)+1),ROW(7:7))),"")</f>
        <v/>
      </c>
      <c r="BC8" s="279" t="str">
        <f t="shared" si="26"/>
        <v/>
      </c>
      <c r="BD8" s="121" cm="1">
        <f t="array" ref="BD8">IFERROR(INDEX('Guias Salariais'!$E$1:$E$1298,SMALL(IF(BD$1='Guias Salariais'!$D$1:$D$1298,ROW('Guias Salariais'!$D$1:$D$1298)-ROW('Guias Salariais'!$D$1)+1),ROW(7:7))),"")</f>
        <v>8755.2000000000007</v>
      </c>
      <c r="BE8" s="279" t="b">
        <f t="shared" si="27"/>
        <v>1</v>
      </c>
      <c r="BF8" s="121" cm="1">
        <f t="array" ref="BF8">IFERROR(INDEX('Guias Salariais'!$E$1:$E$1298,SMALL(IF(BF$1='Guias Salariais'!$D$1:$D$1298,ROW('Guias Salariais'!$D$1:$D$1298)-ROW('Guias Salariais'!$D$1)+1),ROW(7:7))),"")</f>
        <v>13680.000000000002</v>
      </c>
      <c r="BG8" s="279" t="b">
        <f t="shared" si="28"/>
        <v>1</v>
      </c>
      <c r="BH8" s="88" cm="1">
        <f t="array" ref="BH8">IFERROR(INDEX('Guias Salariais'!$E$1:$E$1298,SMALL(IF(BH$1='Guias Salariais'!$D$1:$D$1298,ROW('Guias Salariais'!$D$1:$D$1298)-ROW('Guias Salariais'!$D$1)+1),ROW(7:7))),"")</f>
        <v>9302.4000000000015</v>
      </c>
      <c r="BI8" s="279" t="b">
        <f t="shared" si="29"/>
        <v>1</v>
      </c>
      <c r="BJ8" s="122" cm="1">
        <f t="array" ref="BJ8">IFERROR(INDEX('Guias Salariais'!$E$1:$E$1298,SMALL(IF(BJ$1='Guias Salariais'!$D$1:$D$1298,ROW('Guias Salariais'!$D$1:$D$1298)-ROW('Guias Salariais'!$D$1)+1),ROW(7:7))),"")</f>
        <v>10966.666666666666</v>
      </c>
      <c r="BK8" s="279" t="b">
        <f t="shared" si="30"/>
        <v>1</v>
      </c>
      <c r="BL8" s="122" cm="1">
        <f t="array" ref="BL8">IFERROR(INDEX('Guias Salariais'!$E$1:$E$1298,SMALL(IF(BL$1='Guias Salariais'!$D$1:$D$1298,ROW('Guias Salariais'!$D$1:$D$1298)-ROW('Guias Salariais'!$D$1)+1),ROW(7:7))),"")</f>
        <v>13966.666666666666</v>
      </c>
      <c r="BM8" s="279" t="b">
        <f t="shared" si="31"/>
        <v>1</v>
      </c>
      <c r="BN8" s="119" cm="1">
        <f t="array" ref="BN8">IFERROR(INDEX('Guias Salariais'!$E$1:$E$1298,SMALL(IF(BN$1='Guias Salariais'!$D$1:$D$1298,ROW('Guias Salariais'!$D$1:$D$1298)-ROW('Guias Salariais'!$D$1)+1),ROW(7:7))),"")</f>
        <v>25000</v>
      </c>
      <c r="BO8" s="165" t="b">
        <f t="shared" si="32"/>
        <v>0</v>
      </c>
      <c r="BP8" s="122" t="str" cm="1">
        <f t="array" ref="BP8">IFERROR(INDEX('Guias Salariais'!$E$1:$E$1298,SMALL(IF(BP$1='Guias Salariais'!$D$1:$D$1298,ROW('Guias Salariais'!$D$1:$D$1298)-ROW('Guias Salariais'!$D$1)+1),ROW(7:7))),"")</f>
        <v/>
      </c>
      <c r="BQ8" s="279" t="str">
        <f t="shared" si="33"/>
        <v/>
      </c>
      <c r="BR8" s="122" cm="1">
        <f t="array" ref="BR8">IFERROR(INDEX('Guias Salariais'!$E$1:$E$1298,SMALL(IF(BR$1='Guias Salariais'!$D$1:$D$1298,ROW('Guias Salariais'!$D$1:$D$1298)-ROW('Guias Salariais'!$D$1)+1),ROW(7:7))),"")</f>
        <v>19800</v>
      </c>
      <c r="BS8" s="165" t="b">
        <f t="shared" si="34"/>
        <v>1</v>
      </c>
    </row>
    <row r="9" spans="1:71" x14ac:dyDescent="0.25">
      <c r="A9" s="667"/>
      <c r="B9" s="119" t="str" cm="1">
        <f t="array" ref="B9">IFERROR(INDEX('Guias Salariais'!$E$1:$E$1298,SMALL(IF(B$1='Guias Salariais'!$D$1:$D$1298,ROW('Guias Salariais'!$D$1:$D$1298)-ROW('Guias Salariais'!$D$1)+1),ROW(8:8))),"")</f>
        <v/>
      </c>
      <c r="C9" s="279" t="str">
        <f t="shared" si="0"/>
        <v/>
      </c>
      <c r="D9" s="121" t="str" cm="1">
        <f t="array" ref="D9">IFERROR(INDEX('Guias Salariais'!$E$1:$E$1298,SMALL(IF(D$1='Guias Salariais'!$D$1:$D$1298,ROW('Guias Salariais'!$D$1:$D$1298)-ROW('Guias Salariais'!$D$1)+1),ROW(8:8))),"")</f>
        <v/>
      </c>
      <c r="E9" s="279" t="str">
        <f t="shared" si="1"/>
        <v/>
      </c>
      <c r="F9" s="121" t="str" cm="1">
        <f t="array" ref="F9">IFERROR(INDEX('Guias Salariais'!$E$1:$E$1298,SMALL(IF(F$1='Guias Salariais'!$D$1:$D$1298,ROW('Guias Salariais'!$D$1:$D$1298)-ROW('Guias Salariais'!$D$1)+1),ROW(8:8))),"")</f>
        <v/>
      </c>
      <c r="G9" s="165" t="str">
        <f t="shared" si="2"/>
        <v/>
      </c>
      <c r="H9" s="88" t="str" cm="1">
        <f t="array" ref="H9">IFERROR(INDEX('Guias Salariais'!$E$1:$E$1298,SMALL(IF(H$1='Guias Salariais'!$D$1:$D$1298,ROW('Guias Salariais'!$D$1:$D$1298)-ROW('Guias Salariais'!$D$1)+1),ROW(8:8))),"")</f>
        <v/>
      </c>
      <c r="I9" s="279" t="str">
        <f t="shared" si="3"/>
        <v/>
      </c>
      <c r="J9" s="122" t="str" cm="1">
        <f t="array" ref="J9">IFERROR(INDEX('Guias Salariais'!$E$1:$E$1298,SMALL(IF(J$1='Guias Salariais'!$D$1:$D$1298,ROW('Guias Salariais'!$D$1:$D$1298)-ROW('Guias Salariais'!$D$1)+1),ROW(8:8))),"")</f>
        <v/>
      </c>
      <c r="K9" s="279" t="str">
        <f t="shared" si="4"/>
        <v/>
      </c>
      <c r="L9" s="122" t="str" cm="1">
        <f t="array" ref="L9">IFERROR(INDEX('Guias Salariais'!$E$1:$E$1298,SMALL(IF(L$1='Guias Salariais'!$D$1:$D$1298,ROW('Guias Salariais'!$D$1:$D$1298)-ROW('Guias Salariais'!$D$1)+1),ROW(8:8))),"")</f>
        <v/>
      </c>
      <c r="M9" s="165" t="str">
        <f t="shared" si="5"/>
        <v/>
      </c>
      <c r="N9" s="119" t="str" cm="1">
        <f t="array" ref="N9">IFERROR(INDEX('Guias Salariais'!$E$1:$E$1298,SMALL(IF(N$1='Guias Salariais'!$D$1:$D$1298,ROW('Guias Salariais'!$D$1:$D$1298)-ROW('Guias Salariais'!$D$1)+1),ROW(8:8))),"")</f>
        <v/>
      </c>
      <c r="O9" s="165" t="str">
        <f t="shared" si="6"/>
        <v/>
      </c>
      <c r="P9" s="88" t="str" cm="1">
        <f t="array" ref="P9">IFERROR(INDEX('Guias Salariais'!$E$1:$E$1298,SMALL(IF(P$1='Guias Salariais'!$D$1:$D$1298,ROW('Guias Salariais'!$D$1:$D$1298)-ROW('Guias Salariais'!$D$1)+1),ROW(8:8))),"")</f>
        <v/>
      </c>
      <c r="Q9" s="279" t="str">
        <f t="shared" si="7"/>
        <v/>
      </c>
      <c r="R9" s="122" t="str" cm="1">
        <f t="array" ref="R9">IFERROR(INDEX('Guias Salariais'!$E$1:$E$1298,SMALL(IF(R$1='Guias Salariais'!$D$1:$D$1298,ROW('Guias Salariais'!$D$1:$D$1298)-ROW('Guias Salariais'!$D$1)+1),ROW(8:8))),"")</f>
        <v/>
      </c>
      <c r="S9" s="279" t="str">
        <f t="shared" si="8"/>
        <v/>
      </c>
      <c r="T9" s="122" t="str" cm="1">
        <f t="array" ref="T9">IFERROR(INDEX('Guias Salariais'!$E$1:$E$1298,SMALL(IF(T$1='Guias Salariais'!$D$1:$D$1298,ROW('Guias Salariais'!$D$1:$D$1298)-ROW('Guias Salariais'!$D$1)+1),ROW(8:8))),"")</f>
        <v/>
      </c>
      <c r="U9" s="165" t="str">
        <f t="shared" si="9"/>
        <v/>
      </c>
      <c r="V9" s="119" cm="1">
        <f t="array" ref="V9">IFERROR(INDEX('Guias Salariais'!$E$1:$E$1298,SMALL(IF(V$1='Guias Salariais'!$D$1:$D$1298,ROW('Guias Salariais'!$D$1:$D$1298)-ROW('Guias Salariais'!$D$1)+1),ROW(8:8))),"")</f>
        <v>16614.814444444448</v>
      </c>
      <c r="W9" s="165" t="b">
        <f t="shared" si="10"/>
        <v>1</v>
      </c>
      <c r="X9" s="88" t="str" cm="1">
        <f t="array" ref="X9">IFERROR(INDEX('Guias Salariais'!$E$1:$E$1298,SMALL(IF(X$1='Guias Salariais'!$D$1:$D$1298,ROW('Guias Salariais'!$D$1:$D$1298)-ROW('Guias Salariais'!$D$1)+1),ROW(8:8))),"")</f>
        <v/>
      </c>
      <c r="Y9" s="279" t="str">
        <f t="shared" si="11"/>
        <v/>
      </c>
      <c r="Z9" s="122" t="str" cm="1">
        <f t="array" ref="Z9">IFERROR(INDEX('Guias Salariais'!$E$1:$E$1298,SMALL(IF(Z$1='Guias Salariais'!$D$1:$D$1298,ROW('Guias Salariais'!$D$1:$D$1298)-ROW('Guias Salariais'!$D$1)+1),ROW(8:8))),"")</f>
        <v/>
      </c>
      <c r="AA9" s="279" t="str">
        <f t="shared" si="12"/>
        <v/>
      </c>
      <c r="AB9" s="122" t="str" cm="1">
        <f t="array" ref="AB9">IFERROR(INDEX('Guias Salariais'!$E$1:$E$1298,SMALL(IF(AB$1='Guias Salariais'!$D$1:$D$1298,ROW('Guias Salariais'!$D$1:$D$1298)-ROW('Guias Salariais'!$D$1)+1),ROW(8:8))),"")</f>
        <v/>
      </c>
      <c r="AC9" s="165" t="str">
        <f t="shared" si="13"/>
        <v/>
      </c>
      <c r="AD9" s="119" t="str" cm="1">
        <f t="array" ref="AD9">IFERROR(INDEX('Guias Salariais'!$E$1:$E$1298,SMALL(IF(AD$1='Guias Salariais'!$D$1:$D$1298,ROW('Guias Salariais'!$D$1:$D$1298)-ROW('Guias Salariais'!$D$1)+1),ROW(8:8))),"")</f>
        <v/>
      </c>
      <c r="AE9" s="279" t="str">
        <f t="shared" si="14"/>
        <v/>
      </c>
      <c r="AF9" s="121" t="str" cm="1">
        <f t="array" ref="AF9">IFERROR(INDEX('Guias Salariais'!$E$1:$E$1298,SMALL(IF(AF$1='Guias Salariais'!$D$1:$D$1298,ROW('Guias Salariais'!$D$1:$D$1298)-ROW('Guias Salariais'!$D$1)+1),ROW(8:8))),"")</f>
        <v/>
      </c>
      <c r="AG9" s="279" t="str">
        <f t="shared" si="15"/>
        <v/>
      </c>
      <c r="AH9" s="121" t="str" cm="1">
        <f t="array" ref="AH9">IFERROR(INDEX('Guias Salariais'!$E$1:$E$1298,SMALL(IF(AH$1='Guias Salariais'!$D$1:$D$1298,ROW('Guias Salariais'!$D$1:$D$1298)-ROW('Guias Salariais'!$D$1)+1),ROW(8:8))),"")</f>
        <v/>
      </c>
      <c r="AI9" s="165" t="str">
        <f t="shared" si="16"/>
        <v/>
      </c>
      <c r="AJ9" s="637" cm="1">
        <f t="array" ref="AJ9">IFERROR(INDEX('Guias Salariais'!$E$1:$E$1298,SMALL(IF(AJ$1='Guias Salariais'!$D$1:$D$1298,ROW('Guias Salariais'!$D$1:$D$1298)-ROW('Guias Salariais'!$D$1)+1),ROW(8:8))),"")</f>
        <v>8755.2000000000007</v>
      </c>
      <c r="AK9" s="279" t="b">
        <f t="shared" si="17"/>
        <v>0</v>
      </c>
      <c r="AL9" s="122" cm="1">
        <f t="array" ref="AL9">IFERROR(INDEX('Guias Salariais'!$E$1:$E$1298,SMALL(IF(AL$1='Guias Salariais'!$D$1:$D$1298,ROW('Guias Salariais'!$D$1:$D$1298)-ROW('Guias Salariais'!$D$1)+1),ROW(8:8))),"")</f>
        <v>9576</v>
      </c>
      <c r="AM9" s="279" t="b">
        <f t="shared" si="18"/>
        <v>1</v>
      </c>
      <c r="AN9" s="122" cm="1">
        <f t="array" ref="AN9">IFERROR(INDEX('Guias Salariais'!$E$1:$E$1298,SMALL(IF(AN$1='Guias Salariais'!$D$1:$D$1298,ROW('Guias Salariais'!$D$1:$D$1298)-ROW('Guias Salariais'!$D$1)+1),ROW(8:8))),"")</f>
        <v>11911.111111111111</v>
      </c>
      <c r="AO9" s="165" t="b">
        <f t="shared" si="19"/>
        <v>1</v>
      </c>
      <c r="AP9" s="119" t="str" cm="1">
        <f t="array" ref="AP9">IFERROR(INDEX('Guias Salariais'!$E$1:$E$1298,SMALL(IF(AP$1='Guias Salariais'!$D$1:$D$1298,ROW('Guias Salariais'!$D$1:$D$1298)-ROW('Guias Salariais'!$D$1)+1),ROW(8:8))),"")</f>
        <v/>
      </c>
      <c r="AQ9" s="279" t="str">
        <f t="shared" si="20"/>
        <v/>
      </c>
      <c r="AR9" s="121" t="str" cm="1">
        <f t="array" ref="AR9">IFERROR(INDEX('Guias Salariais'!$E$1:$E$1298,SMALL(IF(AR$1='Guias Salariais'!$D$1:$D$1298,ROW('Guias Salariais'!$D$1:$D$1298)-ROW('Guias Salariais'!$D$1)+1),ROW(8:8))),"")</f>
        <v/>
      </c>
      <c r="AS9" s="279" t="str">
        <f t="shared" si="21"/>
        <v/>
      </c>
      <c r="AT9" s="121" t="str" cm="1">
        <f t="array" ref="AT9">IFERROR(INDEX('Guias Salariais'!$E$1:$E$1298,SMALL(IF(AT$1='Guias Salariais'!$D$1:$D$1298,ROW('Guias Salariais'!$D$1:$D$1298)-ROW('Guias Salariais'!$D$1)+1),ROW(8:8))),"")</f>
        <v/>
      </c>
      <c r="AU9" s="165" t="str">
        <f t="shared" si="22"/>
        <v/>
      </c>
      <c r="AV9" s="637" cm="1">
        <f t="array" ref="AV9">IFERROR(INDEX('Guias Salariais'!$E$1:$E$1298,SMALL(IF(AV$1='Guias Salariais'!$D$1:$D$1298,ROW('Guias Salariais'!$D$1:$D$1298)-ROW('Guias Salariais'!$D$1)+1),ROW(8:8))),"")</f>
        <v>9576</v>
      </c>
      <c r="AW9" s="279" t="b">
        <f t="shared" si="23"/>
        <v>0</v>
      </c>
      <c r="AX9" s="122" cm="1">
        <f t="array" ref="AX9">IFERROR(INDEX('Guias Salariais'!$E$1:$E$1298,SMALL(IF(AX$1='Guias Salariais'!$D$1:$D$1298,ROW('Guias Salariais'!$D$1:$D$1298)-ROW('Guias Salariais'!$D$1)+1),ROW(8:8))),"")</f>
        <v>10996.296666666667</v>
      </c>
      <c r="AY9" s="279" t="b">
        <f t="shared" si="24"/>
        <v>1</v>
      </c>
      <c r="AZ9" s="122" cm="1">
        <f t="array" ref="AZ9">IFERROR(INDEX('Guias Salariais'!$E$1:$E$1298,SMALL(IF(AZ$1='Guias Salariais'!$D$1:$D$1298,ROW('Guias Salariais'!$D$1:$D$1298)-ROW('Guias Salariais'!$D$1)+1),ROW(8:8))),"")</f>
        <v>16466.666666666668</v>
      </c>
      <c r="BA9" s="279" t="b">
        <f t="shared" si="25"/>
        <v>1</v>
      </c>
      <c r="BB9" s="119" t="str" cm="1">
        <f t="array" ref="BB9">IFERROR(INDEX('Guias Salariais'!$E$1:$E$1298,SMALL(IF(BB$1='Guias Salariais'!$D$1:$D$1298,ROW('Guias Salariais'!$D$1:$D$1298)-ROW('Guias Salariais'!$D$1)+1),ROW(8:8))),"")</f>
        <v/>
      </c>
      <c r="BC9" s="279" t="str">
        <f t="shared" si="26"/>
        <v/>
      </c>
      <c r="BD9" s="121" t="str" cm="1">
        <f t="array" ref="BD9">IFERROR(INDEX('Guias Salariais'!$E$1:$E$1298,SMALL(IF(BD$1='Guias Salariais'!$D$1:$D$1298,ROW('Guias Salariais'!$D$1:$D$1298)-ROW('Guias Salariais'!$D$1)+1),ROW(8:8))),"")</f>
        <v/>
      </c>
      <c r="BE9" s="279" t="str">
        <f t="shared" si="27"/>
        <v/>
      </c>
      <c r="BF9" s="121" t="str" cm="1">
        <f t="array" ref="BF9">IFERROR(INDEX('Guias Salariais'!$E$1:$E$1298,SMALL(IF(BF$1='Guias Salariais'!$D$1:$D$1298,ROW('Guias Salariais'!$D$1:$D$1298)-ROW('Guias Salariais'!$D$1)+1),ROW(8:8))),"")</f>
        <v/>
      </c>
      <c r="BG9" s="279" t="str">
        <f t="shared" si="28"/>
        <v/>
      </c>
      <c r="BH9" s="88" t="str" cm="1">
        <f t="array" ref="BH9">IFERROR(INDEX('Guias Salariais'!$E$1:$E$1298,SMALL(IF(BH$1='Guias Salariais'!$D$1:$D$1298,ROW('Guias Salariais'!$D$1:$D$1298)-ROW('Guias Salariais'!$D$1)+1),ROW(8:8))),"")</f>
        <v/>
      </c>
      <c r="BI9" s="279" t="str">
        <f t="shared" si="29"/>
        <v/>
      </c>
      <c r="BJ9" s="122" cm="1">
        <f t="array" ref="BJ9">IFERROR(INDEX('Guias Salariais'!$E$1:$E$1298,SMALL(IF(BJ$1='Guias Salariais'!$D$1:$D$1298,ROW('Guias Salariais'!$D$1:$D$1298)-ROW('Guias Salariais'!$D$1)+1),ROW(8:8))),"")</f>
        <v>12000</v>
      </c>
      <c r="BK9" s="279" t="b">
        <f t="shared" si="30"/>
        <v>1</v>
      </c>
      <c r="BL9" s="122" cm="1">
        <f t="array" ref="BL9">IFERROR(INDEX('Guias Salariais'!$E$1:$E$1298,SMALL(IF(BL$1='Guias Salariais'!$D$1:$D$1298,ROW('Guias Salariais'!$D$1:$D$1298)-ROW('Guias Salariais'!$D$1)+1),ROW(8:8))),"")</f>
        <v>15840</v>
      </c>
      <c r="BM9" s="279" t="b">
        <f t="shared" si="31"/>
        <v>1</v>
      </c>
      <c r="BN9" s="119" cm="1">
        <f t="array" ref="BN9">IFERROR(INDEX('Guias Salariais'!$E$1:$E$1298,SMALL(IF(BN$1='Guias Salariais'!$D$1:$D$1298,ROW('Guias Salariais'!$D$1:$D$1298)-ROW('Guias Salariais'!$D$1)+1),ROW(8:8))),"")</f>
        <v>20000</v>
      </c>
      <c r="BO9" s="165" t="b">
        <f t="shared" si="32"/>
        <v>1</v>
      </c>
      <c r="BP9" s="122" t="str" cm="1">
        <f t="array" ref="BP9">IFERROR(INDEX('Guias Salariais'!$E$1:$E$1298,SMALL(IF(BP$1='Guias Salariais'!$D$1:$D$1298,ROW('Guias Salariais'!$D$1:$D$1298)-ROW('Guias Salariais'!$D$1)+1),ROW(8:8))),"")</f>
        <v/>
      </c>
      <c r="BQ9" s="279" t="str">
        <f t="shared" si="33"/>
        <v/>
      </c>
      <c r="BR9" s="122" cm="1">
        <f t="array" ref="BR9">IFERROR(INDEX('Guias Salariais'!$E$1:$E$1298,SMALL(IF(BR$1='Guias Salariais'!$D$1:$D$1298,ROW('Guias Salariais'!$D$1:$D$1298)-ROW('Guias Salariais'!$D$1)+1),ROW(8:8))),"")</f>
        <v>23256</v>
      </c>
      <c r="BS9" s="165" t="b">
        <f t="shared" si="34"/>
        <v>0</v>
      </c>
    </row>
    <row r="10" spans="1:71" x14ac:dyDescent="0.25">
      <c r="A10" s="667"/>
      <c r="B10" s="119" t="str" cm="1">
        <f t="array" ref="B10">IFERROR(INDEX('Guias Salariais'!$E$1:$E$1298,SMALL(IF(B$1='Guias Salariais'!$D$1:$D$1298,ROW('Guias Salariais'!$D$1:$D$1298)-ROW('Guias Salariais'!$D$1)+1),ROW(9:9))),"")</f>
        <v/>
      </c>
      <c r="C10" s="279" t="str">
        <f t="shared" si="0"/>
        <v/>
      </c>
      <c r="D10" s="121" t="str" cm="1">
        <f t="array" ref="D10">IFERROR(INDEX('Guias Salariais'!$E$1:$E$1298,SMALL(IF(D$1='Guias Salariais'!$D$1:$D$1298,ROW('Guias Salariais'!$D$1:$D$1298)-ROW('Guias Salariais'!$D$1)+1),ROW(9:9))),"")</f>
        <v/>
      </c>
      <c r="E10" s="279" t="str">
        <f t="shared" si="1"/>
        <v/>
      </c>
      <c r="F10" s="121" t="str" cm="1">
        <f t="array" ref="F10">IFERROR(INDEX('Guias Salariais'!$E$1:$E$1298,SMALL(IF(F$1='Guias Salariais'!$D$1:$D$1298,ROW('Guias Salariais'!$D$1:$D$1298)-ROW('Guias Salariais'!$D$1)+1),ROW(9:9))),"")</f>
        <v/>
      </c>
      <c r="G10" s="165" t="str">
        <f t="shared" si="2"/>
        <v/>
      </c>
      <c r="H10" s="88" t="str" cm="1">
        <f t="array" ref="H10">IFERROR(INDEX('Guias Salariais'!$E$1:$E$1298,SMALL(IF(H$1='Guias Salariais'!$D$1:$D$1298,ROW('Guias Salariais'!$D$1:$D$1298)-ROW('Guias Salariais'!$D$1)+1),ROW(9:9))),"")</f>
        <v/>
      </c>
      <c r="I10" s="279" t="str">
        <f t="shared" si="3"/>
        <v/>
      </c>
      <c r="J10" s="122" t="str" cm="1">
        <f t="array" ref="J10">IFERROR(INDEX('Guias Salariais'!$E$1:$E$1298,SMALL(IF(J$1='Guias Salariais'!$D$1:$D$1298,ROW('Guias Salariais'!$D$1:$D$1298)-ROW('Guias Salariais'!$D$1)+1),ROW(9:9))),"")</f>
        <v/>
      </c>
      <c r="K10" s="279" t="str">
        <f t="shared" si="4"/>
        <v/>
      </c>
      <c r="L10" s="122" t="str" cm="1">
        <f t="array" ref="L10">IFERROR(INDEX('Guias Salariais'!$E$1:$E$1298,SMALL(IF(L$1='Guias Salariais'!$D$1:$D$1298,ROW('Guias Salariais'!$D$1:$D$1298)-ROW('Guias Salariais'!$D$1)+1),ROW(9:9))),"")</f>
        <v/>
      </c>
      <c r="M10" s="165" t="str">
        <f t="shared" si="5"/>
        <v/>
      </c>
      <c r="N10" s="119" t="str" cm="1">
        <f t="array" ref="N10">IFERROR(INDEX('Guias Salariais'!$E$1:$E$1298,SMALL(IF(N$1='Guias Salariais'!$D$1:$D$1298,ROW('Guias Salariais'!$D$1:$D$1298)-ROW('Guias Salariais'!$D$1)+1),ROW(9:9))),"")</f>
        <v/>
      </c>
      <c r="O10" s="165" t="str">
        <f t="shared" si="6"/>
        <v/>
      </c>
      <c r="P10" s="88" t="str" cm="1">
        <f t="array" ref="P10">IFERROR(INDEX('Guias Salariais'!$E$1:$E$1298,SMALL(IF(P$1='Guias Salariais'!$D$1:$D$1298,ROW('Guias Salariais'!$D$1:$D$1298)-ROW('Guias Salariais'!$D$1)+1),ROW(9:9))),"")</f>
        <v/>
      </c>
      <c r="Q10" s="279" t="str">
        <f t="shared" si="7"/>
        <v/>
      </c>
      <c r="R10" s="122" t="str" cm="1">
        <f t="array" ref="R10">IFERROR(INDEX('Guias Salariais'!$E$1:$E$1298,SMALL(IF(R$1='Guias Salariais'!$D$1:$D$1298,ROW('Guias Salariais'!$D$1:$D$1298)-ROW('Guias Salariais'!$D$1)+1),ROW(9:9))),"")</f>
        <v/>
      </c>
      <c r="S10" s="279" t="str">
        <f t="shared" si="8"/>
        <v/>
      </c>
      <c r="T10" s="122" t="str" cm="1">
        <f t="array" ref="T10">IFERROR(INDEX('Guias Salariais'!$E$1:$E$1298,SMALL(IF(T$1='Guias Salariais'!$D$1:$D$1298,ROW('Guias Salariais'!$D$1:$D$1298)-ROW('Guias Salariais'!$D$1)+1),ROW(9:9))),"")</f>
        <v/>
      </c>
      <c r="U10" s="165" t="str">
        <f t="shared" si="9"/>
        <v/>
      </c>
      <c r="V10" s="119" t="str" cm="1">
        <f t="array" ref="V10">IFERROR(INDEX('Guias Salariais'!$E$1:$E$1298,SMALL(IF(V$1='Guias Salariais'!$D$1:$D$1298,ROW('Guias Salariais'!$D$1:$D$1298)-ROW('Guias Salariais'!$D$1)+1),ROW(9:9))),"")</f>
        <v/>
      </c>
      <c r="W10" s="165" t="str">
        <f t="shared" si="10"/>
        <v/>
      </c>
      <c r="X10" s="88" t="str" cm="1">
        <f t="array" ref="X10">IFERROR(INDEX('Guias Salariais'!$E$1:$E$1298,SMALL(IF(X$1='Guias Salariais'!$D$1:$D$1298,ROW('Guias Salariais'!$D$1:$D$1298)-ROW('Guias Salariais'!$D$1)+1),ROW(9:9))),"")</f>
        <v/>
      </c>
      <c r="Y10" s="279" t="str">
        <f t="shared" si="11"/>
        <v/>
      </c>
      <c r="Z10" s="122" t="str" cm="1">
        <f t="array" ref="Z10">IFERROR(INDEX('Guias Salariais'!$E$1:$E$1298,SMALL(IF(Z$1='Guias Salariais'!$D$1:$D$1298,ROW('Guias Salariais'!$D$1:$D$1298)-ROW('Guias Salariais'!$D$1)+1),ROW(9:9))),"")</f>
        <v/>
      </c>
      <c r="AA10" s="279" t="str">
        <f t="shared" si="12"/>
        <v/>
      </c>
      <c r="AB10" s="122" t="str" cm="1">
        <f t="array" ref="AB10">IFERROR(INDEX('Guias Salariais'!$E$1:$E$1298,SMALL(IF(AB$1='Guias Salariais'!$D$1:$D$1298,ROW('Guias Salariais'!$D$1:$D$1298)-ROW('Guias Salariais'!$D$1)+1),ROW(9:9))),"")</f>
        <v/>
      </c>
      <c r="AC10" s="165" t="str">
        <f t="shared" si="13"/>
        <v/>
      </c>
      <c r="AD10" s="119" t="str" cm="1">
        <f t="array" ref="AD10">IFERROR(INDEX('Guias Salariais'!$E$1:$E$1298,SMALL(IF(AD$1='Guias Salariais'!$D$1:$D$1298,ROW('Guias Salariais'!$D$1:$D$1298)-ROW('Guias Salariais'!$D$1)+1),ROW(9:9))),"")</f>
        <v/>
      </c>
      <c r="AE10" s="279" t="str">
        <f t="shared" si="14"/>
        <v/>
      </c>
      <c r="AF10" s="121" t="str" cm="1">
        <f t="array" ref="AF10">IFERROR(INDEX('Guias Salariais'!$E$1:$E$1298,SMALL(IF(AF$1='Guias Salariais'!$D$1:$D$1298,ROW('Guias Salariais'!$D$1:$D$1298)-ROW('Guias Salariais'!$D$1)+1),ROW(9:9))),"")</f>
        <v/>
      </c>
      <c r="AG10" s="279" t="str">
        <f t="shared" si="15"/>
        <v/>
      </c>
      <c r="AH10" s="121" t="str" cm="1">
        <f t="array" ref="AH10">IFERROR(INDEX('Guias Salariais'!$E$1:$E$1298,SMALL(IF(AH$1='Guias Salariais'!$D$1:$D$1298,ROW('Guias Salariais'!$D$1:$D$1298)-ROW('Guias Salariais'!$D$1)+1),ROW(9:9))),"")</f>
        <v/>
      </c>
      <c r="AI10" s="165" t="str">
        <f t="shared" si="16"/>
        <v/>
      </c>
      <c r="AJ10" s="637" cm="1">
        <f t="array" ref="AJ10">IFERROR(INDEX('Guias Salariais'!$E$1:$E$1298,SMALL(IF(AJ$1='Guias Salariais'!$D$1:$D$1298,ROW('Guias Salariais'!$D$1:$D$1298)-ROW('Guias Salariais'!$D$1)+1),ROW(9:9))),"")</f>
        <v>6840.0000000000009</v>
      </c>
      <c r="AK10" s="279" t="b">
        <f t="shared" si="17"/>
        <v>0</v>
      </c>
      <c r="AL10" s="122" t="str" cm="1">
        <f t="array" ref="AL10">IFERROR(INDEX('Guias Salariais'!$E$1:$E$1298,SMALL(IF(AL$1='Guias Salariais'!$D$1:$D$1298,ROW('Guias Salariais'!$D$1:$D$1298)-ROW('Guias Salariais'!$D$1)+1),ROW(9:9))),"")</f>
        <v/>
      </c>
      <c r="AM10" s="279" t="str">
        <f t="shared" si="18"/>
        <v/>
      </c>
      <c r="AN10" s="122" cm="1">
        <f t="array" ref="AN10">IFERROR(INDEX('Guias Salariais'!$E$1:$E$1298,SMALL(IF(AN$1='Guias Salariais'!$D$1:$D$1298,ROW('Guias Salariais'!$D$1:$D$1298)-ROW('Guias Salariais'!$D$1)+1),ROW(9:9))),"")</f>
        <v>13200</v>
      </c>
      <c r="AO10" s="165" t="b">
        <f t="shared" si="19"/>
        <v>1</v>
      </c>
      <c r="AP10" s="119" t="str" cm="1">
        <f t="array" ref="AP10">IFERROR(INDEX('Guias Salariais'!$E$1:$E$1298,SMALL(IF(AP$1='Guias Salariais'!$D$1:$D$1298,ROW('Guias Salariais'!$D$1:$D$1298)-ROW('Guias Salariais'!$D$1)+1),ROW(9:9))),"")</f>
        <v/>
      </c>
      <c r="AQ10" s="279" t="str">
        <f t="shared" si="20"/>
        <v/>
      </c>
      <c r="AR10" s="121" t="str" cm="1">
        <f t="array" ref="AR10">IFERROR(INDEX('Guias Salariais'!$E$1:$E$1298,SMALL(IF(AR$1='Guias Salariais'!$D$1:$D$1298,ROW('Guias Salariais'!$D$1:$D$1298)-ROW('Guias Salariais'!$D$1)+1),ROW(9:9))),"")</f>
        <v/>
      </c>
      <c r="AS10" s="279" t="str">
        <f t="shared" si="21"/>
        <v/>
      </c>
      <c r="AT10" s="121" t="str" cm="1">
        <f t="array" ref="AT10">IFERROR(INDEX('Guias Salariais'!$E$1:$E$1298,SMALL(IF(AT$1='Guias Salariais'!$D$1:$D$1298,ROW('Guias Salariais'!$D$1:$D$1298)-ROW('Guias Salariais'!$D$1)+1),ROW(9:9))),"")</f>
        <v/>
      </c>
      <c r="AU10" s="165" t="str">
        <f t="shared" si="22"/>
        <v/>
      </c>
      <c r="AV10" s="88" t="str" cm="1">
        <f t="array" ref="AV10">IFERROR(INDEX('Guias Salariais'!$E$1:$E$1298,SMALL(IF(AV$1='Guias Salariais'!$D$1:$D$1298,ROW('Guias Salariais'!$D$1:$D$1298)-ROW('Guias Salariais'!$D$1)+1),ROW(9:9))),"")</f>
        <v/>
      </c>
      <c r="AW10" s="279" t="str">
        <f t="shared" si="23"/>
        <v/>
      </c>
      <c r="AX10" s="122" cm="1">
        <f t="array" ref="AX10">IFERROR(INDEX('Guias Salariais'!$E$1:$E$1298,SMALL(IF(AX$1='Guias Salariais'!$D$1:$D$1298,ROW('Guias Salariais'!$D$1:$D$1298)-ROW('Guias Salariais'!$D$1)+1),ROW(9:9))),"")</f>
        <v>11772.222222222223</v>
      </c>
      <c r="AY10" s="279" t="b">
        <f t="shared" si="24"/>
        <v>1</v>
      </c>
      <c r="AZ10" s="122" cm="1">
        <f t="array" ref="AZ10">IFERROR(INDEX('Guias Salariais'!$E$1:$E$1298,SMALL(IF(AZ$1='Guias Salariais'!$D$1:$D$1298,ROW('Guias Salariais'!$D$1:$D$1298)-ROW('Guias Salariais'!$D$1)+1),ROW(9:9))),"")</f>
        <v>17500</v>
      </c>
      <c r="BA10" s="279" t="b">
        <f t="shared" si="25"/>
        <v>1</v>
      </c>
      <c r="BB10" s="119" t="str" cm="1">
        <f t="array" ref="BB10">IFERROR(INDEX('Guias Salariais'!$E$1:$E$1298,SMALL(IF(BB$1='Guias Salariais'!$D$1:$D$1298,ROW('Guias Salariais'!$D$1:$D$1298)-ROW('Guias Salariais'!$D$1)+1),ROW(9:9))),"")</f>
        <v/>
      </c>
      <c r="BC10" s="279" t="str">
        <f t="shared" si="26"/>
        <v/>
      </c>
      <c r="BD10" s="121" t="str" cm="1">
        <f t="array" ref="BD10">IFERROR(INDEX('Guias Salariais'!$E$1:$E$1298,SMALL(IF(BD$1='Guias Salariais'!$D$1:$D$1298,ROW('Guias Salariais'!$D$1:$D$1298)-ROW('Guias Salariais'!$D$1)+1),ROW(9:9))),"")</f>
        <v/>
      </c>
      <c r="BE10" s="279" t="str">
        <f t="shared" si="27"/>
        <v/>
      </c>
      <c r="BF10" s="121" t="str" cm="1">
        <f t="array" ref="BF10">IFERROR(INDEX('Guias Salariais'!$E$1:$E$1298,SMALL(IF(BF$1='Guias Salariais'!$D$1:$D$1298,ROW('Guias Salariais'!$D$1:$D$1298)-ROW('Guias Salariais'!$D$1)+1),ROW(9:9))),"")</f>
        <v/>
      </c>
      <c r="BG10" s="279" t="str">
        <f t="shared" si="28"/>
        <v/>
      </c>
      <c r="BH10" s="88" t="str" cm="1">
        <f t="array" ref="BH10">IFERROR(INDEX('Guias Salariais'!$E$1:$E$1298,SMALL(IF(BH$1='Guias Salariais'!$D$1:$D$1298,ROW('Guias Salariais'!$D$1:$D$1298)-ROW('Guias Salariais'!$D$1)+1),ROW(9:9))),"")</f>
        <v/>
      </c>
      <c r="BI10" s="279" t="str">
        <f t="shared" si="29"/>
        <v/>
      </c>
      <c r="BJ10" s="122" cm="1">
        <f t="array" ref="BJ10">IFERROR(INDEX('Guias Salariais'!$E$1:$E$1298,SMALL(IF(BJ$1='Guias Salariais'!$D$1:$D$1298,ROW('Guias Salariais'!$D$1:$D$1298)-ROW('Guias Salariais'!$D$1)+1),ROW(9:9))),"")</f>
        <v>10944</v>
      </c>
      <c r="BK10" s="279" t="b">
        <f t="shared" si="30"/>
        <v>1</v>
      </c>
      <c r="BL10" s="122" cm="1">
        <f t="array" ref="BL10">IFERROR(INDEX('Guias Salariais'!$E$1:$E$1298,SMALL(IF(BL$1='Guias Salariais'!$D$1:$D$1298,ROW('Guias Salariais'!$D$1:$D$1298)-ROW('Guias Salariais'!$D$1)+1),ROW(9:9))),"")</f>
        <v>15048.000000000002</v>
      </c>
      <c r="BM10" s="279" t="b">
        <f t="shared" si="31"/>
        <v>1</v>
      </c>
      <c r="BN10" s="119" cm="1">
        <f t="array" ref="BN10">IFERROR(INDEX('Guias Salariais'!$E$1:$E$1298,SMALL(IF(BN$1='Guias Salariais'!$D$1:$D$1298,ROW('Guias Salariais'!$D$1:$D$1298)-ROW('Guias Salariais'!$D$1)+1),ROW(9:9))),"")</f>
        <v>19152</v>
      </c>
      <c r="BO10" s="165" t="b">
        <f t="shared" si="32"/>
        <v>1</v>
      </c>
      <c r="BP10" s="122" t="str" cm="1">
        <f t="array" ref="BP10">IFERROR(INDEX('Guias Salariais'!$E$1:$E$1298,SMALL(IF(BP$1='Guias Salariais'!$D$1:$D$1298,ROW('Guias Salariais'!$D$1:$D$1298)-ROW('Guias Salariais'!$D$1)+1),ROW(9:9))),"")</f>
        <v/>
      </c>
      <c r="BQ10" s="279" t="str">
        <f t="shared" si="33"/>
        <v/>
      </c>
      <c r="BR10" s="122" t="str" cm="1">
        <f t="array" ref="BR10">IFERROR(INDEX('Guias Salariais'!$E$1:$E$1298,SMALL(IF(BR$1='Guias Salariais'!$D$1:$D$1298,ROW('Guias Salariais'!$D$1:$D$1298)-ROW('Guias Salariais'!$D$1)+1),ROW(9:9))),"")</f>
        <v/>
      </c>
      <c r="BS10" s="165" t="str">
        <f t="shared" si="34"/>
        <v/>
      </c>
    </row>
    <row r="11" spans="1:71" x14ac:dyDescent="0.25">
      <c r="A11" s="667"/>
      <c r="B11" s="119" t="str" cm="1">
        <f t="array" ref="B11">IFERROR(INDEX('Guias Salariais'!$E$1:$E$1298,SMALL(IF(B$1='Guias Salariais'!$D$1:$D$1298,ROW('Guias Salariais'!$D$1:$D$1298)-ROW('Guias Salariais'!$D$1)+1),ROW(10:10))),"")</f>
        <v/>
      </c>
      <c r="C11" s="279" t="str">
        <f t="shared" si="0"/>
        <v/>
      </c>
      <c r="D11" s="121" t="str" cm="1">
        <f t="array" ref="D11">IFERROR(INDEX('Guias Salariais'!$E$1:$E$1298,SMALL(IF(D$1='Guias Salariais'!$D$1:$D$1298,ROW('Guias Salariais'!$D$1:$D$1298)-ROW('Guias Salariais'!$D$1)+1),ROW(10:10))),"")</f>
        <v/>
      </c>
      <c r="E11" s="279" t="str">
        <f t="shared" si="1"/>
        <v/>
      </c>
      <c r="F11" s="121" t="str" cm="1">
        <f t="array" ref="F11">IFERROR(INDEX('Guias Salariais'!$E$1:$E$1298,SMALL(IF(F$1='Guias Salariais'!$D$1:$D$1298,ROW('Guias Salariais'!$D$1:$D$1298)-ROW('Guias Salariais'!$D$1)+1),ROW(10:10))),"")</f>
        <v/>
      </c>
      <c r="G11" s="165" t="str">
        <f t="shared" si="2"/>
        <v/>
      </c>
      <c r="H11" s="88" t="str" cm="1">
        <f t="array" ref="H11">IFERROR(INDEX('Guias Salariais'!$E$1:$E$1298,SMALL(IF(H$1='Guias Salariais'!$D$1:$D$1298,ROW('Guias Salariais'!$D$1:$D$1298)-ROW('Guias Salariais'!$D$1)+1),ROW(10:10))),"")</f>
        <v/>
      </c>
      <c r="I11" s="279" t="str">
        <f t="shared" si="3"/>
        <v/>
      </c>
      <c r="J11" s="122" t="str" cm="1">
        <f t="array" ref="J11">IFERROR(INDEX('Guias Salariais'!$E$1:$E$1298,SMALL(IF(J$1='Guias Salariais'!$D$1:$D$1298,ROW('Guias Salariais'!$D$1:$D$1298)-ROW('Guias Salariais'!$D$1)+1),ROW(10:10))),"")</f>
        <v/>
      </c>
      <c r="K11" s="279" t="str">
        <f t="shared" si="4"/>
        <v/>
      </c>
      <c r="L11" s="122" t="str" cm="1">
        <f t="array" ref="L11">IFERROR(INDEX('Guias Salariais'!$E$1:$E$1298,SMALL(IF(L$1='Guias Salariais'!$D$1:$D$1298,ROW('Guias Salariais'!$D$1:$D$1298)-ROW('Guias Salariais'!$D$1)+1),ROW(10:10))),"")</f>
        <v/>
      </c>
      <c r="M11" s="165" t="str">
        <f t="shared" si="5"/>
        <v/>
      </c>
      <c r="N11" s="119" t="str" cm="1">
        <f t="array" ref="N11">IFERROR(INDEX('Guias Salariais'!$E$1:$E$1298,SMALL(IF(N$1='Guias Salariais'!$D$1:$D$1298,ROW('Guias Salariais'!$D$1:$D$1298)-ROW('Guias Salariais'!$D$1)+1),ROW(10:10))),"")</f>
        <v/>
      </c>
      <c r="O11" s="165" t="str">
        <f t="shared" si="6"/>
        <v/>
      </c>
      <c r="P11" s="88" t="str" cm="1">
        <f t="array" ref="P11">IFERROR(INDEX('Guias Salariais'!$E$1:$E$1298,SMALL(IF(P$1='Guias Salariais'!$D$1:$D$1298,ROW('Guias Salariais'!$D$1:$D$1298)-ROW('Guias Salariais'!$D$1)+1),ROW(10:10))),"")</f>
        <v/>
      </c>
      <c r="Q11" s="279" t="str">
        <f t="shared" si="7"/>
        <v/>
      </c>
      <c r="R11" s="122" t="str" cm="1">
        <f t="array" ref="R11">IFERROR(INDEX('Guias Salariais'!$E$1:$E$1298,SMALL(IF(R$1='Guias Salariais'!$D$1:$D$1298,ROW('Guias Salariais'!$D$1:$D$1298)-ROW('Guias Salariais'!$D$1)+1),ROW(10:10))),"")</f>
        <v/>
      </c>
      <c r="S11" s="279" t="str">
        <f t="shared" si="8"/>
        <v/>
      </c>
      <c r="T11" s="122" t="str" cm="1">
        <f t="array" ref="T11">IFERROR(INDEX('Guias Salariais'!$E$1:$E$1298,SMALL(IF(T$1='Guias Salariais'!$D$1:$D$1298,ROW('Guias Salariais'!$D$1:$D$1298)-ROW('Guias Salariais'!$D$1)+1),ROW(10:10))),"")</f>
        <v/>
      </c>
      <c r="U11" s="165" t="str">
        <f t="shared" si="9"/>
        <v/>
      </c>
      <c r="V11" s="119" t="str" cm="1">
        <f t="array" ref="V11">IFERROR(INDEX('Guias Salariais'!$E$1:$E$1298,SMALL(IF(V$1='Guias Salariais'!$D$1:$D$1298,ROW('Guias Salariais'!$D$1:$D$1298)-ROW('Guias Salariais'!$D$1)+1),ROW(10:10))),"")</f>
        <v/>
      </c>
      <c r="W11" s="165" t="str">
        <f t="shared" si="10"/>
        <v/>
      </c>
      <c r="X11" s="88" t="str" cm="1">
        <f t="array" ref="X11">IFERROR(INDEX('Guias Salariais'!$E$1:$E$1298,SMALL(IF(X$1='Guias Salariais'!$D$1:$D$1298,ROW('Guias Salariais'!$D$1:$D$1298)-ROW('Guias Salariais'!$D$1)+1),ROW(10:10))),"")</f>
        <v/>
      </c>
      <c r="Y11" s="279" t="str">
        <f t="shared" si="11"/>
        <v/>
      </c>
      <c r="Z11" s="122" t="str" cm="1">
        <f t="array" ref="Z11">IFERROR(INDEX('Guias Salariais'!$E$1:$E$1298,SMALL(IF(Z$1='Guias Salariais'!$D$1:$D$1298,ROW('Guias Salariais'!$D$1:$D$1298)-ROW('Guias Salariais'!$D$1)+1),ROW(10:10))),"")</f>
        <v/>
      </c>
      <c r="AA11" s="279" t="str">
        <f t="shared" si="12"/>
        <v/>
      </c>
      <c r="AB11" s="122" t="str" cm="1">
        <f t="array" ref="AB11">IFERROR(INDEX('Guias Salariais'!$E$1:$E$1298,SMALL(IF(AB$1='Guias Salariais'!$D$1:$D$1298,ROW('Guias Salariais'!$D$1:$D$1298)-ROW('Guias Salariais'!$D$1)+1),ROW(10:10))),"")</f>
        <v/>
      </c>
      <c r="AC11" s="165" t="str">
        <f t="shared" si="13"/>
        <v/>
      </c>
      <c r="AD11" s="119" t="str" cm="1">
        <f t="array" ref="AD11">IFERROR(INDEX('Guias Salariais'!$E$1:$E$1298,SMALL(IF(AD$1='Guias Salariais'!$D$1:$D$1298,ROW('Guias Salariais'!$D$1:$D$1298)-ROW('Guias Salariais'!$D$1)+1),ROW(10:10))),"")</f>
        <v/>
      </c>
      <c r="AE11" s="279" t="str">
        <f t="shared" si="14"/>
        <v/>
      </c>
      <c r="AF11" s="121" t="str" cm="1">
        <f t="array" ref="AF11">IFERROR(INDEX('Guias Salariais'!$E$1:$E$1298,SMALL(IF(AF$1='Guias Salariais'!$D$1:$D$1298,ROW('Guias Salariais'!$D$1:$D$1298)-ROW('Guias Salariais'!$D$1)+1),ROW(10:10))),"")</f>
        <v/>
      </c>
      <c r="AG11" s="279" t="str">
        <f t="shared" si="15"/>
        <v/>
      </c>
      <c r="AH11" s="121" t="str" cm="1">
        <f t="array" ref="AH11">IFERROR(INDEX('Guias Salariais'!$E$1:$E$1298,SMALL(IF(AH$1='Guias Salariais'!$D$1:$D$1298,ROW('Guias Salariais'!$D$1:$D$1298)-ROW('Guias Salariais'!$D$1)+1),ROW(10:10))),"")</f>
        <v/>
      </c>
      <c r="AI11" s="165" t="str">
        <f t="shared" si="16"/>
        <v/>
      </c>
      <c r="AJ11" s="88" t="str" cm="1">
        <f t="array" ref="AJ11">IFERROR(INDEX('Guias Salariais'!$E$1:$E$1298,SMALL(IF(AJ$1='Guias Salariais'!$D$1:$D$1298,ROW('Guias Salariais'!$D$1:$D$1298)-ROW('Guias Salariais'!$D$1)+1),ROW(10:10))),"")</f>
        <v/>
      </c>
      <c r="AK11" s="279" t="str">
        <f t="shared" si="17"/>
        <v/>
      </c>
      <c r="AL11" s="122" t="str" cm="1">
        <f t="array" ref="AL11">IFERROR(INDEX('Guias Salariais'!$E$1:$E$1298,SMALL(IF(AL$1='Guias Salariais'!$D$1:$D$1298,ROW('Guias Salariais'!$D$1:$D$1298)-ROW('Guias Salariais'!$D$1)+1),ROW(10:10))),"")</f>
        <v/>
      </c>
      <c r="AM11" s="279" t="str">
        <f t="shared" si="18"/>
        <v/>
      </c>
      <c r="AN11" s="122" cm="1">
        <f t="array" ref="AN11">IFERROR(INDEX('Guias Salariais'!$E$1:$E$1298,SMALL(IF(AN$1='Guias Salariais'!$D$1:$D$1298,ROW('Guias Salariais'!$D$1:$D$1298)-ROW('Guias Salariais'!$D$1)+1),ROW(10:10))),"")</f>
        <v>16416</v>
      </c>
      <c r="AO11" s="165" t="b">
        <f t="shared" si="19"/>
        <v>0</v>
      </c>
      <c r="AP11" s="119" t="str" cm="1">
        <f t="array" ref="AP11">IFERROR(INDEX('Guias Salariais'!$E$1:$E$1298,SMALL(IF(AP$1='Guias Salariais'!$D$1:$D$1298,ROW('Guias Salariais'!$D$1:$D$1298)-ROW('Guias Salariais'!$D$1)+1),ROW(10:10))),"")</f>
        <v/>
      </c>
      <c r="AQ11" s="279" t="str">
        <f t="shared" si="20"/>
        <v/>
      </c>
      <c r="AR11" s="121" t="str" cm="1">
        <f t="array" ref="AR11">IFERROR(INDEX('Guias Salariais'!$E$1:$E$1298,SMALL(IF(AR$1='Guias Salariais'!$D$1:$D$1298,ROW('Guias Salariais'!$D$1:$D$1298)-ROW('Guias Salariais'!$D$1)+1),ROW(10:10))),"")</f>
        <v/>
      </c>
      <c r="AS11" s="279" t="str">
        <f t="shared" si="21"/>
        <v/>
      </c>
      <c r="AT11" s="121" t="str" cm="1">
        <f t="array" ref="AT11">IFERROR(INDEX('Guias Salariais'!$E$1:$E$1298,SMALL(IF(AT$1='Guias Salariais'!$D$1:$D$1298,ROW('Guias Salariais'!$D$1:$D$1298)-ROW('Guias Salariais'!$D$1)+1),ROW(10:10))),"")</f>
        <v/>
      </c>
      <c r="AU11" s="165" t="str">
        <f t="shared" si="22"/>
        <v/>
      </c>
      <c r="AV11" s="88" t="str" cm="1">
        <f t="array" ref="AV11">IFERROR(INDEX('Guias Salariais'!$E$1:$E$1298,SMALL(IF(AV$1='Guias Salariais'!$D$1:$D$1298,ROW('Guias Salariais'!$D$1:$D$1298)-ROW('Guias Salariais'!$D$1)+1),ROW(10:10))),"")</f>
        <v/>
      </c>
      <c r="AW11" s="279" t="str">
        <f t="shared" si="23"/>
        <v/>
      </c>
      <c r="AX11" s="122" cm="1">
        <f t="array" ref="AX11">IFERROR(INDEX('Guias Salariais'!$E$1:$E$1298,SMALL(IF(AX$1='Guias Salariais'!$D$1:$D$1298,ROW('Guias Salariais'!$D$1:$D$1298)-ROW('Guias Salariais'!$D$1)+1),ROW(10:10))),"")</f>
        <v>12000</v>
      </c>
      <c r="AY11" s="279" t="b">
        <f t="shared" si="24"/>
        <v>1</v>
      </c>
      <c r="AZ11" s="122" cm="1">
        <f t="array" ref="AZ11">IFERROR(INDEX('Guias Salariais'!$E$1:$E$1298,SMALL(IF(AZ$1='Guias Salariais'!$D$1:$D$1298,ROW('Guias Salariais'!$D$1:$D$1298)-ROW('Guias Salariais'!$D$1)+1),ROW(10:10))),"")</f>
        <v>23256</v>
      </c>
      <c r="BA11" s="279" t="b">
        <f t="shared" si="25"/>
        <v>0</v>
      </c>
      <c r="BB11" s="119" t="str" cm="1">
        <f t="array" ref="BB11">IFERROR(INDEX('Guias Salariais'!$E$1:$E$1298,SMALL(IF(BB$1='Guias Salariais'!$D$1:$D$1298,ROW('Guias Salariais'!$D$1:$D$1298)-ROW('Guias Salariais'!$D$1)+1),ROW(10:10))),"")</f>
        <v/>
      </c>
      <c r="BC11" s="279" t="str">
        <f t="shared" si="26"/>
        <v/>
      </c>
      <c r="BD11" s="121" t="str" cm="1">
        <f t="array" ref="BD11">IFERROR(INDEX('Guias Salariais'!$E$1:$E$1298,SMALL(IF(BD$1='Guias Salariais'!$D$1:$D$1298,ROW('Guias Salariais'!$D$1:$D$1298)-ROW('Guias Salariais'!$D$1)+1),ROW(10:10))),"")</f>
        <v/>
      </c>
      <c r="BE11" s="279" t="str">
        <f t="shared" si="27"/>
        <v/>
      </c>
      <c r="BF11" s="121" t="str" cm="1">
        <f t="array" ref="BF11">IFERROR(INDEX('Guias Salariais'!$E$1:$E$1298,SMALL(IF(BF$1='Guias Salariais'!$D$1:$D$1298,ROW('Guias Salariais'!$D$1:$D$1298)-ROW('Guias Salariais'!$D$1)+1),ROW(10:10))),"")</f>
        <v/>
      </c>
      <c r="BG11" s="279" t="str">
        <f t="shared" si="28"/>
        <v/>
      </c>
      <c r="BH11" s="88" t="str" cm="1">
        <f t="array" ref="BH11">IFERROR(INDEX('Guias Salariais'!$E$1:$E$1298,SMALL(IF(BH$1='Guias Salariais'!$D$1:$D$1298,ROW('Guias Salariais'!$D$1:$D$1298)-ROW('Guias Salariais'!$D$1)+1),ROW(10:10))),"")</f>
        <v/>
      </c>
      <c r="BI11" s="279" t="str">
        <f t="shared" si="29"/>
        <v/>
      </c>
      <c r="BJ11" s="122" cm="1">
        <f t="array" ref="BJ11">IFERROR(INDEX('Guias Salariais'!$E$1:$E$1298,SMALL(IF(BJ$1='Guias Salariais'!$D$1:$D$1298,ROW('Guias Salariais'!$D$1:$D$1298)-ROW('Guias Salariais'!$D$1)+1),ROW(10:10))),"")</f>
        <v>10944</v>
      </c>
      <c r="BK11" s="279" t="b">
        <f t="shared" si="30"/>
        <v>1</v>
      </c>
      <c r="BL11" s="122" cm="1">
        <f t="array" ref="BL11">IFERROR(INDEX('Guias Salariais'!$E$1:$E$1298,SMALL(IF(BL$1='Guias Salariais'!$D$1:$D$1298,ROW('Guias Salariais'!$D$1:$D$1298)-ROW('Guias Salariais'!$D$1)+1),ROW(10:10))),"")</f>
        <v>16416</v>
      </c>
      <c r="BM11" s="279" t="b">
        <f t="shared" si="31"/>
        <v>1</v>
      </c>
      <c r="BN11" s="119" t="str" cm="1">
        <f t="array" ref="BN11">IFERROR(INDEX('Guias Salariais'!$E$1:$E$1298,SMALL(IF(BN$1='Guias Salariais'!$D$1:$D$1298,ROW('Guias Salariais'!$D$1:$D$1298)-ROW('Guias Salariais'!$D$1)+1),ROW(10:10))),"")</f>
        <v/>
      </c>
      <c r="BO11" s="165" t="str">
        <f t="shared" si="32"/>
        <v/>
      </c>
      <c r="BP11" s="122" t="str" cm="1">
        <f t="array" ref="BP11">IFERROR(INDEX('Guias Salariais'!$E$1:$E$1298,SMALL(IF(BP$1='Guias Salariais'!$D$1:$D$1298,ROW('Guias Salariais'!$D$1:$D$1298)-ROW('Guias Salariais'!$D$1)+1),ROW(10:10))),"")</f>
        <v/>
      </c>
      <c r="BQ11" s="279" t="str">
        <f t="shared" si="33"/>
        <v/>
      </c>
      <c r="BR11" s="122" t="str" cm="1">
        <f t="array" ref="BR11">IFERROR(INDEX('Guias Salariais'!$E$1:$E$1298,SMALL(IF(BR$1='Guias Salariais'!$D$1:$D$1298,ROW('Guias Salariais'!$D$1:$D$1298)-ROW('Guias Salariais'!$D$1)+1),ROW(10:10))),"")</f>
        <v/>
      </c>
      <c r="BS11" s="165" t="str">
        <f t="shared" si="34"/>
        <v/>
      </c>
    </row>
    <row r="12" spans="1:71" x14ac:dyDescent="0.25">
      <c r="A12" s="667"/>
      <c r="B12" s="119" t="str" cm="1">
        <f t="array" ref="B12">IFERROR(INDEX('Guias Salariais'!$E$1:$E$1298,SMALL(IF(B$1='Guias Salariais'!$D$1:$D$1298,ROW('Guias Salariais'!$D$1:$D$1298)-ROW('Guias Salariais'!$D$1)+1),ROW(11:11))),"")</f>
        <v/>
      </c>
      <c r="C12" s="279" t="str">
        <f t="shared" si="0"/>
        <v/>
      </c>
      <c r="D12" s="121" t="str" cm="1">
        <f t="array" ref="D12">IFERROR(INDEX('Guias Salariais'!$E$1:$E$1298,SMALL(IF(D$1='Guias Salariais'!$D$1:$D$1298,ROW('Guias Salariais'!$D$1:$D$1298)-ROW('Guias Salariais'!$D$1)+1),ROW(11:11))),"")</f>
        <v/>
      </c>
      <c r="E12" s="279" t="str">
        <f t="shared" si="1"/>
        <v/>
      </c>
      <c r="F12" s="121" t="str" cm="1">
        <f t="array" ref="F12">IFERROR(INDEX('Guias Salariais'!$E$1:$E$1298,SMALL(IF(F$1='Guias Salariais'!$D$1:$D$1298,ROW('Guias Salariais'!$D$1:$D$1298)-ROW('Guias Salariais'!$D$1)+1),ROW(11:11))),"")</f>
        <v/>
      </c>
      <c r="G12" s="165" t="str">
        <f t="shared" si="2"/>
        <v/>
      </c>
      <c r="H12" s="88" t="str" cm="1">
        <f t="array" ref="H12">IFERROR(INDEX('Guias Salariais'!$E$1:$E$1298,SMALL(IF(H$1='Guias Salariais'!$D$1:$D$1298,ROW('Guias Salariais'!$D$1:$D$1298)-ROW('Guias Salariais'!$D$1)+1),ROW(11:11))),"")</f>
        <v/>
      </c>
      <c r="I12" s="279" t="str">
        <f t="shared" si="3"/>
        <v/>
      </c>
      <c r="J12" s="122" t="str" cm="1">
        <f t="array" ref="J12">IFERROR(INDEX('Guias Salariais'!$E$1:$E$1298,SMALL(IF(J$1='Guias Salariais'!$D$1:$D$1298,ROW('Guias Salariais'!$D$1:$D$1298)-ROW('Guias Salariais'!$D$1)+1),ROW(11:11))),"")</f>
        <v/>
      </c>
      <c r="K12" s="279" t="str">
        <f t="shared" si="4"/>
        <v/>
      </c>
      <c r="L12" s="122" t="str" cm="1">
        <f t="array" ref="L12">IFERROR(INDEX('Guias Salariais'!$E$1:$E$1298,SMALL(IF(L$1='Guias Salariais'!$D$1:$D$1298,ROW('Guias Salariais'!$D$1:$D$1298)-ROW('Guias Salariais'!$D$1)+1),ROW(11:11))),"")</f>
        <v/>
      </c>
      <c r="M12" s="165" t="str">
        <f t="shared" si="5"/>
        <v/>
      </c>
      <c r="N12" s="119" t="str" cm="1">
        <f t="array" ref="N12">IFERROR(INDEX('Guias Salariais'!$E$1:$E$1298,SMALL(IF(N$1='Guias Salariais'!$D$1:$D$1298,ROW('Guias Salariais'!$D$1:$D$1298)-ROW('Guias Salariais'!$D$1)+1),ROW(11:11))),"")</f>
        <v/>
      </c>
      <c r="O12" s="165" t="str">
        <f t="shared" si="6"/>
        <v/>
      </c>
      <c r="P12" s="88" t="str" cm="1">
        <f t="array" ref="P12">IFERROR(INDEX('Guias Salariais'!$E$1:$E$1298,SMALL(IF(P$1='Guias Salariais'!$D$1:$D$1298,ROW('Guias Salariais'!$D$1:$D$1298)-ROW('Guias Salariais'!$D$1)+1),ROW(11:11))),"")</f>
        <v/>
      </c>
      <c r="Q12" s="279" t="str">
        <f t="shared" si="7"/>
        <v/>
      </c>
      <c r="R12" s="122" t="str" cm="1">
        <f t="array" ref="R12">IFERROR(INDEX('Guias Salariais'!$E$1:$E$1298,SMALL(IF(R$1='Guias Salariais'!$D$1:$D$1298,ROW('Guias Salariais'!$D$1:$D$1298)-ROW('Guias Salariais'!$D$1)+1),ROW(11:11))),"")</f>
        <v/>
      </c>
      <c r="S12" s="279" t="str">
        <f t="shared" si="8"/>
        <v/>
      </c>
      <c r="T12" s="122" t="str" cm="1">
        <f t="array" ref="T12">IFERROR(INDEX('Guias Salariais'!$E$1:$E$1298,SMALL(IF(T$1='Guias Salariais'!$D$1:$D$1298,ROW('Guias Salariais'!$D$1:$D$1298)-ROW('Guias Salariais'!$D$1)+1),ROW(11:11))),"")</f>
        <v/>
      </c>
      <c r="U12" s="165" t="str">
        <f t="shared" si="9"/>
        <v/>
      </c>
      <c r="V12" s="119" t="str" cm="1">
        <f t="array" ref="V12">IFERROR(INDEX('Guias Salariais'!$E$1:$E$1298,SMALL(IF(V$1='Guias Salariais'!$D$1:$D$1298,ROW('Guias Salariais'!$D$1:$D$1298)-ROW('Guias Salariais'!$D$1)+1),ROW(11:11))),"")</f>
        <v/>
      </c>
      <c r="W12" s="165" t="str">
        <f t="shared" si="10"/>
        <v/>
      </c>
      <c r="X12" s="88" t="str" cm="1">
        <f t="array" ref="X12">IFERROR(INDEX('Guias Salariais'!$E$1:$E$1298,SMALL(IF(X$1='Guias Salariais'!$D$1:$D$1298,ROW('Guias Salariais'!$D$1:$D$1298)-ROW('Guias Salariais'!$D$1)+1),ROW(11:11))),"")</f>
        <v/>
      </c>
      <c r="Y12" s="279" t="str">
        <f t="shared" si="11"/>
        <v/>
      </c>
      <c r="Z12" s="122" t="str" cm="1">
        <f t="array" ref="Z12">IFERROR(INDEX('Guias Salariais'!$E$1:$E$1298,SMALL(IF(Z$1='Guias Salariais'!$D$1:$D$1298,ROW('Guias Salariais'!$D$1:$D$1298)-ROW('Guias Salariais'!$D$1)+1),ROW(11:11))),"")</f>
        <v/>
      </c>
      <c r="AA12" s="279" t="str">
        <f t="shared" si="12"/>
        <v/>
      </c>
      <c r="AB12" s="122" t="str" cm="1">
        <f t="array" ref="AB12">IFERROR(INDEX('Guias Salariais'!$E$1:$E$1298,SMALL(IF(AB$1='Guias Salariais'!$D$1:$D$1298,ROW('Guias Salariais'!$D$1:$D$1298)-ROW('Guias Salariais'!$D$1)+1),ROW(11:11))),"")</f>
        <v/>
      </c>
      <c r="AC12" s="165" t="str">
        <f t="shared" si="13"/>
        <v/>
      </c>
      <c r="AD12" s="119" t="str" cm="1">
        <f t="array" ref="AD12">IFERROR(INDEX('Guias Salariais'!$E$1:$E$1298,SMALL(IF(AD$1='Guias Salariais'!$D$1:$D$1298,ROW('Guias Salariais'!$D$1:$D$1298)-ROW('Guias Salariais'!$D$1)+1),ROW(11:11))),"")</f>
        <v/>
      </c>
      <c r="AE12" s="279" t="str">
        <f t="shared" si="14"/>
        <v/>
      </c>
      <c r="AF12" s="121" t="str" cm="1">
        <f t="array" ref="AF12">IFERROR(INDEX('Guias Salariais'!$E$1:$E$1298,SMALL(IF(AF$1='Guias Salariais'!$D$1:$D$1298,ROW('Guias Salariais'!$D$1:$D$1298)-ROW('Guias Salariais'!$D$1)+1),ROW(11:11))),"")</f>
        <v/>
      </c>
      <c r="AG12" s="279" t="str">
        <f t="shared" si="15"/>
        <v/>
      </c>
      <c r="AH12" s="121" t="str" cm="1">
        <f t="array" ref="AH12">IFERROR(INDEX('Guias Salariais'!$E$1:$E$1298,SMALL(IF(AH$1='Guias Salariais'!$D$1:$D$1298,ROW('Guias Salariais'!$D$1:$D$1298)-ROW('Guias Salariais'!$D$1)+1),ROW(11:11))),"")</f>
        <v/>
      </c>
      <c r="AI12" s="165" t="str">
        <f t="shared" si="16"/>
        <v/>
      </c>
      <c r="AJ12" s="88" t="str" cm="1">
        <f t="array" ref="AJ12">IFERROR(INDEX('Guias Salariais'!$E$1:$E$1298,SMALL(IF(AJ$1='Guias Salariais'!$D$1:$D$1298,ROW('Guias Salariais'!$D$1:$D$1298)-ROW('Guias Salariais'!$D$1)+1),ROW(11:11))),"")</f>
        <v/>
      </c>
      <c r="AK12" s="279" t="str">
        <f t="shared" si="17"/>
        <v/>
      </c>
      <c r="AL12" s="122" t="str" cm="1">
        <f t="array" ref="AL12">IFERROR(INDEX('Guias Salariais'!$E$1:$E$1298,SMALL(IF(AL$1='Guias Salariais'!$D$1:$D$1298,ROW('Guias Salariais'!$D$1:$D$1298)-ROW('Guias Salariais'!$D$1)+1),ROW(11:11))),"")</f>
        <v/>
      </c>
      <c r="AM12" s="279" t="str">
        <f t="shared" si="18"/>
        <v/>
      </c>
      <c r="AN12" s="122" cm="1">
        <f t="array" ref="AN12">IFERROR(INDEX('Guias Salariais'!$E$1:$E$1298,SMALL(IF(AN$1='Guias Salariais'!$D$1:$D$1298,ROW('Guias Salariais'!$D$1:$D$1298)-ROW('Guias Salariais'!$D$1)+1),ROW(11:11))),"")</f>
        <v>13680.000000000002</v>
      </c>
      <c r="AO12" s="165" t="b">
        <f t="shared" si="19"/>
        <v>1</v>
      </c>
      <c r="AP12" s="119" t="str" cm="1">
        <f t="array" ref="AP12">IFERROR(INDEX('Guias Salariais'!$E$1:$E$1298,SMALL(IF(AP$1='Guias Salariais'!$D$1:$D$1298,ROW('Guias Salariais'!$D$1:$D$1298)-ROW('Guias Salariais'!$D$1)+1),ROW(11:11))),"")</f>
        <v/>
      </c>
      <c r="AQ12" s="279" t="str">
        <f t="shared" si="20"/>
        <v/>
      </c>
      <c r="AR12" s="121" t="str" cm="1">
        <f t="array" ref="AR12">IFERROR(INDEX('Guias Salariais'!$E$1:$E$1298,SMALL(IF(AR$1='Guias Salariais'!$D$1:$D$1298,ROW('Guias Salariais'!$D$1:$D$1298)-ROW('Guias Salariais'!$D$1)+1),ROW(11:11))),"")</f>
        <v/>
      </c>
      <c r="AS12" s="279" t="str">
        <f t="shared" si="21"/>
        <v/>
      </c>
      <c r="AT12" s="121" t="str" cm="1">
        <f t="array" ref="AT12">IFERROR(INDEX('Guias Salariais'!$E$1:$E$1298,SMALL(IF(AT$1='Guias Salariais'!$D$1:$D$1298,ROW('Guias Salariais'!$D$1:$D$1298)-ROW('Guias Salariais'!$D$1)+1),ROW(11:11))),"")</f>
        <v/>
      </c>
      <c r="AU12" s="165" t="str">
        <f t="shared" si="22"/>
        <v/>
      </c>
      <c r="AV12" s="88" t="str" cm="1">
        <f t="array" ref="AV12">IFERROR(INDEX('Guias Salariais'!$E$1:$E$1298,SMALL(IF(AV$1='Guias Salariais'!$D$1:$D$1298,ROW('Guias Salariais'!$D$1:$D$1298)-ROW('Guias Salariais'!$D$1)+1),ROW(11:11))),"")</f>
        <v/>
      </c>
      <c r="AW12" s="279" t="str">
        <f t="shared" si="23"/>
        <v/>
      </c>
      <c r="AX12" s="638" cm="1">
        <f t="array" ref="AX12">IFERROR(INDEX('Guias Salariais'!$E$1:$E$1298,SMALL(IF(AX$1='Guias Salariais'!$D$1:$D$1298,ROW('Guias Salariais'!$D$1:$D$1298)-ROW('Guias Salariais'!$D$1)+1),ROW(11:11))),"")</f>
        <v>15048.000000000002</v>
      </c>
      <c r="AY12" s="279" t="b">
        <f t="shared" si="24"/>
        <v>0</v>
      </c>
      <c r="AZ12" s="122" t="str" cm="1">
        <f t="array" ref="AZ12">IFERROR(INDEX('Guias Salariais'!$E$1:$E$1298,SMALL(IF(AZ$1='Guias Salariais'!$D$1:$D$1298,ROW('Guias Salariais'!$D$1:$D$1298)-ROW('Guias Salariais'!$D$1)+1),ROW(11:11))),"")</f>
        <v/>
      </c>
      <c r="BA12" s="279" t="str">
        <f t="shared" si="25"/>
        <v/>
      </c>
      <c r="BB12" s="119" t="str" cm="1">
        <f t="array" ref="BB12">IFERROR(INDEX('Guias Salariais'!$E$1:$E$1298,SMALL(IF(BB$1='Guias Salariais'!$D$1:$D$1298,ROW('Guias Salariais'!$D$1:$D$1298)-ROW('Guias Salariais'!$D$1)+1),ROW(11:11))),"")</f>
        <v/>
      </c>
      <c r="BC12" s="279" t="str">
        <f t="shared" si="26"/>
        <v/>
      </c>
      <c r="BD12" s="121" t="str" cm="1">
        <f t="array" ref="BD12">IFERROR(INDEX('Guias Salariais'!$E$1:$E$1298,SMALL(IF(BD$1='Guias Salariais'!$D$1:$D$1298,ROW('Guias Salariais'!$D$1:$D$1298)-ROW('Guias Salariais'!$D$1)+1),ROW(11:11))),"")</f>
        <v/>
      </c>
      <c r="BE12" s="279" t="str">
        <f t="shared" si="27"/>
        <v/>
      </c>
      <c r="BF12" s="121" t="str" cm="1">
        <f t="array" ref="BF12">IFERROR(INDEX('Guias Salariais'!$E$1:$E$1298,SMALL(IF(BF$1='Guias Salariais'!$D$1:$D$1298,ROW('Guias Salariais'!$D$1:$D$1298)-ROW('Guias Salariais'!$D$1)+1),ROW(11:11))),"")</f>
        <v/>
      </c>
      <c r="BG12" s="279" t="str">
        <f t="shared" si="28"/>
        <v/>
      </c>
      <c r="BH12" s="88" t="str" cm="1">
        <f t="array" ref="BH12">IFERROR(INDEX('Guias Salariais'!$E$1:$E$1298,SMALL(IF(BH$1='Guias Salariais'!$D$1:$D$1298,ROW('Guias Salariais'!$D$1:$D$1298)-ROW('Guias Salariais'!$D$1)+1),ROW(11:11))),"")</f>
        <v/>
      </c>
      <c r="BI12" s="279" t="str">
        <f t="shared" si="29"/>
        <v/>
      </c>
      <c r="BJ12" s="122" cm="1">
        <f t="array" ref="BJ12">IFERROR(INDEX('Guias Salariais'!$E$1:$E$1298,SMALL(IF(BJ$1='Guias Salariais'!$D$1:$D$1298,ROW('Guias Salariais'!$D$1:$D$1298)-ROW('Guias Salariais'!$D$1)+1),ROW(11:11))),"")</f>
        <v>12312.000000000002</v>
      </c>
      <c r="BK12" s="279" t="b">
        <f t="shared" si="30"/>
        <v>1</v>
      </c>
      <c r="BL12" s="122" cm="1">
        <f t="array" ref="BL12">IFERROR(INDEX('Guias Salariais'!$E$1:$E$1298,SMALL(IF(BL$1='Guias Salariais'!$D$1:$D$1298,ROW('Guias Salariais'!$D$1:$D$1298)-ROW('Guias Salariais'!$D$1)+1),ROW(11:11))),"")</f>
        <v>15048.000000000002</v>
      </c>
      <c r="BM12" s="279" t="b">
        <f t="shared" si="31"/>
        <v>1</v>
      </c>
      <c r="BN12" s="119" t="str" cm="1">
        <f t="array" ref="BN12">IFERROR(INDEX('Guias Salariais'!$E$1:$E$1298,SMALL(IF(BN$1='Guias Salariais'!$D$1:$D$1298,ROW('Guias Salariais'!$D$1:$D$1298)-ROW('Guias Salariais'!$D$1)+1),ROW(11:11))),"")</f>
        <v/>
      </c>
      <c r="BO12" s="165" t="str">
        <f t="shared" si="32"/>
        <v/>
      </c>
      <c r="BP12" s="122" t="str" cm="1">
        <f t="array" ref="BP12">IFERROR(INDEX('Guias Salariais'!$E$1:$E$1298,SMALL(IF(BP$1='Guias Salariais'!$D$1:$D$1298,ROW('Guias Salariais'!$D$1:$D$1298)-ROW('Guias Salariais'!$D$1)+1),ROW(11:11))),"")</f>
        <v/>
      </c>
      <c r="BQ12" s="279" t="str">
        <f t="shared" si="33"/>
        <v/>
      </c>
      <c r="BR12" s="122" t="str" cm="1">
        <f t="array" ref="BR12">IFERROR(INDEX('Guias Salariais'!$E$1:$E$1298,SMALL(IF(BR$1='Guias Salariais'!$D$1:$D$1298,ROW('Guias Salariais'!$D$1:$D$1298)-ROW('Guias Salariais'!$D$1)+1),ROW(11:11))),"")</f>
        <v/>
      </c>
      <c r="BS12" s="165" t="str">
        <f t="shared" si="34"/>
        <v/>
      </c>
    </row>
    <row r="13" spans="1:71" x14ac:dyDescent="0.25">
      <c r="A13" s="667"/>
      <c r="B13" s="119" t="str" cm="1">
        <f t="array" ref="B13">IFERROR(INDEX('Guias Salariais'!$E$1:$E$1298,SMALL(IF(B$1='Guias Salariais'!$D$1:$D$1298,ROW('Guias Salariais'!$D$1:$D$1298)-ROW('Guias Salariais'!$D$1)+1),ROW(12:12))),"")</f>
        <v/>
      </c>
      <c r="C13" s="279" t="str">
        <f t="shared" si="0"/>
        <v/>
      </c>
      <c r="D13" s="121" t="str" cm="1">
        <f t="array" ref="D13">IFERROR(INDEX('Guias Salariais'!$E$1:$E$1298,SMALL(IF(D$1='Guias Salariais'!$D$1:$D$1298,ROW('Guias Salariais'!$D$1:$D$1298)-ROW('Guias Salariais'!$D$1)+1),ROW(12:12))),"")</f>
        <v/>
      </c>
      <c r="E13" s="279" t="str">
        <f t="shared" si="1"/>
        <v/>
      </c>
      <c r="F13" s="121" t="str" cm="1">
        <f t="array" ref="F13">IFERROR(INDEX('Guias Salariais'!$E$1:$E$1298,SMALL(IF(F$1='Guias Salariais'!$D$1:$D$1298,ROW('Guias Salariais'!$D$1:$D$1298)-ROW('Guias Salariais'!$D$1)+1),ROW(12:12))),"")</f>
        <v/>
      </c>
      <c r="G13" s="165" t="str">
        <f t="shared" si="2"/>
        <v/>
      </c>
      <c r="H13" s="88" t="str" cm="1">
        <f t="array" ref="H13">IFERROR(INDEX('Guias Salariais'!$E$1:$E$1298,SMALL(IF(H$1='Guias Salariais'!$D$1:$D$1298,ROW('Guias Salariais'!$D$1:$D$1298)-ROW('Guias Salariais'!$D$1)+1),ROW(12:12))),"")</f>
        <v/>
      </c>
      <c r="I13" s="279" t="str">
        <f t="shared" si="3"/>
        <v/>
      </c>
      <c r="J13" s="122" t="str" cm="1">
        <f t="array" ref="J13">IFERROR(INDEX('Guias Salariais'!$E$1:$E$1298,SMALL(IF(J$1='Guias Salariais'!$D$1:$D$1298,ROW('Guias Salariais'!$D$1:$D$1298)-ROW('Guias Salariais'!$D$1)+1),ROW(12:12))),"")</f>
        <v/>
      </c>
      <c r="K13" s="279" t="str">
        <f t="shared" si="4"/>
        <v/>
      </c>
      <c r="L13" s="122" t="str" cm="1">
        <f t="array" ref="L13">IFERROR(INDEX('Guias Salariais'!$E$1:$E$1298,SMALL(IF(L$1='Guias Salariais'!$D$1:$D$1298,ROW('Guias Salariais'!$D$1:$D$1298)-ROW('Guias Salariais'!$D$1)+1),ROW(12:12))),"")</f>
        <v/>
      </c>
      <c r="M13" s="165" t="str">
        <f t="shared" si="5"/>
        <v/>
      </c>
      <c r="N13" s="119" t="str" cm="1">
        <f t="array" ref="N13">IFERROR(INDEX('Guias Salariais'!$E$1:$E$1298,SMALL(IF(N$1='Guias Salariais'!$D$1:$D$1298,ROW('Guias Salariais'!$D$1:$D$1298)-ROW('Guias Salariais'!$D$1)+1),ROW(12:12))),"")</f>
        <v/>
      </c>
      <c r="O13" s="165" t="str">
        <f t="shared" si="6"/>
        <v/>
      </c>
      <c r="P13" s="88" t="str" cm="1">
        <f t="array" ref="P13">IFERROR(INDEX('Guias Salariais'!$E$1:$E$1298,SMALL(IF(P$1='Guias Salariais'!$D$1:$D$1298,ROW('Guias Salariais'!$D$1:$D$1298)-ROW('Guias Salariais'!$D$1)+1),ROW(12:12))),"")</f>
        <v/>
      </c>
      <c r="Q13" s="279" t="str">
        <f t="shared" si="7"/>
        <v/>
      </c>
      <c r="R13" s="122" t="str" cm="1">
        <f t="array" ref="R13">IFERROR(INDEX('Guias Salariais'!$E$1:$E$1298,SMALL(IF(R$1='Guias Salariais'!$D$1:$D$1298,ROW('Guias Salariais'!$D$1:$D$1298)-ROW('Guias Salariais'!$D$1)+1),ROW(12:12))),"")</f>
        <v/>
      </c>
      <c r="S13" s="279" t="str">
        <f t="shared" si="8"/>
        <v/>
      </c>
      <c r="T13" s="122" t="str" cm="1">
        <f t="array" ref="T13">IFERROR(INDEX('Guias Salariais'!$E$1:$E$1298,SMALL(IF(T$1='Guias Salariais'!$D$1:$D$1298,ROW('Guias Salariais'!$D$1:$D$1298)-ROW('Guias Salariais'!$D$1)+1),ROW(12:12))),"")</f>
        <v/>
      </c>
      <c r="U13" s="165" t="str">
        <f t="shared" si="9"/>
        <v/>
      </c>
      <c r="V13" s="119" t="str" cm="1">
        <f t="array" ref="V13">IFERROR(INDEX('Guias Salariais'!$E$1:$E$1298,SMALL(IF(V$1='Guias Salariais'!$D$1:$D$1298,ROW('Guias Salariais'!$D$1:$D$1298)-ROW('Guias Salariais'!$D$1)+1),ROW(12:12))),"")</f>
        <v/>
      </c>
      <c r="W13" s="165" t="str">
        <f t="shared" si="10"/>
        <v/>
      </c>
      <c r="X13" s="88" t="str" cm="1">
        <f t="array" ref="X13">IFERROR(INDEX('Guias Salariais'!$E$1:$E$1298,SMALL(IF(X$1='Guias Salariais'!$D$1:$D$1298,ROW('Guias Salariais'!$D$1:$D$1298)-ROW('Guias Salariais'!$D$1)+1),ROW(12:12))),"")</f>
        <v/>
      </c>
      <c r="Y13" s="279" t="str">
        <f t="shared" si="11"/>
        <v/>
      </c>
      <c r="Z13" s="122" t="str" cm="1">
        <f t="array" ref="Z13">IFERROR(INDEX('Guias Salariais'!$E$1:$E$1298,SMALL(IF(Z$1='Guias Salariais'!$D$1:$D$1298,ROW('Guias Salariais'!$D$1:$D$1298)-ROW('Guias Salariais'!$D$1)+1),ROW(12:12))),"")</f>
        <v/>
      </c>
      <c r="AA13" s="279" t="str">
        <f t="shared" si="12"/>
        <v/>
      </c>
      <c r="AB13" s="122" t="str" cm="1">
        <f t="array" ref="AB13">IFERROR(INDEX('Guias Salariais'!$E$1:$E$1298,SMALL(IF(AB$1='Guias Salariais'!$D$1:$D$1298,ROW('Guias Salariais'!$D$1:$D$1298)-ROW('Guias Salariais'!$D$1)+1),ROW(12:12))),"")</f>
        <v/>
      </c>
      <c r="AC13" s="165" t="str">
        <f t="shared" si="13"/>
        <v/>
      </c>
      <c r="AD13" s="119" t="str" cm="1">
        <f t="array" ref="AD13">IFERROR(INDEX('Guias Salariais'!$E$1:$E$1298,SMALL(IF(AD$1='Guias Salariais'!$D$1:$D$1298,ROW('Guias Salariais'!$D$1:$D$1298)-ROW('Guias Salariais'!$D$1)+1),ROW(12:12))),"")</f>
        <v/>
      </c>
      <c r="AE13" s="279" t="str">
        <f t="shared" si="14"/>
        <v/>
      </c>
      <c r="AF13" s="121" t="str" cm="1">
        <f t="array" ref="AF13">IFERROR(INDEX('Guias Salariais'!$E$1:$E$1298,SMALL(IF(AF$1='Guias Salariais'!$D$1:$D$1298,ROW('Guias Salariais'!$D$1:$D$1298)-ROW('Guias Salariais'!$D$1)+1),ROW(12:12))),"")</f>
        <v/>
      </c>
      <c r="AG13" s="279" t="str">
        <f t="shared" si="15"/>
        <v/>
      </c>
      <c r="AH13" s="121" t="str" cm="1">
        <f t="array" ref="AH13">IFERROR(INDEX('Guias Salariais'!$E$1:$E$1298,SMALL(IF(AH$1='Guias Salariais'!$D$1:$D$1298,ROW('Guias Salariais'!$D$1:$D$1298)-ROW('Guias Salariais'!$D$1)+1),ROW(12:12))),"")</f>
        <v/>
      </c>
      <c r="AI13" s="165" t="str">
        <f t="shared" si="16"/>
        <v/>
      </c>
      <c r="AJ13" s="88" t="str" cm="1">
        <f t="array" ref="AJ13">IFERROR(INDEX('Guias Salariais'!$E$1:$E$1298,SMALL(IF(AJ$1='Guias Salariais'!$D$1:$D$1298,ROW('Guias Salariais'!$D$1:$D$1298)-ROW('Guias Salariais'!$D$1)+1),ROW(12:12))),"")</f>
        <v/>
      </c>
      <c r="AK13" s="279" t="str">
        <f t="shared" si="17"/>
        <v/>
      </c>
      <c r="AL13" s="122" t="str" cm="1">
        <f t="array" ref="AL13">IFERROR(INDEX('Guias Salariais'!$E$1:$E$1298,SMALL(IF(AL$1='Guias Salariais'!$D$1:$D$1298,ROW('Guias Salariais'!$D$1:$D$1298)-ROW('Guias Salariais'!$D$1)+1),ROW(12:12))),"")</f>
        <v/>
      </c>
      <c r="AM13" s="279" t="str">
        <f t="shared" si="18"/>
        <v/>
      </c>
      <c r="AN13" s="122" t="str" cm="1">
        <f t="array" ref="AN13">IFERROR(INDEX('Guias Salariais'!$E$1:$E$1298,SMALL(IF(AN$1='Guias Salariais'!$D$1:$D$1298,ROW('Guias Salariais'!$D$1:$D$1298)-ROW('Guias Salariais'!$D$1)+1),ROW(12:12))),"")</f>
        <v/>
      </c>
      <c r="AO13" s="165" t="str">
        <f t="shared" si="19"/>
        <v/>
      </c>
      <c r="AP13" s="119" t="str" cm="1">
        <f t="array" ref="AP13">IFERROR(INDEX('Guias Salariais'!$E$1:$E$1298,SMALL(IF(AP$1='Guias Salariais'!$D$1:$D$1298,ROW('Guias Salariais'!$D$1:$D$1298)-ROW('Guias Salariais'!$D$1)+1),ROW(12:12))),"")</f>
        <v/>
      </c>
      <c r="AQ13" s="279" t="str">
        <f t="shared" si="20"/>
        <v/>
      </c>
      <c r="AR13" s="121" t="str" cm="1">
        <f t="array" ref="AR13">IFERROR(INDEX('Guias Salariais'!$E$1:$E$1298,SMALL(IF(AR$1='Guias Salariais'!$D$1:$D$1298,ROW('Guias Salariais'!$D$1:$D$1298)-ROW('Guias Salariais'!$D$1)+1),ROW(12:12))),"")</f>
        <v/>
      </c>
      <c r="AS13" s="279" t="str">
        <f t="shared" si="21"/>
        <v/>
      </c>
      <c r="AT13" s="121" t="str" cm="1">
        <f t="array" ref="AT13">IFERROR(INDEX('Guias Salariais'!$E$1:$E$1298,SMALL(IF(AT$1='Guias Salariais'!$D$1:$D$1298,ROW('Guias Salariais'!$D$1:$D$1298)-ROW('Guias Salariais'!$D$1)+1),ROW(12:12))),"")</f>
        <v/>
      </c>
      <c r="AU13" s="165" t="str">
        <f t="shared" si="22"/>
        <v/>
      </c>
      <c r="AV13" s="88" t="str" cm="1">
        <f t="array" ref="AV13">IFERROR(INDEX('Guias Salariais'!$E$1:$E$1298,SMALL(IF(AV$1='Guias Salariais'!$D$1:$D$1298,ROW('Guias Salariais'!$D$1:$D$1298)-ROW('Guias Salariais'!$D$1)+1),ROW(12:12))),"")</f>
        <v/>
      </c>
      <c r="AW13" s="279" t="str">
        <f t="shared" si="23"/>
        <v/>
      </c>
      <c r="AX13" s="122" t="str" cm="1">
        <f t="array" ref="AX13">IFERROR(INDEX('Guias Salariais'!$E$1:$E$1298,SMALL(IF(AX$1='Guias Salariais'!$D$1:$D$1298,ROW('Guias Salariais'!$D$1:$D$1298)-ROW('Guias Salariais'!$D$1)+1),ROW(12:12))),"")</f>
        <v/>
      </c>
      <c r="AY13" s="279" t="str">
        <f t="shared" si="24"/>
        <v/>
      </c>
      <c r="AZ13" s="122" t="str" cm="1">
        <f t="array" ref="AZ13">IFERROR(INDEX('Guias Salariais'!$E$1:$E$1298,SMALL(IF(AZ$1='Guias Salariais'!$D$1:$D$1298,ROW('Guias Salariais'!$D$1:$D$1298)-ROW('Guias Salariais'!$D$1)+1),ROW(12:12))),"")</f>
        <v/>
      </c>
      <c r="BA13" s="279" t="str">
        <f t="shared" si="25"/>
        <v/>
      </c>
      <c r="BB13" s="119" t="str" cm="1">
        <f t="array" ref="BB13">IFERROR(INDEX('Guias Salariais'!$E$1:$E$1298,SMALL(IF(BB$1='Guias Salariais'!$D$1:$D$1298,ROW('Guias Salariais'!$D$1:$D$1298)-ROW('Guias Salariais'!$D$1)+1),ROW(12:12))),"")</f>
        <v/>
      </c>
      <c r="BC13" s="279" t="str">
        <f t="shared" si="26"/>
        <v/>
      </c>
      <c r="BD13" s="121" t="str" cm="1">
        <f t="array" ref="BD13">IFERROR(INDEX('Guias Salariais'!$E$1:$E$1298,SMALL(IF(BD$1='Guias Salariais'!$D$1:$D$1298,ROW('Guias Salariais'!$D$1:$D$1298)-ROW('Guias Salariais'!$D$1)+1),ROW(12:12))),"")</f>
        <v/>
      </c>
      <c r="BE13" s="279" t="str">
        <f t="shared" si="27"/>
        <v/>
      </c>
      <c r="BF13" s="121" t="str" cm="1">
        <f t="array" ref="BF13">IFERROR(INDEX('Guias Salariais'!$E$1:$E$1298,SMALL(IF(BF$1='Guias Salariais'!$D$1:$D$1298,ROW('Guias Salariais'!$D$1:$D$1298)-ROW('Guias Salariais'!$D$1)+1),ROW(12:12))),"")</f>
        <v/>
      </c>
      <c r="BG13" s="279" t="str">
        <f t="shared" si="28"/>
        <v/>
      </c>
      <c r="BH13" s="88" t="str" cm="1">
        <f t="array" ref="BH13">IFERROR(INDEX('Guias Salariais'!$E$1:$E$1298,SMALL(IF(BH$1='Guias Salariais'!$D$1:$D$1298,ROW('Guias Salariais'!$D$1:$D$1298)-ROW('Guias Salariais'!$D$1)+1),ROW(12:12))),"")</f>
        <v/>
      </c>
      <c r="BI13" s="279" t="str">
        <f t="shared" si="29"/>
        <v/>
      </c>
      <c r="BJ13" s="122" t="str" cm="1">
        <f t="array" ref="BJ13">IFERROR(INDEX('Guias Salariais'!$E$1:$E$1298,SMALL(IF(BJ$1='Guias Salariais'!$D$1:$D$1298,ROW('Guias Salariais'!$D$1:$D$1298)-ROW('Guias Salariais'!$D$1)+1),ROW(12:12))),"")</f>
        <v/>
      </c>
      <c r="BK13" s="279" t="str">
        <f t="shared" si="30"/>
        <v/>
      </c>
      <c r="BL13" s="122" t="str" cm="1">
        <f t="array" ref="BL13">IFERROR(INDEX('Guias Salariais'!$E$1:$E$1298,SMALL(IF(BL$1='Guias Salariais'!$D$1:$D$1298,ROW('Guias Salariais'!$D$1:$D$1298)-ROW('Guias Salariais'!$D$1)+1),ROW(12:12))),"")</f>
        <v/>
      </c>
      <c r="BM13" s="279" t="str">
        <f t="shared" si="31"/>
        <v/>
      </c>
      <c r="BN13" s="119" t="str" cm="1">
        <f t="array" ref="BN13">IFERROR(INDEX('Guias Salariais'!$E$1:$E$1298,SMALL(IF(BN$1='Guias Salariais'!$D$1:$D$1298,ROW('Guias Salariais'!$D$1:$D$1298)-ROW('Guias Salariais'!$D$1)+1),ROW(12:12))),"")</f>
        <v/>
      </c>
      <c r="BO13" s="165" t="str">
        <f t="shared" si="32"/>
        <v/>
      </c>
      <c r="BP13" s="122" t="str" cm="1">
        <f t="array" ref="BP13">IFERROR(INDEX('Guias Salariais'!$E$1:$E$1298,SMALL(IF(BP$1='Guias Salariais'!$D$1:$D$1298,ROW('Guias Salariais'!$D$1:$D$1298)-ROW('Guias Salariais'!$D$1)+1),ROW(12:12))),"")</f>
        <v/>
      </c>
      <c r="BQ13" s="279" t="str">
        <f t="shared" si="33"/>
        <v/>
      </c>
      <c r="BR13" s="122" t="str" cm="1">
        <f t="array" ref="BR13">IFERROR(INDEX('Guias Salariais'!$E$1:$E$1298,SMALL(IF(BR$1='Guias Salariais'!$D$1:$D$1298,ROW('Guias Salariais'!$D$1:$D$1298)-ROW('Guias Salariais'!$D$1)+1),ROW(12:12))),"")</f>
        <v/>
      </c>
      <c r="BS13" s="165" t="str">
        <f t="shared" si="34"/>
        <v/>
      </c>
    </row>
    <row r="14" spans="1:71" x14ac:dyDescent="0.25">
      <c r="A14" s="667"/>
      <c r="B14" s="119" t="str" cm="1">
        <f t="array" ref="B14">IFERROR(INDEX('Guias Salariais'!$E$1:$E$1298,SMALL(IF(B$1='Guias Salariais'!$D$1:$D$1298,ROW('Guias Salariais'!$D$1:$D$1298)-ROW('Guias Salariais'!$D$1)+1),ROW(13:13))),"")</f>
        <v/>
      </c>
      <c r="C14" s="279" t="str">
        <f t="shared" si="0"/>
        <v/>
      </c>
      <c r="D14" s="121" t="str" cm="1">
        <f t="array" ref="D14">IFERROR(INDEX('Guias Salariais'!$E$1:$E$1298,SMALL(IF(D$1='Guias Salariais'!$D$1:$D$1298,ROW('Guias Salariais'!$D$1:$D$1298)-ROW('Guias Salariais'!$D$1)+1),ROW(13:13))),"")</f>
        <v/>
      </c>
      <c r="E14" s="279" t="str">
        <f t="shared" si="1"/>
        <v/>
      </c>
      <c r="F14" s="121" t="str" cm="1">
        <f t="array" ref="F14">IFERROR(INDEX('Guias Salariais'!$E$1:$E$1298,SMALL(IF(F$1='Guias Salariais'!$D$1:$D$1298,ROW('Guias Salariais'!$D$1:$D$1298)-ROW('Guias Salariais'!$D$1)+1),ROW(13:13))),"")</f>
        <v/>
      </c>
      <c r="G14" s="165" t="str">
        <f t="shared" si="2"/>
        <v/>
      </c>
      <c r="H14" s="88" t="str" cm="1">
        <f t="array" ref="H14">IFERROR(INDEX('Guias Salariais'!$E$1:$E$1298,SMALL(IF(H$1='Guias Salariais'!$D$1:$D$1298,ROW('Guias Salariais'!$D$1:$D$1298)-ROW('Guias Salariais'!$D$1)+1),ROW(13:13))),"")</f>
        <v/>
      </c>
      <c r="I14" s="279" t="str">
        <f t="shared" si="3"/>
        <v/>
      </c>
      <c r="J14" s="122" t="str" cm="1">
        <f t="array" ref="J14">IFERROR(INDEX('Guias Salariais'!$E$1:$E$1298,SMALL(IF(J$1='Guias Salariais'!$D$1:$D$1298,ROW('Guias Salariais'!$D$1:$D$1298)-ROW('Guias Salariais'!$D$1)+1),ROW(13:13))),"")</f>
        <v/>
      </c>
      <c r="K14" s="279" t="str">
        <f t="shared" si="4"/>
        <v/>
      </c>
      <c r="L14" s="122" t="str" cm="1">
        <f t="array" ref="L14">IFERROR(INDEX('Guias Salariais'!$E$1:$E$1298,SMALL(IF(L$1='Guias Salariais'!$D$1:$D$1298,ROW('Guias Salariais'!$D$1:$D$1298)-ROW('Guias Salariais'!$D$1)+1),ROW(13:13))),"")</f>
        <v/>
      </c>
      <c r="M14" s="165" t="str">
        <f t="shared" si="5"/>
        <v/>
      </c>
      <c r="N14" s="119" t="str" cm="1">
        <f t="array" ref="N14">IFERROR(INDEX('Guias Salariais'!$E$1:$E$1298,SMALL(IF(N$1='Guias Salariais'!$D$1:$D$1298,ROW('Guias Salariais'!$D$1:$D$1298)-ROW('Guias Salariais'!$D$1)+1),ROW(13:13))),"")</f>
        <v/>
      </c>
      <c r="O14" s="165" t="str">
        <f t="shared" si="6"/>
        <v/>
      </c>
      <c r="P14" s="88" t="str" cm="1">
        <f t="array" ref="P14">IFERROR(INDEX('Guias Salariais'!$E$1:$E$1298,SMALL(IF(P$1='Guias Salariais'!$D$1:$D$1298,ROW('Guias Salariais'!$D$1:$D$1298)-ROW('Guias Salariais'!$D$1)+1),ROW(13:13))),"")</f>
        <v/>
      </c>
      <c r="Q14" s="279" t="str">
        <f t="shared" si="7"/>
        <v/>
      </c>
      <c r="R14" s="122" t="str" cm="1">
        <f t="array" ref="R14">IFERROR(INDEX('Guias Salariais'!$E$1:$E$1298,SMALL(IF(R$1='Guias Salariais'!$D$1:$D$1298,ROW('Guias Salariais'!$D$1:$D$1298)-ROW('Guias Salariais'!$D$1)+1),ROW(13:13))),"")</f>
        <v/>
      </c>
      <c r="S14" s="279" t="str">
        <f t="shared" si="8"/>
        <v/>
      </c>
      <c r="T14" s="122" t="str" cm="1">
        <f t="array" ref="T14">IFERROR(INDEX('Guias Salariais'!$E$1:$E$1298,SMALL(IF(T$1='Guias Salariais'!$D$1:$D$1298,ROW('Guias Salariais'!$D$1:$D$1298)-ROW('Guias Salariais'!$D$1)+1),ROW(13:13))),"")</f>
        <v/>
      </c>
      <c r="U14" s="165" t="str">
        <f t="shared" si="9"/>
        <v/>
      </c>
      <c r="V14" s="119" t="str" cm="1">
        <f t="array" ref="V14">IFERROR(INDEX('Guias Salariais'!$E$1:$E$1298,SMALL(IF(V$1='Guias Salariais'!$D$1:$D$1298,ROW('Guias Salariais'!$D$1:$D$1298)-ROW('Guias Salariais'!$D$1)+1),ROW(13:13))),"")</f>
        <v/>
      </c>
      <c r="W14" s="165" t="str">
        <f t="shared" si="10"/>
        <v/>
      </c>
      <c r="X14" s="88" t="str" cm="1">
        <f t="array" ref="X14">IFERROR(INDEX('Guias Salariais'!$E$1:$E$1298,SMALL(IF(X$1='Guias Salariais'!$D$1:$D$1298,ROW('Guias Salariais'!$D$1:$D$1298)-ROW('Guias Salariais'!$D$1)+1),ROW(13:13))),"")</f>
        <v/>
      </c>
      <c r="Y14" s="279" t="str">
        <f t="shared" si="11"/>
        <v/>
      </c>
      <c r="Z14" s="122" t="str" cm="1">
        <f t="array" ref="Z14">IFERROR(INDEX('Guias Salariais'!$E$1:$E$1298,SMALL(IF(Z$1='Guias Salariais'!$D$1:$D$1298,ROW('Guias Salariais'!$D$1:$D$1298)-ROW('Guias Salariais'!$D$1)+1),ROW(13:13))),"")</f>
        <v/>
      </c>
      <c r="AA14" s="279" t="str">
        <f t="shared" si="12"/>
        <v/>
      </c>
      <c r="AB14" s="122" t="str" cm="1">
        <f t="array" ref="AB14">IFERROR(INDEX('Guias Salariais'!$E$1:$E$1298,SMALL(IF(AB$1='Guias Salariais'!$D$1:$D$1298,ROW('Guias Salariais'!$D$1:$D$1298)-ROW('Guias Salariais'!$D$1)+1),ROW(13:13))),"")</f>
        <v/>
      </c>
      <c r="AC14" s="165" t="str">
        <f t="shared" si="13"/>
        <v/>
      </c>
      <c r="AD14" s="119" t="str" cm="1">
        <f t="array" ref="AD14">IFERROR(INDEX('Guias Salariais'!$E$1:$E$1298,SMALL(IF(AD$1='Guias Salariais'!$D$1:$D$1298,ROW('Guias Salariais'!$D$1:$D$1298)-ROW('Guias Salariais'!$D$1)+1),ROW(13:13))),"")</f>
        <v/>
      </c>
      <c r="AE14" s="279" t="str">
        <f t="shared" si="14"/>
        <v/>
      </c>
      <c r="AF14" s="121" t="str" cm="1">
        <f t="array" ref="AF14">IFERROR(INDEX('Guias Salariais'!$E$1:$E$1298,SMALL(IF(AF$1='Guias Salariais'!$D$1:$D$1298,ROW('Guias Salariais'!$D$1:$D$1298)-ROW('Guias Salariais'!$D$1)+1),ROW(13:13))),"")</f>
        <v/>
      </c>
      <c r="AG14" s="279" t="str">
        <f t="shared" si="15"/>
        <v/>
      </c>
      <c r="AH14" s="121" t="str" cm="1">
        <f t="array" ref="AH14">IFERROR(INDEX('Guias Salariais'!$E$1:$E$1298,SMALL(IF(AH$1='Guias Salariais'!$D$1:$D$1298,ROW('Guias Salariais'!$D$1:$D$1298)-ROW('Guias Salariais'!$D$1)+1),ROW(13:13))),"")</f>
        <v/>
      </c>
      <c r="AI14" s="165" t="str">
        <f t="shared" si="16"/>
        <v/>
      </c>
      <c r="AJ14" s="88" t="str" cm="1">
        <f t="array" ref="AJ14">IFERROR(INDEX('Guias Salariais'!$E$1:$E$1298,SMALL(IF(AJ$1='Guias Salariais'!$D$1:$D$1298,ROW('Guias Salariais'!$D$1:$D$1298)-ROW('Guias Salariais'!$D$1)+1),ROW(13:13))),"")</f>
        <v/>
      </c>
      <c r="AK14" s="279" t="str">
        <f t="shared" si="17"/>
        <v/>
      </c>
      <c r="AL14" s="122" t="str" cm="1">
        <f t="array" ref="AL14">IFERROR(INDEX('Guias Salariais'!$E$1:$E$1298,SMALL(IF(AL$1='Guias Salariais'!$D$1:$D$1298,ROW('Guias Salariais'!$D$1:$D$1298)-ROW('Guias Salariais'!$D$1)+1),ROW(13:13))),"")</f>
        <v/>
      </c>
      <c r="AM14" s="279" t="str">
        <f t="shared" si="18"/>
        <v/>
      </c>
      <c r="AN14" s="122" t="str" cm="1">
        <f t="array" ref="AN14">IFERROR(INDEX('Guias Salariais'!$E$1:$E$1298,SMALL(IF(AN$1='Guias Salariais'!$D$1:$D$1298,ROW('Guias Salariais'!$D$1:$D$1298)-ROW('Guias Salariais'!$D$1)+1),ROW(13:13))),"")</f>
        <v/>
      </c>
      <c r="AO14" s="165" t="str">
        <f t="shared" si="19"/>
        <v/>
      </c>
      <c r="AP14" s="119" t="str" cm="1">
        <f t="array" ref="AP14">IFERROR(INDEX('Guias Salariais'!$E$1:$E$1298,SMALL(IF(AP$1='Guias Salariais'!$D$1:$D$1298,ROW('Guias Salariais'!$D$1:$D$1298)-ROW('Guias Salariais'!$D$1)+1),ROW(13:13))),"")</f>
        <v/>
      </c>
      <c r="AQ14" s="279" t="str">
        <f t="shared" si="20"/>
        <v/>
      </c>
      <c r="AR14" s="121" t="str" cm="1">
        <f t="array" ref="AR14">IFERROR(INDEX('Guias Salariais'!$E$1:$E$1298,SMALL(IF(AR$1='Guias Salariais'!$D$1:$D$1298,ROW('Guias Salariais'!$D$1:$D$1298)-ROW('Guias Salariais'!$D$1)+1),ROW(13:13))),"")</f>
        <v/>
      </c>
      <c r="AS14" s="279" t="str">
        <f t="shared" si="21"/>
        <v/>
      </c>
      <c r="AT14" s="121" t="str" cm="1">
        <f t="array" ref="AT14">IFERROR(INDEX('Guias Salariais'!$E$1:$E$1298,SMALL(IF(AT$1='Guias Salariais'!$D$1:$D$1298,ROW('Guias Salariais'!$D$1:$D$1298)-ROW('Guias Salariais'!$D$1)+1),ROW(13:13))),"")</f>
        <v/>
      </c>
      <c r="AU14" s="165" t="str">
        <f t="shared" si="22"/>
        <v/>
      </c>
      <c r="AV14" s="88" t="str" cm="1">
        <f t="array" ref="AV14">IFERROR(INDEX('Guias Salariais'!$E$1:$E$1298,SMALL(IF(AV$1='Guias Salariais'!$D$1:$D$1298,ROW('Guias Salariais'!$D$1:$D$1298)-ROW('Guias Salariais'!$D$1)+1),ROW(13:13))),"")</f>
        <v/>
      </c>
      <c r="AW14" s="279" t="str">
        <f t="shared" si="23"/>
        <v/>
      </c>
      <c r="AX14" s="122" t="str" cm="1">
        <f t="array" ref="AX14">IFERROR(INDEX('Guias Salariais'!$E$1:$E$1298,SMALL(IF(AX$1='Guias Salariais'!$D$1:$D$1298,ROW('Guias Salariais'!$D$1:$D$1298)-ROW('Guias Salariais'!$D$1)+1),ROW(13:13))),"")</f>
        <v/>
      </c>
      <c r="AY14" s="279" t="str">
        <f t="shared" si="24"/>
        <v/>
      </c>
      <c r="AZ14" s="122" t="str" cm="1">
        <f t="array" ref="AZ14">IFERROR(INDEX('Guias Salariais'!$E$1:$E$1298,SMALL(IF(AZ$1='Guias Salariais'!$D$1:$D$1298,ROW('Guias Salariais'!$D$1:$D$1298)-ROW('Guias Salariais'!$D$1)+1),ROW(13:13))),"")</f>
        <v/>
      </c>
      <c r="BA14" s="279" t="str">
        <f t="shared" si="25"/>
        <v/>
      </c>
      <c r="BB14" s="119" t="str" cm="1">
        <f t="array" ref="BB14">IFERROR(INDEX('Guias Salariais'!$E$1:$E$1298,SMALL(IF(BB$1='Guias Salariais'!$D$1:$D$1298,ROW('Guias Salariais'!$D$1:$D$1298)-ROW('Guias Salariais'!$D$1)+1),ROW(13:13))),"")</f>
        <v/>
      </c>
      <c r="BC14" s="279" t="str">
        <f t="shared" si="26"/>
        <v/>
      </c>
      <c r="BD14" s="121" t="str" cm="1">
        <f t="array" ref="BD14">IFERROR(INDEX('Guias Salariais'!$E$1:$E$1298,SMALL(IF(BD$1='Guias Salariais'!$D$1:$D$1298,ROW('Guias Salariais'!$D$1:$D$1298)-ROW('Guias Salariais'!$D$1)+1),ROW(13:13))),"")</f>
        <v/>
      </c>
      <c r="BE14" s="279" t="str">
        <f t="shared" si="27"/>
        <v/>
      </c>
      <c r="BF14" s="121" t="str" cm="1">
        <f t="array" ref="BF14">IFERROR(INDEX('Guias Salariais'!$E$1:$E$1298,SMALL(IF(BF$1='Guias Salariais'!$D$1:$D$1298,ROW('Guias Salariais'!$D$1:$D$1298)-ROW('Guias Salariais'!$D$1)+1),ROW(13:13))),"")</f>
        <v/>
      </c>
      <c r="BG14" s="279" t="str">
        <f t="shared" si="28"/>
        <v/>
      </c>
      <c r="BH14" s="88" t="str" cm="1">
        <f t="array" ref="BH14">IFERROR(INDEX('Guias Salariais'!$E$1:$E$1298,SMALL(IF(BH$1='Guias Salariais'!$D$1:$D$1298,ROW('Guias Salariais'!$D$1:$D$1298)-ROW('Guias Salariais'!$D$1)+1),ROW(13:13))),"")</f>
        <v/>
      </c>
      <c r="BI14" s="279" t="str">
        <f t="shared" si="29"/>
        <v/>
      </c>
      <c r="BJ14" s="122" t="str" cm="1">
        <f t="array" ref="BJ14">IFERROR(INDEX('Guias Salariais'!$E$1:$E$1298,SMALL(IF(BJ$1='Guias Salariais'!$D$1:$D$1298,ROW('Guias Salariais'!$D$1:$D$1298)-ROW('Guias Salariais'!$D$1)+1),ROW(13:13))),"")</f>
        <v/>
      </c>
      <c r="BK14" s="279" t="str">
        <f t="shared" si="30"/>
        <v/>
      </c>
      <c r="BL14" s="122" t="str" cm="1">
        <f t="array" ref="BL14">IFERROR(INDEX('Guias Salariais'!$E$1:$E$1298,SMALL(IF(BL$1='Guias Salariais'!$D$1:$D$1298,ROW('Guias Salariais'!$D$1:$D$1298)-ROW('Guias Salariais'!$D$1)+1),ROW(13:13))),"")</f>
        <v/>
      </c>
      <c r="BM14" s="279" t="str">
        <f t="shared" si="31"/>
        <v/>
      </c>
      <c r="BN14" s="119" t="str" cm="1">
        <f t="array" ref="BN14">IFERROR(INDEX('Guias Salariais'!$E$1:$E$1298,SMALL(IF(BN$1='Guias Salariais'!$D$1:$D$1298,ROW('Guias Salariais'!$D$1:$D$1298)-ROW('Guias Salariais'!$D$1)+1),ROW(13:13))),"")</f>
        <v/>
      </c>
      <c r="BO14" s="165" t="str">
        <f t="shared" si="32"/>
        <v/>
      </c>
      <c r="BP14" s="122" t="str" cm="1">
        <f t="array" ref="BP14">IFERROR(INDEX('Guias Salariais'!$E$1:$E$1298,SMALL(IF(BP$1='Guias Salariais'!$D$1:$D$1298,ROW('Guias Salariais'!$D$1:$D$1298)-ROW('Guias Salariais'!$D$1)+1),ROW(13:13))),"")</f>
        <v/>
      </c>
      <c r="BQ14" s="279" t="str">
        <f t="shared" si="33"/>
        <v/>
      </c>
      <c r="BR14" s="122" t="str" cm="1">
        <f t="array" ref="BR14">IFERROR(INDEX('Guias Salariais'!$E$1:$E$1298,SMALL(IF(BR$1='Guias Salariais'!$D$1:$D$1298,ROW('Guias Salariais'!$D$1:$D$1298)-ROW('Guias Salariais'!$D$1)+1),ROW(13:13))),"")</f>
        <v/>
      </c>
      <c r="BS14" s="165" t="str">
        <f t="shared" si="34"/>
        <v/>
      </c>
    </row>
    <row r="15" spans="1:71" x14ac:dyDescent="0.25">
      <c r="A15" s="667"/>
      <c r="B15" s="119" t="str" cm="1">
        <f t="array" ref="B15">IFERROR(INDEX('Guias Salariais'!$E$1:$E$1298,SMALL(IF(B$1='Guias Salariais'!$D$1:$D$1298,ROW('Guias Salariais'!$D$1:$D$1298)-ROW('Guias Salariais'!$D$1)+1),ROW(14:14))),"")</f>
        <v/>
      </c>
      <c r="C15" s="279" t="str">
        <f t="shared" si="0"/>
        <v/>
      </c>
      <c r="D15" s="121" t="str" cm="1">
        <f t="array" ref="D15">IFERROR(INDEX('Guias Salariais'!$E$1:$E$1298,SMALL(IF(D$1='Guias Salariais'!$D$1:$D$1298,ROW('Guias Salariais'!$D$1:$D$1298)-ROW('Guias Salariais'!$D$1)+1),ROW(14:14))),"")</f>
        <v/>
      </c>
      <c r="E15" s="279" t="str">
        <f t="shared" si="1"/>
        <v/>
      </c>
      <c r="F15" s="121" t="str" cm="1">
        <f t="array" ref="F15">IFERROR(INDEX('Guias Salariais'!$E$1:$E$1298,SMALL(IF(F$1='Guias Salariais'!$D$1:$D$1298,ROW('Guias Salariais'!$D$1:$D$1298)-ROW('Guias Salariais'!$D$1)+1),ROW(14:14))),"")</f>
        <v/>
      </c>
      <c r="G15" s="165" t="str">
        <f t="shared" si="2"/>
        <v/>
      </c>
      <c r="H15" s="88" t="str" cm="1">
        <f t="array" ref="H15">IFERROR(INDEX('Guias Salariais'!$E$1:$E$1298,SMALL(IF(H$1='Guias Salariais'!$D$1:$D$1298,ROW('Guias Salariais'!$D$1:$D$1298)-ROW('Guias Salariais'!$D$1)+1),ROW(14:14))),"")</f>
        <v/>
      </c>
      <c r="I15" s="279" t="str">
        <f t="shared" si="3"/>
        <v/>
      </c>
      <c r="J15" s="122" t="str" cm="1">
        <f t="array" ref="J15">IFERROR(INDEX('Guias Salariais'!$E$1:$E$1298,SMALL(IF(J$1='Guias Salariais'!$D$1:$D$1298,ROW('Guias Salariais'!$D$1:$D$1298)-ROW('Guias Salariais'!$D$1)+1),ROW(14:14))),"")</f>
        <v/>
      </c>
      <c r="K15" s="279" t="str">
        <f t="shared" si="4"/>
        <v/>
      </c>
      <c r="L15" s="122" t="str" cm="1">
        <f t="array" ref="L15">IFERROR(INDEX('Guias Salariais'!$E$1:$E$1298,SMALL(IF(L$1='Guias Salariais'!$D$1:$D$1298,ROW('Guias Salariais'!$D$1:$D$1298)-ROW('Guias Salariais'!$D$1)+1),ROW(14:14))),"")</f>
        <v/>
      </c>
      <c r="M15" s="165" t="str">
        <f t="shared" si="5"/>
        <v/>
      </c>
      <c r="N15" s="119" t="str" cm="1">
        <f t="array" ref="N15">IFERROR(INDEX('Guias Salariais'!$E$1:$E$1298,SMALL(IF(N$1='Guias Salariais'!$D$1:$D$1298,ROW('Guias Salariais'!$D$1:$D$1298)-ROW('Guias Salariais'!$D$1)+1),ROW(14:14))),"")</f>
        <v/>
      </c>
      <c r="O15" s="165" t="str">
        <f t="shared" si="6"/>
        <v/>
      </c>
      <c r="P15" s="88" t="str" cm="1">
        <f t="array" ref="P15">IFERROR(INDEX('Guias Salariais'!$E$1:$E$1298,SMALL(IF(P$1='Guias Salariais'!$D$1:$D$1298,ROW('Guias Salariais'!$D$1:$D$1298)-ROW('Guias Salariais'!$D$1)+1),ROW(14:14))),"")</f>
        <v/>
      </c>
      <c r="Q15" s="279" t="str">
        <f t="shared" si="7"/>
        <v/>
      </c>
      <c r="R15" s="122" t="str" cm="1">
        <f t="array" ref="R15">IFERROR(INDEX('Guias Salariais'!$E$1:$E$1298,SMALL(IF(R$1='Guias Salariais'!$D$1:$D$1298,ROW('Guias Salariais'!$D$1:$D$1298)-ROW('Guias Salariais'!$D$1)+1),ROW(14:14))),"")</f>
        <v/>
      </c>
      <c r="S15" s="279" t="str">
        <f t="shared" si="8"/>
        <v/>
      </c>
      <c r="T15" s="122" t="str" cm="1">
        <f t="array" ref="T15">IFERROR(INDEX('Guias Salariais'!$E$1:$E$1298,SMALL(IF(T$1='Guias Salariais'!$D$1:$D$1298,ROW('Guias Salariais'!$D$1:$D$1298)-ROW('Guias Salariais'!$D$1)+1),ROW(14:14))),"")</f>
        <v/>
      </c>
      <c r="U15" s="165" t="str">
        <f t="shared" si="9"/>
        <v/>
      </c>
      <c r="V15" s="119" t="str" cm="1">
        <f t="array" ref="V15">IFERROR(INDEX('Guias Salariais'!$E$1:$E$1298,SMALL(IF(V$1='Guias Salariais'!$D$1:$D$1298,ROW('Guias Salariais'!$D$1:$D$1298)-ROW('Guias Salariais'!$D$1)+1),ROW(14:14))),"")</f>
        <v/>
      </c>
      <c r="W15" s="165" t="str">
        <f t="shared" si="10"/>
        <v/>
      </c>
      <c r="X15" s="88" t="str" cm="1">
        <f t="array" ref="X15">IFERROR(INDEX('Guias Salariais'!$E$1:$E$1298,SMALL(IF(X$1='Guias Salariais'!$D$1:$D$1298,ROW('Guias Salariais'!$D$1:$D$1298)-ROW('Guias Salariais'!$D$1)+1),ROW(14:14))),"")</f>
        <v/>
      </c>
      <c r="Y15" s="279" t="str">
        <f t="shared" si="11"/>
        <v/>
      </c>
      <c r="Z15" s="122" t="str" cm="1">
        <f t="array" ref="Z15">IFERROR(INDEX('Guias Salariais'!$E$1:$E$1298,SMALL(IF(Z$1='Guias Salariais'!$D$1:$D$1298,ROW('Guias Salariais'!$D$1:$D$1298)-ROW('Guias Salariais'!$D$1)+1),ROW(14:14))),"")</f>
        <v/>
      </c>
      <c r="AA15" s="279" t="str">
        <f t="shared" si="12"/>
        <v/>
      </c>
      <c r="AB15" s="122" t="str" cm="1">
        <f t="array" ref="AB15">IFERROR(INDEX('Guias Salariais'!$E$1:$E$1298,SMALL(IF(AB$1='Guias Salariais'!$D$1:$D$1298,ROW('Guias Salariais'!$D$1:$D$1298)-ROW('Guias Salariais'!$D$1)+1),ROW(14:14))),"")</f>
        <v/>
      </c>
      <c r="AC15" s="165" t="str">
        <f t="shared" si="13"/>
        <v/>
      </c>
      <c r="AD15" s="119" t="str" cm="1">
        <f t="array" ref="AD15">IFERROR(INDEX('Guias Salariais'!$E$1:$E$1298,SMALL(IF(AD$1='Guias Salariais'!$D$1:$D$1298,ROW('Guias Salariais'!$D$1:$D$1298)-ROW('Guias Salariais'!$D$1)+1),ROW(14:14))),"")</f>
        <v/>
      </c>
      <c r="AE15" s="279" t="str">
        <f t="shared" si="14"/>
        <v/>
      </c>
      <c r="AF15" s="121" t="str" cm="1">
        <f t="array" ref="AF15">IFERROR(INDEX('Guias Salariais'!$E$1:$E$1298,SMALL(IF(AF$1='Guias Salariais'!$D$1:$D$1298,ROW('Guias Salariais'!$D$1:$D$1298)-ROW('Guias Salariais'!$D$1)+1),ROW(14:14))),"")</f>
        <v/>
      </c>
      <c r="AG15" s="279" t="str">
        <f t="shared" si="15"/>
        <v/>
      </c>
      <c r="AH15" s="121" t="str" cm="1">
        <f t="array" ref="AH15">IFERROR(INDEX('Guias Salariais'!$E$1:$E$1298,SMALL(IF(AH$1='Guias Salariais'!$D$1:$D$1298,ROW('Guias Salariais'!$D$1:$D$1298)-ROW('Guias Salariais'!$D$1)+1),ROW(14:14))),"")</f>
        <v/>
      </c>
      <c r="AI15" s="165" t="str">
        <f t="shared" si="16"/>
        <v/>
      </c>
      <c r="AJ15" s="88" t="str" cm="1">
        <f t="array" ref="AJ15">IFERROR(INDEX('Guias Salariais'!$E$1:$E$1298,SMALL(IF(AJ$1='Guias Salariais'!$D$1:$D$1298,ROW('Guias Salariais'!$D$1:$D$1298)-ROW('Guias Salariais'!$D$1)+1),ROW(14:14))),"")</f>
        <v/>
      </c>
      <c r="AK15" s="279" t="str">
        <f t="shared" si="17"/>
        <v/>
      </c>
      <c r="AL15" s="122" t="str" cm="1">
        <f t="array" ref="AL15">IFERROR(INDEX('Guias Salariais'!$E$1:$E$1298,SMALL(IF(AL$1='Guias Salariais'!$D$1:$D$1298,ROW('Guias Salariais'!$D$1:$D$1298)-ROW('Guias Salariais'!$D$1)+1),ROW(14:14))),"")</f>
        <v/>
      </c>
      <c r="AM15" s="279" t="str">
        <f t="shared" si="18"/>
        <v/>
      </c>
      <c r="AN15" s="122" t="str" cm="1">
        <f t="array" ref="AN15">IFERROR(INDEX('Guias Salariais'!$E$1:$E$1298,SMALL(IF(AN$1='Guias Salariais'!$D$1:$D$1298,ROW('Guias Salariais'!$D$1:$D$1298)-ROW('Guias Salariais'!$D$1)+1),ROW(14:14))),"")</f>
        <v/>
      </c>
      <c r="AO15" s="165" t="str">
        <f t="shared" si="19"/>
        <v/>
      </c>
      <c r="AP15" s="119" t="str" cm="1">
        <f t="array" ref="AP15">IFERROR(INDEX('Guias Salariais'!$E$1:$E$1298,SMALL(IF(AP$1='Guias Salariais'!$D$1:$D$1298,ROW('Guias Salariais'!$D$1:$D$1298)-ROW('Guias Salariais'!$D$1)+1),ROW(14:14))),"")</f>
        <v/>
      </c>
      <c r="AQ15" s="279" t="str">
        <f t="shared" si="20"/>
        <v/>
      </c>
      <c r="AR15" s="121" t="str" cm="1">
        <f t="array" ref="AR15">IFERROR(INDEX('Guias Salariais'!$E$1:$E$1298,SMALL(IF(AR$1='Guias Salariais'!$D$1:$D$1298,ROW('Guias Salariais'!$D$1:$D$1298)-ROW('Guias Salariais'!$D$1)+1),ROW(14:14))),"")</f>
        <v/>
      </c>
      <c r="AS15" s="279" t="str">
        <f t="shared" si="21"/>
        <v/>
      </c>
      <c r="AT15" s="121" t="str" cm="1">
        <f t="array" ref="AT15">IFERROR(INDEX('Guias Salariais'!$E$1:$E$1298,SMALL(IF(AT$1='Guias Salariais'!$D$1:$D$1298,ROW('Guias Salariais'!$D$1:$D$1298)-ROW('Guias Salariais'!$D$1)+1),ROW(14:14))),"")</f>
        <v/>
      </c>
      <c r="AU15" s="165" t="str">
        <f t="shared" si="22"/>
        <v/>
      </c>
      <c r="AV15" s="88" t="str" cm="1">
        <f t="array" ref="AV15">IFERROR(INDEX('Guias Salariais'!$E$1:$E$1298,SMALL(IF(AV$1='Guias Salariais'!$D$1:$D$1298,ROW('Guias Salariais'!$D$1:$D$1298)-ROW('Guias Salariais'!$D$1)+1),ROW(14:14))),"")</f>
        <v/>
      </c>
      <c r="AW15" s="279" t="str">
        <f t="shared" si="23"/>
        <v/>
      </c>
      <c r="AX15" s="122" t="str" cm="1">
        <f t="array" ref="AX15">IFERROR(INDEX('Guias Salariais'!$E$1:$E$1298,SMALL(IF(AX$1='Guias Salariais'!$D$1:$D$1298,ROW('Guias Salariais'!$D$1:$D$1298)-ROW('Guias Salariais'!$D$1)+1),ROW(14:14))),"")</f>
        <v/>
      </c>
      <c r="AY15" s="279" t="str">
        <f t="shared" si="24"/>
        <v/>
      </c>
      <c r="AZ15" s="122" t="str" cm="1">
        <f t="array" ref="AZ15">IFERROR(INDEX('Guias Salariais'!$E$1:$E$1298,SMALL(IF(AZ$1='Guias Salariais'!$D$1:$D$1298,ROW('Guias Salariais'!$D$1:$D$1298)-ROW('Guias Salariais'!$D$1)+1),ROW(14:14))),"")</f>
        <v/>
      </c>
      <c r="BA15" s="279" t="str">
        <f t="shared" si="25"/>
        <v/>
      </c>
      <c r="BB15" s="119" t="str" cm="1">
        <f t="array" ref="BB15">IFERROR(INDEX('Guias Salariais'!$E$1:$E$1298,SMALL(IF(BB$1='Guias Salariais'!$D$1:$D$1298,ROW('Guias Salariais'!$D$1:$D$1298)-ROW('Guias Salariais'!$D$1)+1),ROW(14:14))),"")</f>
        <v/>
      </c>
      <c r="BC15" s="279" t="str">
        <f t="shared" si="26"/>
        <v/>
      </c>
      <c r="BD15" s="121" t="str" cm="1">
        <f t="array" ref="BD15">IFERROR(INDEX('Guias Salariais'!$E$1:$E$1298,SMALL(IF(BD$1='Guias Salariais'!$D$1:$D$1298,ROW('Guias Salariais'!$D$1:$D$1298)-ROW('Guias Salariais'!$D$1)+1),ROW(14:14))),"")</f>
        <v/>
      </c>
      <c r="BE15" s="279" t="str">
        <f t="shared" si="27"/>
        <v/>
      </c>
      <c r="BF15" s="121" t="str" cm="1">
        <f t="array" ref="BF15">IFERROR(INDEX('Guias Salariais'!$E$1:$E$1298,SMALL(IF(BF$1='Guias Salariais'!$D$1:$D$1298,ROW('Guias Salariais'!$D$1:$D$1298)-ROW('Guias Salariais'!$D$1)+1),ROW(14:14))),"")</f>
        <v/>
      </c>
      <c r="BG15" s="279" t="str">
        <f t="shared" si="28"/>
        <v/>
      </c>
      <c r="BH15" s="88" t="str" cm="1">
        <f t="array" ref="BH15">IFERROR(INDEX('Guias Salariais'!$E$1:$E$1298,SMALL(IF(BH$1='Guias Salariais'!$D$1:$D$1298,ROW('Guias Salariais'!$D$1:$D$1298)-ROW('Guias Salariais'!$D$1)+1),ROW(14:14))),"")</f>
        <v/>
      </c>
      <c r="BI15" s="279" t="str">
        <f t="shared" si="29"/>
        <v/>
      </c>
      <c r="BJ15" s="122" t="str" cm="1">
        <f t="array" ref="BJ15">IFERROR(INDEX('Guias Salariais'!$E$1:$E$1298,SMALL(IF(BJ$1='Guias Salariais'!$D$1:$D$1298,ROW('Guias Salariais'!$D$1:$D$1298)-ROW('Guias Salariais'!$D$1)+1),ROW(14:14))),"")</f>
        <v/>
      </c>
      <c r="BK15" s="279" t="str">
        <f t="shared" si="30"/>
        <v/>
      </c>
      <c r="BL15" s="122" t="str" cm="1">
        <f t="array" ref="BL15">IFERROR(INDEX('Guias Salariais'!$E$1:$E$1298,SMALL(IF(BL$1='Guias Salariais'!$D$1:$D$1298,ROW('Guias Salariais'!$D$1:$D$1298)-ROW('Guias Salariais'!$D$1)+1),ROW(14:14))),"")</f>
        <v/>
      </c>
      <c r="BM15" s="279" t="str">
        <f t="shared" si="31"/>
        <v/>
      </c>
      <c r="BN15" s="119" t="str" cm="1">
        <f t="array" ref="BN15">IFERROR(INDEX('Guias Salariais'!$E$1:$E$1298,SMALL(IF(BN$1='Guias Salariais'!$D$1:$D$1298,ROW('Guias Salariais'!$D$1:$D$1298)-ROW('Guias Salariais'!$D$1)+1),ROW(14:14))),"")</f>
        <v/>
      </c>
      <c r="BO15" s="165" t="str">
        <f t="shared" si="32"/>
        <v/>
      </c>
      <c r="BP15" s="122" t="str" cm="1">
        <f t="array" ref="BP15">IFERROR(INDEX('Guias Salariais'!$E$1:$E$1298,SMALL(IF(BP$1='Guias Salariais'!$D$1:$D$1298,ROW('Guias Salariais'!$D$1:$D$1298)-ROW('Guias Salariais'!$D$1)+1),ROW(14:14))),"")</f>
        <v/>
      </c>
      <c r="BQ15" s="279" t="str">
        <f t="shared" si="33"/>
        <v/>
      </c>
      <c r="BR15" s="122" t="str" cm="1">
        <f t="array" ref="BR15">IFERROR(INDEX('Guias Salariais'!$E$1:$E$1298,SMALL(IF(BR$1='Guias Salariais'!$D$1:$D$1298,ROW('Guias Salariais'!$D$1:$D$1298)-ROW('Guias Salariais'!$D$1)+1),ROW(14:14))),"")</f>
        <v/>
      </c>
      <c r="BS15" s="165" t="str">
        <f t="shared" si="34"/>
        <v/>
      </c>
    </row>
    <row r="16" spans="1:71" x14ac:dyDescent="0.25">
      <c r="A16" s="667"/>
      <c r="B16" s="119" t="str" cm="1">
        <f t="array" ref="B16">IFERROR(INDEX('Guias Salariais'!$E$1:$E$1298,SMALL(IF(B$1='Guias Salariais'!$D$1:$D$1298,ROW('Guias Salariais'!$D$1:$D$1298)-ROW('Guias Salariais'!$D$1)+1),ROW(15:15))),"")</f>
        <v/>
      </c>
      <c r="C16" s="279" t="str">
        <f t="shared" si="0"/>
        <v/>
      </c>
      <c r="D16" s="121" t="str" cm="1">
        <f t="array" ref="D16">IFERROR(INDEX('Guias Salariais'!$E$1:$E$1298,SMALL(IF(D$1='Guias Salariais'!$D$1:$D$1298,ROW('Guias Salariais'!$D$1:$D$1298)-ROW('Guias Salariais'!$D$1)+1),ROW(15:15))),"")</f>
        <v/>
      </c>
      <c r="E16" s="279" t="str">
        <f t="shared" si="1"/>
        <v/>
      </c>
      <c r="F16" s="121" t="str" cm="1">
        <f t="array" ref="F16">IFERROR(INDEX('Guias Salariais'!$E$1:$E$1298,SMALL(IF(F$1='Guias Salariais'!$D$1:$D$1298,ROW('Guias Salariais'!$D$1:$D$1298)-ROW('Guias Salariais'!$D$1)+1),ROW(15:15))),"")</f>
        <v/>
      </c>
      <c r="G16" s="165" t="str">
        <f t="shared" si="2"/>
        <v/>
      </c>
      <c r="H16" s="88" t="str" cm="1">
        <f t="array" ref="H16">IFERROR(INDEX('Guias Salariais'!$E$1:$E$1298,SMALL(IF(H$1='Guias Salariais'!$D$1:$D$1298,ROW('Guias Salariais'!$D$1:$D$1298)-ROW('Guias Salariais'!$D$1)+1),ROW(15:15))),"")</f>
        <v/>
      </c>
      <c r="I16" s="279" t="str">
        <f t="shared" si="3"/>
        <v/>
      </c>
      <c r="J16" s="122" t="str" cm="1">
        <f t="array" ref="J16">IFERROR(INDEX('Guias Salariais'!$E$1:$E$1298,SMALL(IF(J$1='Guias Salariais'!$D$1:$D$1298,ROW('Guias Salariais'!$D$1:$D$1298)-ROW('Guias Salariais'!$D$1)+1),ROW(15:15))),"")</f>
        <v/>
      </c>
      <c r="K16" s="279" t="str">
        <f t="shared" si="4"/>
        <v/>
      </c>
      <c r="L16" s="122" t="str" cm="1">
        <f t="array" ref="L16">IFERROR(INDEX('Guias Salariais'!$E$1:$E$1298,SMALL(IF(L$1='Guias Salariais'!$D$1:$D$1298,ROW('Guias Salariais'!$D$1:$D$1298)-ROW('Guias Salariais'!$D$1)+1),ROW(15:15))),"")</f>
        <v/>
      </c>
      <c r="M16" s="165" t="str">
        <f t="shared" si="5"/>
        <v/>
      </c>
      <c r="N16" s="119" t="str" cm="1">
        <f t="array" ref="N16">IFERROR(INDEX('Guias Salariais'!$E$1:$E$1298,SMALL(IF(N$1='Guias Salariais'!$D$1:$D$1298,ROW('Guias Salariais'!$D$1:$D$1298)-ROW('Guias Salariais'!$D$1)+1),ROW(15:15))),"")</f>
        <v/>
      </c>
      <c r="O16" s="165" t="str">
        <f t="shared" si="6"/>
        <v/>
      </c>
      <c r="P16" s="88" t="str" cm="1">
        <f t="array" ref="P16">IFERROR(INDEX('Guias Salariais'!$E$1:$E$1298,SMALL(IF(P$1='Guias Salariais'!$D$1:$D$1298,ROW('Guias Salariais'!$D$1:$D$1298)-ROW('Guias Salariais'!$D$1)+1),ROW(15:15))),"")</f>
        <v/>
      </c>
      <c r="Q16" s="279" t="str">
        <f t="shared" si="7"/>
        <v/>
      </c>
      <c r="R16" s="122" t="str" cm="1">
        <f t="array" ref="R16">IFERROR(INDEX('Guias Salariais'!$E$1:$E$1298,SMALL(IF(R$1='Guias Salariais'!$D$1:$D$1298,ROW('Guias Salariais'!$D$1:$D$1298)-ROW('Guias Salariais'!$D$1)+1),ROW(15:15))),"")</f>
        <v/>
      </c>
      <c r="S16" s="279" t="str">
        <f t="shared" si="8"/>
        <v/>
      </c>
      <c r="T16" s="122" t="str" cm="1">
        <f t="array" ref="T16">IFERROR(INDEX('Guias Salariais'!$E$1:$E$1298,SMALL(IF(T$1='Guias Salariais'!$D$1:$D$1298,ROW('Guias Salariais'!$D$1:$D$1298)-ROW('Guias Salariais'!$D$1)+1),ROW(15:15))),"")</f>
        <v/>
      </c>
      <c r="U16" s="165" t="str">
        <f t="shared" si="9"/>
        <v/>
      </c>
      <c r="V16" s="119" t="str" cm="1">
        <f t="array" ref="V16">IFERROR(INDEX('Guias Salariais'!$E$1:$E$1298,SMALL(IF(V$1='Guias Salariais'!$D$1:$D$1298,ROW('Guias Salariais'!$D$1:$D$1298)-ROW('Guias Salariais'!$D$1)+1),ROW(15:15))),"")</f>
        <v/>
      </c>
      <c r="W16" s="165" t="str">
        <f t="shared" si="10"/>
        <v/>
      </c>
      <c r="X16" s="88" t="str" cm="1">
        <f t="array" ref="X16">IFERROR(INDEX('Guias Salariais'!$E$1:$E$1298,SMALL(IF(X$1='Guias Salariais'!$D$1:$D$1298,ROW('Guias Salariais'!$D$1:$D$1298)-ROW('Guias Salariais'!$D$1)+1),ROW(15:15))),"")</f>
        <v/>
      </c>
      <c r="Y16" s="279" t="str">
        <f t="shared" si="11"/>
        <v/>
      </c>
      <c r="Z16" s="122" t="str" cm="1">
        <f t="array" ref="Z16">IFERROR(INDEX('Guias Salariais'!$E$1:$E$1298,SMALL(IF(Z$1='Guias Salariais'!$D$1:$D$1298,ROW('Guias Salariais'!$D$1:$D$1298)-ROW('Guias Salariais'!$D$1)+1),ROW(15:15))),"")</f>
        <v/>
      </c>
      <c r="AA16" s="279" t="str">
        <f t="shared" si="12"/>
        <v/>
      </c>
      <c r="AB16" s="122" t="str" cm="1">
        <f t="array" ref="AB16">IFERROR(INDEX('Guias Salariais'!$E$1:$E$1298,SMALL(IF(AB$1='Guias Salariais'!$D$1:$D$1298,ROW('Guias Salariais'!$D$1:$D$1298)-ROW('Guias Salariais'!$D$1)+1),ROW(15:15))),"")</f>
        <v/>
      </c>
      <c r="AC16" s="165" t="str">
        <f t="shared" si="13"/>
        <v/>
      </c>
      <c r="AD16" s="119" t="str" cm="1">
        <f t="array" ref="AD16">IFERROR(INDEX('Guias Salariais'!$E$1:$E$1298,SMALL(IF(AD$1='Guias Salariais'!$D$1:$D$1298,ROW('Guias Salariais'!$D$1:$D$1298)-ROW('Guias Salariais'!$D$1)+1),ROW(15:15))),"")</f>
        <v/>
      </c>
      <c r="AE16" s="279" t="str">
        <f t="shared" si="14"/>
        <v/>
      </c>
      <c r="AF16" s="121" t="str" cm="1">
        <f t="array" ref="AF16">IFERROR(INDEX('Guias Salariais'!$E$1:$E$1298,SMALL(IF(AF$1='Guias Salariais'!$D$1:$D$1298,ROW('Guias Salariais'!$D$1:$D$1298)-ROW('Guias Salariais'!$D$1)+1),ROW(15:15))),"")</f>
        <v/>
      </c>
      <c r="AG16" s="279" t="str">
        <f t="shared" si="15"/>
        <v/>
      </c>
      <c r="AH16" s="121" t="str" cm="1">
        <f t="array" ref="AH16">IFERROR(INDEX('Guias Salariais'!$E$1:$E$1298,SMALL(IF(AH$1='Guias Salariais'!$D$1:$D$1298,ROW('Guias Salariais'!$D$1:$D$1298)-ROW('Guias Salariais'!$D$1)+1),ROW(15:15))),"")</f>
        <v/>
      </c>
      <c r="AI16" s="165" t="str">
        <f t="shared" si="16"/>
        <v/>
      </c>
      <c r="AJ16" s="88" t="str" cm="1">
        <f t="array" ref="AJ16">IFERROR(INDEX('Guias Salariais'!$E$1:$E$1298,SMALL(IF(AJ$1='Guias Salariais'!$D$1:$D$1298,ROW('Guias Salariais'!$D$1:$D$1298)-ROW('Guias Salariais'!$D$1)+1),ROW(15:15))),"")</f>
        <v/>
      </c>
      <c r="AK16" s="279" t="str">
        <f t="shared" si="17"/>
        <v/>
      </c>
      <c r="AL16" s="122" t="str" cm="1">
        <f t="array" ref="AL16">IFERROR(INDEX('Guias Salariais'!$E$1:$E$1298,SMALL(IF(AL$1='Guias Salariais'!$D$1:$D$1298,ROW('Guias Salariais'!$D$1:$D$1298)-ROW('Guias Salariais'!$D$1)+1),ROW(15:15))),"")</f>
        <v/>
      </c>
      <c r="AM16" s="279" t="str">
        <f t="shared" si="18"/>
        <v/>
      </c>
      <c r="AN16" s="122" t="str" cm="1">
        <f t="array" ref="AN16">IFERROR(INDEX('Guias Salariais'!$E$1:$E$1298,SMALL(IF(AN$1='Guias Salariais'!$D$1:$D$1298,ROW('Guias Salariais'!$D$1:$D$1298)-ROW('Guias Salariais'!$D$1)+1),ROW(15:15))),"")</f>
        <v/>
      </c>
      <c r="AO16" s="165" t="str">
        <f t="shared" si="19"/>
        <v/>
      </c>
      <c r="AP16" s="119" t="str" cm="1">
        <f t="array" ref="AP16">IFERROR(INDEX('Guias Salariais'!$E$1:$E$1298,SMALL(IF(AP$1='Guias Salariais'!$D$1:$D$1298,ROW('Guias Salariais'!$D$1:$D$1298)-ROW('Guias Salariais'!$D$1)+1),ROW(15:15))),"")</f>
        <v/>
      </c>
      <c r="AQ16" s="279" t="str">
        <f t="shared" si="20"/>
        <v/>
      </c>
      <c r="AR16" s="121" t="str" cm="1">
        <f t="array" ref="AR16">IFERROR(INDEX('Guias Salariais'!$E$1:$E$1298,SMALL(IF(AR$1='Guias Salariais'!$D$1:$D$1298,ROW('Guias Salariais'!$D$1:$D$1298)-ROW('Guias Salariais'!$D$1)+1),ROW(15:15))),"")</f>
        <v/>
      </c>
      <c r="AS16" s="279" t="str">
        <f t="shared" si="21"/>
        <v/>
      </c>
      <c r="AT16" s="121" t="str" cm="1">
        <f t="array" ref="AT16">IFERROR(INDEX('Guias Salariais'!$E$1:$E$1298,SMALL(IF(AT$1='Guias Salariais'!$D$1:$D$1298,ROW('Guias Salariais'!$D$1:$D$1298)-ROW('Guias Salariais'!$D$1)+1),ROW(15:15))),"")</f>
        <v/>
      </c>
      <c r="AU16" s="165" t="str">
        <f t="shared" si="22"/>
        <v/>
      </c>
      <c r="AV16" s="88" t="str" cm="1">
        <f t="array" ref="AV16">IFERROR(INDEX('Guias Salariais'!$E$1:$E$1298,SMALL(IF(AV$1='Guias Salariais'!$D$1:$D$1298,ROW('Guias Salariais'!$D$1:$D$1298)-ROW('Guias Salariais'!$D$1)+1),ROW(15:15))),"")</f>
        <v/>
      </c>
      <c r="AW16" s="279" t="str">
        <f t="shared" si="23"/>
        <v/>
      </c>
      <c r="AX16" s="122" t="str" cm="1">
        <f t="array" ref="AX16">IFERROR(INDEX('Guias Salariais'!$E$1:$E$1298,SMALL(IF(AX$1='Guias Salariais'!$D$1:$D$1298,ROW('Guias Salariais'!$D$1:$D$1298)-ROW('Guias Salariais'!$D$1)+1),ROW(15:15))),"")</f>
        <v/>
      </c>
      <c r="AY16" s="279" t="str">
        <f t="shared" si="24"/>
        <v/>
      </c>
      <c r="AZ16" s="122" t="str" cm="1">
        <f t="array" ref="AZ16">IFERROR(INDEX('Guias Salariais'!$E$1:$E$1298,SMALL(IF(AZ$1='Guias Salariais'!$D$1:$D$1298,ROW('Guias Salariais'!$D$1:$D$1298)-ROW('Guias Salariais'!$D$1)+1),ROW(15:15))),"")</f>
        <v/>
      </c>
      <c r="BA16" s="279" t="str">
        <f t="shared" si="25"/>
        <v/>
      </c>
      <c r="BB16" s="119" t="str" cm="1">
        <f t="array" ref="BB16">IFERROR(INDEX('Guias Salariais'!$E$1:$E$1298,SMALL(IF(BB$1='Guias Salariais'!$D$1:$D$1298,ROW('Guias Salariais'!$D$1:$D$1298)-ROW('Guias Salariais'!$D$1)+1),ROW(15:15))),"")</f>
        <v/>
      </c>
      <c r="BC16" s="279" t="str">
        <f t="shared" si="26"/>
        <v/>
      </c>
      <c r="BD16" s="121" t="str" cm="1">
        <f t="array" ref="BD16">IFERROR(INDEX('Guias Salariais'!$E$1:$E$1298,SMALL(IF(BD$1='Guias Salariais'!$D$1:$D$1298,ROW('Guias Salariais'!$D$1:$D$1298)-ROW('Guias Salariais'!$D$1)+1),ROW(15:15))),"")</f>
        <v/>
      </c>
      <c r="BE16" s="279" t="str">
        <f t="shared" si="27"/>
        <v/>
      </c>
      <c r="BF16" s="121" t="str" cm="1">
        <f t="array" ref="BF16">IFERROR(INDEX('Guias Salariais'!$E$1:$E$1298,SMALL(IF(BF$1='Guias Salariais'!$D$1:$D$1298,ROW('Guias Salariais'!$D$1:$D$1298)-ROW('Guias Salariais'!$D$1)+1),ROW(15:15))),"")</f>
        <v/>
      </c>
      <c r="BG16" s="279" t="str">
        <f t="shared" si="28"/>
        <v/>
      </c>
      <c r="BH16" s="88" t="str" cm="1">
        <f t="array" ref="BH16">IFERROR(INDEX('Guias Salariais'!$E$1:$E$1298,SMALL(IF(BH$1='Guias Salariais'!$D$1:$D$1298,ROW('Guias Salariais'!$D$1:$D$1298)-ROW('Guias Salariais'!$D$1)+1),ROW(15:15))),"")</f>
        <v/>
      </c>
      <c r="BI16" s="279" t="str">
        <f t="shared" si="29"/>
        <v/>
      </c>
      <c r="BJ16" s="122" t="str" cm="1">
        <f t="array" ref="BJ16">IFERROR(INDEX('Guias Salariais'!$E$1:$E$1298,SMALL(IF(BJ$1='Guias Salariais'!$D$1:$D$1298,ROW('Guias Salariais'!$D$1:$D$1298)-ROW('Guias Salariais'!$D$1)+1),ROW(15:15))),"")</f>
        <v/>
      </c>
      <c r="BK16" s="279" t="str">
        <f t="shared" si="30"/>
        <v/>
      </c>
      <c r="BL16" s="122" t="str" cm="1">
        <f t="array" ref="BL16">IFERROR(INDEX('Guias Salariais'!$E$1:$E$1298,SMALL(IF(BL$1='Guias Salariais'!$D$1:$D$1298,ROW('Guias Salariais'!$D$1:$D$1298)-ROW('Guias Salariais'!$D$1)+1),ROW(15:15))),"")</f>
        <v/>
      </c>
      <c r="BM16" s="279" t="str">
        <f t="shared" si="31"/>
        <v/>
      </c>
      <c r="BN16" s="119" t="str" cm="1">
        <f t="array" ref="BN16">IFERROR(INDEX('Guias Salariais'!$E$1:$E$1298,SMALL(IF(BN$1='Guias Salariais'!$D$1:$D$1298,ROW('Guias Salariais'!$D$1:$D$1298)-ROW('Guias Salariais'!$D$1)+1),ROW(15:15))),"")</f>
        <v/>
      </c>
      <c r="BO16" s="165" t="str">
        <f t="shared" si="32"/>
        <v/>
      </c>
      <c r="BP16" s="122" t="str" cm="1">
        <f t="array" ref="BP16">IFERROR(INDEX('Guias Salariais'!$E$1:$E$1298,SMALL(IF(BP$1='Guias Salariais'!$D$1:$D$1298,ROW('Guias Salariais'!$D$1:$D$1298)-ROW('Guias Salariais'!$D$1)+1),ROW(15:15))),"")</f>
        <v/>
      </c>
      <c r="BQ16" s="279" t="str">
        <f t="shared" si="33"/>
        <v/>
      </c>
      <c r="BR16" s="122" t="str" cm="1">
        <f t="array" ref="BR16">IFERROR(INDEX('Guias Salariais'!$E$1:$E$1298,SMALL(IF(BR$1='Guias Salariais'!$D$1:$D$1298,ROW('Guias Salariais'!$D$1:$D$1298)-ROW('Guias Salariais'!$D$1)+1),ROW(15:15))),"")</f>
        <v/>
      </c>
      <c r="BS16" s="165" t="str">
        <f t="shared" si="34"/>
        <v/>
      </c>
    </row>
    <row r="17" spans="1:71" x14ac:dyDescent="0.25">
      <c r="A17" s="667"/>
      <c r="B17" s="119" t="str" cm="1">
        <f t="array" ref="B17">IFERROR(INDEX('Guias Salariais'!$E$1:$E$1298,SMALL(IF(B$1='Guias Salariais'!$D$1:$D$1298,ROW('Guias Salariais'!$D$1:$D$1298)-ROW('Guias Salariais'!$D$1)+1),ROW(16:16))),"")</f>
        <v/>
      </c>
      <c r="C17" s="279" t="str">
        <f t="shared" si="0"/>
        <v/>
      </c>
      <c r="D17" s="121" t="str" cm="1">
        <f t="array" ref="D17">IFERROR(INDEX('Guias Salariais'!$E$1:$E$1298,SMALL(IF(D$1='Guias Salariais'!$D$1:$D$1298,ROW('Guias Salariais'!$D$1:$D$1298)-ROW('Guias Salariais'!$D$1)+1),ROW(16:16))),"")</f>
        <v/>
      </c>
      <c r="E17" s="279" t="str">
        <f t="shared" si="1"/>
        <v/>
      </c>
      <c r="F17" s="121" t="str" cm="1">
        <f t="array" ref="F17">IFERROR(INDEX('Guias Salariais'!$E$1:$E$1298,SMALL(IF(F$1='Guias Salariais'!$D$1:$D$1298,ROW('Guias Salariais'!$D$1:$D$1298)-ROW('Guias Salariais'!$D$1)+1),ROW(16:16))),"")</f>
        <v/>
      </c>
      <c r="G17" s="165" t="str">
        <f t="shared" si="2"/>
        <v/>
      </c>
      <c r="H17" s="88" t="str" cm="1">
        <f t="array" ref="H17">IFERROR(INDEX('Guias Salariais'!$E$1:$E$1298,SMALL(IF(H$1='Guias Salariais'!$D$1:$D$1298,ROW('Guias Salariais'!$D$1:$D$1298)-ROW('Guias Salariais'!$D$1)+1),ROW(16:16))),"")</f>
        <v/>
      </c>
      <c r="I17" s="279" t="str">
        <f t="shared" si="3"/>
        <v/>
      </c>
      <c r="J17" s="122" t="str" cm="1">
        <f t="array" ref="J17">IFERROR(INDEX('Guias Salariais'!$E$1:$E$1298,SMALL(IF(J$1='Guias Salariais'!$D$1:$D$1298,ROW('Guias Salariais'!$D$1:$D$1298)-ROW('Guias Salariais'!$D$1)+1),ROW(16:16))),"")</f>
        <v/>
      </c>
      <c r="K17" s="279" t="str">
        <f t="shared" si="4"/>
        <v/>
      </c>
      <c r="L17" s="122" t="str" cm="1">
        <f t="array" ref="L17">IFERROR(INDEX('Guias Salariais'!$E$1:$E$1298,SMALL(IF(L$1='Guias Salariais'!$D$1:$D$1298,ROW('Guias Salariais'!$D$1:$D$1298)-ROW('Guias Salariais'!$D$1)+1),ROW(16:16))),"")</f>
        <v/>
      </c>
      <c r="M17" s="165" t="str">
        <f t="shared" si="5"/>
        <v/>
      </c>
      <c r="N17" s="119" t="str" cm="1">
        <f t="array" ref="N17">IFERROR(INDEX('Guias Salariais'!$E$1:$E$1298,SMALL(IF(N$1='Guias Salariais'!$D$1:$D$1298,ROW('Guias Salariais'!$D$1:$D$1298)-ROW('Guias Salariais'!$D$1)+1),ROW(16:16))),"")</f>
        <v/>
      </c>
      <c r="O17" s="165" t="str">
        <f t="shared" si="6"/>
        <v/>
      </c>
      <c r="P17" s="88" t="str" cm="1">
        <f t="array" ref="P17">IFERROR(INDEX('Guias Salariais'!$E$1:$E$1298,SMALL(IF(P$1='Guias Salariais'!$D$1:$D$1298,ROW('Guias Salariais'!$D$1:$D$1298)-ROW('Guias Salariais'!$D$1)+1),ROW(16:16))),"")</f>
        <v/>
      </c>
      <c r="Q17" s="279" t="str">
        <f t="shared" si="7"/>
        <v/>
      </c>
      <c r="R17" s="122" t="str" cm="1">
        <f t="array" ref="R17">IFERROR(INDEX('Guias Salariais'!$E$1:$E$1298,SMALL(IF(R$1='Guias Salariais'!$D$1:$D$1298,ROW('Guias Salariais'!$D$1:$D$1298)-ROW('Guias Salariais'!$D$1)+1),ROW(16:16))),"")</f>
        <v/>
      </c>
      <c r="S17" s="279" t="str">
        <f t="shared" si="8"/>
        <v/>
      </c>
      <c r="T17" s="122" t="str" cm="1">
        <f t="array" ref="T17">IFERROR(INDEX('Guias Salariais'!$E$1:$E$1298,SMALL(IF(T$1='Guias Salariais'!$D$1:$D$1298,ROW('Guias Salariais'!$D$1:$D$1298)-ROW('Guias Salariais'!$D$1)+1),ROW(16:16))),"")</f>
        <v/>
      </c>
      <c r="U17" s="165" t="str">
        <f t="shared" si="9"/>
        <v/>
      </c>
      <c r="V17" s="119" t="str" cm="1">
        <f t="array" ref="V17">IFERROR(INDEX('Guias Salariais'!$E$1:$E$1298,SMALL(IF(V$1='Guias Salariais'!$D$1:$D$1298,ROW('Guias Salariais'!$D$1:$D$1298)-ROW('Guias Salariais'!$D$1)+1),ROW(16:16))),"")</f>
        <v/>
      </c>
      <c r="W17" s="165" t="str">
        <f t="shared" si="10"/>
        <v/>
      </c>
      <c r="X17" s="88" t="str" cm="1">
        <f t="array" ref="X17">IFERROR(INDEX('Guias Salariais'!$E$1:$E$1298,SMALL(IF(X$1='Guias Salariais'!$D$1:$D$1298,ROW('Guias Salariais'!$D$1:$D$1298)-ROW('Guias Salariais'!$D$1)+1),ROW(16:16))),"")</f>
        <v/>
      </c>
      <c r="Y17" s="279" t="str">
        <f t="shared" si="11"/>
        <v/>
      </c>
      <c r="Z17" s="122" t="str" cm="1">
        <f t="array" ref="Z17">IFERROR(INDEX('Guias Salariais'!$E$1:$E$1298,SMALL(IF(Z$1='Guias Salariais'!$D$1:$D$1298,ROW('Guias Salariais'!$D$1:$D$1298)-ROW('Guias Salariais'!$D$1)+1),ROW(16:16))),"")</f>
        <v/>
      </c>
      <c r="AA17" s="279" t="str">
        <f t="shared" si="12"/>
        <v/>
      </c>
      <c r="AB17" s="122" t="str" cm="1">
        <f t="array" ref="AB17">IFERROR(INDEX('Guias Salariais'!$E$1:$E$1298,SMALL(IF(AB$1='Guias Salariais'!$D$1:$D$1298,ROW('Guias Salariais'!$D$1:$D$1298)-ROW('Guias Salariais'!$D$1)+1),ROW(16:16))),"")</f>
        <v/>
      </c>
      <c r="AC17" s="165" t="str">
        <f t="shared" si="13"/>
        <v/>
      </c>
      <c r="AD17" s="119" t="str" cm="1">
        <f t="array" ref="AD17">IFERROR(INDEX('Guias Salariais'!$E$1:$E$1298,SMALL(IF(AD$1='Guias Salariais'!$D$1:$D$1298,ROW('Guias Salariais'!$D$1:$D$1298)-ROW('Guias Salariais'!$D$1)+1),ROW(16:16))),"")</f>
        <v/>
      </c>
      <c r="AE17" s="279" t="str">
        <f t="shared" si="14"/>
        <v/>
      </c>
      <c r="AF17" s="121" t="str" cm="1">
        <f t="array" ref="AF17">IFERROR(INDEX('Guias Salariais'!$E$1:$E$1298,SMALL(IF(AF$1='Guias Salariais'!$D$1:$D$1298,ROW('Guias Salariais'!$D$1:$D$1298)-ROW('Guias Salariais'!$D$1)+1),ROW(16:16))),"")</f>
        <v/>
      </c>
      <c r="AG17" s="279" t="str">
        <f t="shared" si="15"/>
        <v/>
      </c>
      <c r="AH17" s="121" t="str" cm="1">
        <f t="array" ref="AH17">IFERROR(INDEX('Guias Salariais'!$E$1:$E$1298,SMALL(IF(AH$1='Guias Salariais'!$D$1:$D$1298,ROW('Guias Salariais'!$D$1:$D$1298)-ROW('Guias Salariais'!$D$1)+1),ROW(16:16))),"")</f>
        <v/>
      </c>
      <c r="AI17" s="165" t="str">
        <f t="shared" si="16"/>
        <v/>
      </c>
      <c r="AJ17" s="88" t="str" cm="1">
        <f t="array" ref="AJ17">IFERROR(INDEX('Guias Salariais'!$E$1:$E$1298,SMALL(IF(AJ$1='Guias Salariais'!$D$1:$D$1298,ROW('Guias Salariais'!$D$1:$D$1298)-ROW('Guias Salariais'!$D$1)+1),ROW(16:16))),"")</f>
        <v/>
      </c>
      <c r="AK17" s="279" t="str">
        <f t="shared" si="17"/>
        <v/>
      </c>
      <c r="AL17" s="122" t="str" cm="1">
        <f t="array" ref="AL17">IFERROR(INDEX('Guias Salariais'!$E$1:$E$1298,SMALL(IF(AL$1='Guias Salariais'!$D$1:$D$1298,ROW('Guias Salariais'!$D$1:$D$1298)-ROW('Guias Salariais'!$D$1)+1),ROW(16:16))),"")</f>
        <v/>
      </c>
      <c r="AM17" s="279" t="str">
        <f t="shared" si="18"/>
        <v/>
      </c>
      <c r="AN17" s="122" t="str" cm="1">
        <f t="array" ref="AN17">IFERROR(INDEX('Guias Salariais'!$E$1:$E$1298,SMALL(IF(AN$1='Guias Salariais'!$D$1:$D$1298,ROW('Guias Salariais'!$D$1:$D$1298)-ROW('Guias Salariais'!$D$1)+1),ROW(16:16))),"")</f>
        <v/>
      </c>
      <c r="AO17" s="165" t="str">
        <f t="shared" si="19"/>
        <v/>
      </c>
      <c r="AP17" s="119" t="str" cm="1">
        <f t="array" ref="AP17">IFERROR(INDEX('Guias Salariais'!$E$1:$E$1298,SMALL(IF(AP$1='Guias Salariais'!$D$1:$D$1298,ROW('Guias Salariais'!$D$1:$D$1298)-ROW('Guias Salariais'!$D$1)+1),ROW(16:16))),"")</f>
        <v/>
      </c>
      <c r="AQ17" s="279" t="str">
        <f t="shared" si="20"/>
        <v/>
      </c>
      <c r="AR17" s="121" t="str" cm="1">
        <f t="array" ref="AR17">IFERROR(INDEX('Guias Salariais'!$E$1:$E$1298,SMALL(IF(AR$1='Guias Salariais'!$D$1:$D$1298,ROW('Guias Salariais'!$D$1:$D$1298)-ROW('Guias Salariais'!$D$1)+1),ROW(16:16))),"")</f>
        <v/>
      </c>
      <c r="AS17" s="279" t="str">
        <f t="shared" si="21"/>
        <v/>
      </c>
      <c r="AT17" s="121" t="str" cm="1">
        <f t="array" ref="AT17">IFERROR(INDEX('Guias Salariais'!$E$1:$E$1298,SMALL(IF(AT$1='Guias Salariais'!$D$1:$D$1298,ROW('Guias Salariais'!$D$1:$D$1298)-ROW('Guias Salariais'!$D$1)+1),ROW(16:16))),"")</f>
        <v/>
      </c>
      <c r="AU17" s="165" t="str">
        <f t="shared" si="22"/>
        <v/>
      </c>
      <c r="AV17" s="88" t="str" cm="1">
        <f t="array" ref="AV17">IFERROR(INDEX('Guias Salariais'!$E$1:$E$1298,SMALL(IF(AV$1='Guias Salariais'!$D$1:$D$1298,ROW('Guias Salariais'!$D$1:$D$1298)-ROW('Guias Salariais'!$D$1)+1),ROW(16:16))),"")</f>
        <v/>
      </c>
      <c r="AW17" s="279" t="str">
        <f t="shared" si="23"/>
        <v/>
      </c>
      <c r="AX17" s="122" t="str" cm="1">
        <f t="array" ref="AX17">IFERROR(INDEX('Guias Salariais'!$E$1:$E$1298,SMALL(IF(AX$1='Guias Salariais'!$D$1:$D$1298,ROW('Guias Salariais'!$D$1:$D$1298)-ROW('Guias Salariais'!$D$1)+1),ROW(16:16))),"")</f>
        <v/>
      </c>
      <c r="AY17" s="279" t="str">
        <f t="shared" si="24"/>
        <v/>
      </c>
      <c r="AZ17" s="122" t="str" cm="1">
        <f t="array" ref="AZ17">IFERROR(INDEX('Guias Salariais'!$E$1:$E$1298,SMALL(IF(AZ$1='Guias Salariais'!$D$1:$D$1298,ROW('Guias Salariais'!$D$1:$D$1298)-ROW('Guias Salariais'!$D$1)+1),ROW(16:16))),"")</f>
        <v/>
      </c>
      <c r="BA17" s="279" t="str">
        <f t="shared" si="25"/>
        <v/>
      </c>
      <c r="BB17" s="119" t="str" cm="1">
        <f t="array" ref="BB17">IFERROR(INDEX('Guias Salariais'!$E$1:$E$1298,SMALL(IF(BB$1='Guias Salariais'!$D$1:$D$1298,ROW('Guias Salariais'!$D$1:$D$1298)-ROW('Guias Salariais'!$D$1)+1),ROW(16:16))),"")</f>
        <v/>
      </c>
      <c r="BC17" s="279" t="str">
        <f t="shared" si="26"/>
        <v/>
      </c>
      <c r="BD17" s="121" t="str" cm="1">
        <f t="array" ref="BD17">IFERROR(INDEX('Guias Salariais'!$E$1:$E$1298,SMALL(IF(BD$1='Guias Salariais'!$D$1:$D$1298,ROW('Guias Salariais'!$D$1:$D$1298)-ROW('Guias Salariais'!$D$1)+1),ROW(16:16))),"")</f>
        <v/>
      </c>
      <c r="BE17" s="279" t="str">
        <f t="shared" si="27"/>
        <v/>
      </c>
      <c r="BF17" s="121" t="str" cm="1">
        <f t="array" ref="BF17">IFERROR(INDEX('Guias Salariais'!$E$1:$E$1298,SMALL(IF(BF$1='Guias Salariais'!$D$1:$D$1298,ROW('Guias Salariais'!$D$1:$D$1298)-ROW('Guias Salariais'!$D$1)+1),ROW(16:16))),"")</f>
        <v/>
      </c>
      <c r="BG17" s="279" t="str">
        <f t="shared" si="28"/>
        <v/>
      </c>
      <c r="BH17" s="88" t="str" cm="1">
        <f t="array" ref="BH17">IFERROR(INDEX('Guias Salariais'!$E$1:$E$1298,SMALL(IF(BH$1='Guias Salariais'!$D$1:$D$1298,ROW('Guias Salariais'!$D$1:$D$1298)-ROW('Guias Salariais'!$D$1)+1),ROW(16:16))),"")</f>
        <v/>
      </c>
      <c r="BI17" s="279" t="str">
        <f t="shared" si="29"/>
        <v/>
      </c>
      <c r="BJ17" s="122" t="str" cm="1">
        <f t="array" ref="BJ17">IFERROR(INDEX('Guias Salariais'!$E$1:$E$1298,SMALL(IF(BJ$1='Guias Salariais'!$D$1:$D$1298,ROW('Guias Salariais'!$D$1:$D$1298)-ROW('Guias Salariais'!$D$1)+1),ROW(16:16))),"")</f>
        <v/>
      </c>
      <c r="BK17" s="279" t="str">
        <f t="shared" si="30"/>
        <v/>
      </c>
      <c r="BL17" s="122" t="str" cm="1">
        <f t="array" ref="BL17">IFERROR(INDEX('Guias Salariais'!$E$1:$E$1298,SMALL(IF(BL$1='Guias Salariais'!$D$1:$D$1298,ROW('Guias Salariais'!$D$1:$D$1298)-ROW('Guias Salariais'!$D$1)+1),ROW(16:16))),"")</f>
        <v/>
      </c>
      <c r="BM17" s="279" t="str">
        <f t="shared" si="31"/>
        <v/>
      </c>
      <c r="BN17" s="119" t="str" cm="1">
        <f t="array" ref="BN17">IFERROR(INDEX('Guias Salariais'!$E$1:$E$1298,SMALL(IF(BN$1='Guias Salariais'!$D$1:$D$1298,ROW('Guias Salariais'!$D$1:$D$1298)-ROW('Guias Salariais'!$D$1)+1),ROW(16:16))),"")</f>
        <v/>
      </c>
      <c r="BO17" s="165" t="str">
        <f t="shared" si="32"/>
        <v/>
      </c>
      <c r="BP17" s="122" t="str" cm="1">
        <f t="array" ref="BP17">IFERROR(INDEX('Guias Salariais'!$E$1:$E$1298,SMALL(IF(BP$1='Guias Salariais'!$D$1:$D$1298,ROW('Guias Salariais'!$D$1:$D$1298)-ROW('Guias Salariais'!$D$1)+1),ROW(16:16))),"")</f>
        <v/>
      </c>
      <c r="BQ17" s="279" t="str">
        <f t="shared" si="33"/>
        <v/>
      </c>
      <c r="BR17" s="122" t="str" cm="1">
        <f t="array" ref="BR17">IFERROR(INDEX('Guias Salariais'!$E$1:$E$1298,SMALL(IF(BR$1='Guias Salariais'!$D$1:$D$1298,ROW('Guias Salariais'!$D$1:$D$1298)-ROW('Guias Salariais'!$D$1)+1),ROW(16:16))),"")</f>
        <v/>
      </c>
      <c r="BS17" s="165" t="str">
        <f t="shared" si="34"/>
        <v/>
      </c>
    </row>
    <row r="18" spans="1:71" x14ac:dyDescent="0.25">
      <c r="A18" s="667"/>
      <c r="B18" s="119" t="str" cm="1">
        <f t="array" ref="B18">IFERROR(INDEX('Guias Salariais'!$E$1:$E$1298,SMALL(IF(B$1='Guias Salariais'!$D$1:$D$1298,ROW('Guias Salariais'!$D$1:$D$1298)-ROW('Guias Salariais'!$D$1)+1),ROW(17:17))),"")</f>
        <v/>
      </c>
      <c r="C18" s="279" t="str">
        <f t="shared" si="0"/>
        <v/>
      </c>
      <c r="D18" s="121" t="str" cm="1">
        <f t="array" ref="D18">IFERROR(INDEX('Guias Salariais'!$E$1:$E$1298,SMALL(IF(D$1='Guias Salariais'!$D$1:$D$1298,ROW('Guias Salariais'!$D$1:$D$1298)-ROW('Guias Salariais'!$D$1)+1),ROW(17:17))),"")</f>
        <v/>
      </c>
      <c r="E18" s="279" t="str">
        <f t="shared" si="1"/>
        <v/>
      </c>
      <c r="F18" s="121" t="str" cm="1">
        <f t="array" ref="F18">IFERROR(INDEX('Guias Salariais'!$E$1:$E$1298,SMALL(IF(F$1='Guias Salariais'!$D$1:$D$1298,ROW('Guias Salariais'!$D$1:$D$1298)-ROW('Guias Salariais'!$D$1)+1),ROW(17:17))),"")</f>
        <v/>
      </c>
      <c r="G18" s="165" t="str">
        <f t="shared" si="2"/>
        <v/>
      </c>
      <c r="H18" s="88" t="str" cm="1">
        <f t="array" ref="H18">IFERROR(INDEX('Guias Salariais'!$E$1:$E$1298,SMALL(IF(H$1='Guias Salariais'!$D$1:$D$1298,ROW('Guias Salariais'!$D$1:$D$1298)-ROW('Guias Salariais'!$D$1)+1),ROW(17:17))),"")</f>
        <v/>
      </c>
      <c r="I18" s="279" t="str">
        <f t="shared" si="3"/>
        <v/>
      </c>
      <c r="J18" s="122" t="str" cm="1">
        <f t="array" ref="J18">IFERROR(INDEX('Guias Salariais'!$E$1:$E$1298,SMALL(IF(J$1='Guias Salariais'!$D$1:$D$1298,ROW('Guias Salariais'!$D$1:$D$1298)-ROW('Guias Salariais'!$D$1)+1),ROW(17:17))),"")</f>
        <v/>
      </c>
      <c r="K18" s="279" t="str">
        <f t="shared" si="4"/>
        <v/>
      </c>
      <c r="L18" s="122" t="str" cm="1">
        <f t="array" ref="L18">IFERROR(INDEX('Guias Salariais'!$E$1:$E$1298,SMALL(IF(L$1='Guias Salariais'!$D$1:$D$1298,ROW('Guias Salariais'!$D$1:$D$1298)-ROW('Guias Salariais'!$D$1)+1),ROW(17:17))),"")</f>
        <v/>
      </c>
      <c r="M18" s="165" t="str">
        <f t="shared" si="5"/>
        <v/>
      </c>
      <c r="N18" s="119" t="str" cm="1">
        <f t="array" ref="N18">IFERROR(INDEX('Guias Salariais'!$E$1:$E$1298,SMALL(IF(N$1='Guias Salariais'!$D$1:$D$1298,ROW('Guias Salariais'!$D$1:$D$1298)-ROW('Guias Salariais'!$D$1)+1),ROW(17:17))),"")</f>
        <v/>
      </c>
      <c r="O18" s="165" t="str">
        <f t="shared" si="6"/>
        <v/>
      </c>
      <c r="P18" s="88" t="str" cm="1">
        <f t="array" ref="P18">IFERROR(INDEX('Guias Salariais'!$E$1:$E$1298,SMALL(IF(P$1='Guias Salariais'!$D$1:$D$1298,ROW('Guias Salariais'!$D$1:$D$1298)-ROW('Guias Salariais'!$D$1)+1),ROW(17:17))),"")</f>
        <v/>
      </c>
      <c r="Q18" s="279" t="str">
        <f t="shared" si="7"/>
        <v/>
      </c>
      <c r="R18" s="122" t="str" cm="1">
        <f t="array" ref="R18">IFERROR(INDEX('Guias Salariais'!$E$1:$E$1298,SMALL(IF(R$1='Guias Salariais'!$D$1:$D$1298,ROW('Guias Salariais'!$D$1:$D$1298)-ROW('Guias Salariais'!$D$1)+1),ROW(17:17))),"")</f>
        <v/>
      </c>
      <c r="S18" s="279" t="str">
        <f t="shared" si="8"/>
        <v/>
      </c>
      <c r="T18" s="122" t="str" cm="1">
        <f t="array" ref="T18">IFERROR(INDEX('Guias Salariais'!$E$1:$E$1298,SMALL(IF(T$1='Guias Salariais'!$D$1:$D$1298,ROW('Guias Salariais'!$D$1:$D$1298)-ROW('Guias Salariais'!$D$1)+1),ROW(17:17))),"")</f>
        <v/>
      </c>
      <c r="U18" s="165" t="str">
        <f t="shared" si="9"/>
        <v/>
      </c>
      <c r="V18" s="119" t="str" cm="1">
        <f t="array" ref="V18">IFERROR(INDEX('Guias Salariais'!$E$1:$E$1298,SMALL(IF(V$1='Guias Salariais'!$D$1:$D$1298,ROW('Guias Salariais'!$D$1:$D$1298)-ROW('Guias Salariais'!$D$1)+1),ROW(17:17))),"")</f>
        <v/>
      </c>
      <c r="W18" s="165" t="str">
        <f t="shared" si="10"/>
        <v/>
      </c>
      <c r="X18" s="88" t="str" cm="1">
        <f t="array" ref="X18">IFERROR(INDEX('Guias Salariais'!$E$1:$E$1298,SMALL(IF(X$1='Guias Salariais'!$D$1:$D$1298,ROW('Guias Salariais'!$D$1:$D$1298)-ROW('Guias Salariais'!$D$1)+1),ROW(17:17))),"")</f>
        <v/>
      </c>
      <c r="Y18" s="279" t="str">
        <f t="shared" si="11"/>
        <v/>
      </c>
      <c r="Z18" s="122" t="str" cm="1">
        <f t="array" ref="Z18">IFERROR(INDEX('Guias Salariais'!$E$1:$E$1298,SMALL(IF(Z$1='Guias Salariais'!$D$1:$D$1298,ROW('Guias Salariais'!$D$1:$D$1298)-ROW('Guias Salariais'!$D$1)+1),ROW(17:17))),"")</f>
        <v/>
      </c>
      <c r="AA18" s="279" t="str">
        <f t="shared" si="12"/>
        <v/>
      </c>
      <c r="AB18" s="122" t="str" cm="1">
        <f t="array" ref="AB18">IFERROR(INDEX('Guias Salariais'!$E$1:$E$1298,SMALL(IF(AB$1='Guias Salariais'!$D$1:$D$1298,ROW('Guias Salariais'!$D$1:$D$1298)-ROW('Guias Salariais'!$D$1)+1),ROW(17:17))),"")</f>
        <v/>
      </c>
      <c r="AC18" s="165" t="str">
        <f t="shared" si="13"/>
        <v/>
      </c>
      <c r="AD18" s="119" t="str" cm="1">
        <f t="array" ref="AD18">IFERROR(INDEX('Guias Salariais'!$E$1:$E$1298,SMALL(IF(AD$1='Guias Salariais'!$D$1:$D$1298,ROW('Guias Salariais'!$D$1:$D$1298)-ROW('Guias Salariais'!$D$1)+1),ROW(17:17))),"")</f>
        <v/>
      </c>
      <c r="AE18" s="279" t="str">
        <f t="shared" si="14"/>
        <v/>
      </c>
      <c r="AF18" s="121" t="str" cm="1">
        <f t="array" ref="AF18">IFERROR(INDEX('Guias Salariais'!$E$1:$E$1298,SMALL(IF(AF$1='Guias Salariais'!$D$1:$D$1298,ROW('Guias Salariais'!$D$1:$D$1298)-ROW('Guias Salariais'!$D$1)+1),ROW(17:17))),"")</f>
        <v/>
      </c>
      <c r="AG18" s="279" t="str">
        <f t="shared" si="15"/>
        <v/>
      </c>
      <c r="AH18" s="121" t="str" cm="1">
        <f t="array" ref="AH18">IFERROR(INDEX('Guias Salariais'!$E$1:$E$1298,SMALL(IF(AH$1='Guias Salariais'!$D$1:$D$1298,ROW('Guias Salariais'!$D$1:$D$1298)-ROW('Guias Salariais'!$D$1)+1),ROW(17:17))),"")</f>
        <v/>
      </c>
      <c r="AI18" s="165" t="str">
        <f t="shared" si="16"/>
        <v/>
      </c>
      <c r="AJ18" s="88" t="str" cm="1">
        <f t="array" ref="AJ18">IFERROR(INDEX('Guias Salariais'!$E$1:$E$1298,SMALL(IF(AJ$1='Guias Salariais'!$D$1:$D$1298,ROW('Guias Salariais'!$D$1:$D$1298)-ROW('Guias Salariais'!$D$1)+1),ROW(17:17))),"")</f>
        <v/>
      </c>
      <c r="AK18" s="279" t="str">
        <f t="shared" si="17"/>
        <v/>
      </c>
      <c r="AL18" s="122" t="str" cm="1">
        <f t="array" ref="AL18">IFERROR(INDEX('Guias Salariais'!$E$1:$E$1298,SMALL(IF(AL$1='Guias Salariais'!$D$1:$D$1298,ROW('Guias Salariais'!$D$1:$D$1298)-ROW('Guias Salariais'!$D$1)+1),ROW(17:17))),"")</f>
        <v/>
      </c>
      <c r="AM18" s="279" t="str">
        <f t="shared" si="18"/>
        <v/>
      </c>
      <c r="AN18" s="122" t="str" cm="1">
        <f t="array" ref="AN18">IFERROR(INDEX('Guias Salariais'!$E$1:$E$1298,SMALL(IF(AN$1='Guias Salariais'!$D$1:$D$1298,ROW('Guias Salariais'!$D$1:$D$1298)-ROW('Guias Salariais'!$D$1)+1),ROW(17:17))),"")</f>
        <v/>
      </c>
      <c r="AO18" s="165" t="str">
        <f t="shared" si="19"/>
        <v/>
      </c>
      <c r="AP18" s="119" t="str" cm="1">
        <f t="array" ref="AP18">IFERROR(INDEX('Guias Salariais'!$E$1:$E$1298,SMALL(IF(AP$1='Guias Salariais'!$D$1:$D$1298,ROW('Guias Salariais'!$D$1:$D$1298)-ROW('Guias Salariais'!$D$1)+1),ROW(17:17))),"")</f>
        <v/>
      </c>
      <c r="AQ18" s="279" t="str">
        <f t="shared" si="20"/>
        <v/>
      </c>
      <c r="AR18" s="121" t="str" cm="1">
        <f t="array" ref="AR18">IFERROR(INDEX('Guias Salariais'!$E$1:$E$1298,SMALL(IF(AR$1='Guias Salariais'!$D$1:$D$1298,ROW('Guias Salariais'!$D$1:$D$1298)-ROW('Guias Salariais'!$D$1)+1),ROW(17:17))),"")</f>
        <v/>
      </c>
      <c r="AS18" s="279" t="str">
        <f t="shared" si="21"/>
        <v/>
      </c>
      <c r="AT18" s="121" t="str" cm="1">
        <f t="array" ref="AT18">IFERROR(INDEX('Guias Salariais'!$E$1:$E$1298,SMALL(IF(AT$1='Guias Salariais'!$D$1:$D$1298,ROW('Guias Salariais'!$D$1:$D$1298)-ROW('Guias Salariais'!$D$1)+1),ROW(17:17))),"")</f>
        <v/>
      </c>
      <c r="AU18" s="165" t="str">
        <f t="shared" si="22"/>
        <v/>
      </c>
      <c r="AV18" s="88" t="str" cm="1">
        <f t="array" ref="AV18">IFERROR(INDEX('Guias Salariais'!$E$1:$E$1298,SMALL(IF(AV$1='Guias Salariais'!$D$1:$D$1298,ROW('Guias Salariais'!$D$1:$D$1298)-ROW('Guias Salariais'!$D$1)+1),ROW(17:17))),"")</f>
        <v/>
      </c>
      <c r="AW18" s="279" t="str">
        <f t="shared" si="23"/>
        <v/>
      </c>
      <c r="AX18" s="122" t="str" cm="1">
        <f t="array" ref="AX18">IFERROR(INDEX('Guias Salariais'!$E$1:$E$1298,SMALL(IF(AX$1='Guias Salariais'!$D$1:$D$1298,ROW('Guias Salariais'!$D$1:$D$1298)-ROW('Guias Salariais'!$D$1)+1),ROW(17:17))),"")</f>
        <v/>
      </c>
      <c r="AY18" s="279" t="str">
        <f t="shared" si="24"/>
        <v/>
      </c>
      <c r="AZ18" s="122" t="str" cm="1">
        <f t="array" ref="AZ18">IFERROR(INDEX('Guias Salariais'!$E$1:$E$1298,SMALL(IF(AZ$1='Guias Salariais'!$D$1:$D$1298,ROW('Guias Salariais'!$D$1:$D$1298)-ROW('Guias Salariais'!$D$1)+1),ROW(17:17))),"")</f>
        <v/>
      </c>
      <c r="BA18" s="279" t="str">
        <f t="shared" si="25"/>
        <v/>
      </c>
      <c r="BB18" s="119" t="str" cm="1">
        <f t="array" ref="BB18">IFERROR(INDEX('Guias Salariais'!$E$1:$E$1298,SMALL(IF(BB$1='Guias Salariais'!$D$1:$D$1298,ROW('Guias Salariais'!$D$1:$D$1298)-ROW('Guias Salariais'!$D$1)+1),ROW(17:17))),"")</f>
        <v/>
      </c>
      <c r="BC18" s="279" t="str">
        <f t="shared" si="26"/>
        <v/>
      </c>
      <c r="BD18" s="121" t="str" cm="1">
        <f t="array" ref="BD18">IFERROR(INDEX('Guias Salariais'!$E$1:$E$1298,SMALL(IF(BD$1='Guias Salariais'!$D$1:$D$1298,ROW('Guias Salariais'!$D$1:$D$1298)-ROW('Guias Salariais'!$D$1)+1),ROW(17:17))),"")</f>
        <v/>
      </c>
      <c r="BE18" s="279" t="str">
        <f t="shared" si="27"/>
        <v/>
      </c>
      <c r="BF18" s="121" t="str" cm="1">
        <f t="array" ref="BF18">IFERROR(INDEX('Guias Salariais'!$E$1:$E$1298,SMALL(IF(BF$1='Guias Salariais'!$D$1:$D$1298,ROW('Guias Salariais'!$D$1:$D$1298)-ROW('Guias Salariais'!$D$1)+1),ROW(17:17))),"")</f>
        <v/>
      </c>
      <c r="BG18" s="279" t="str">
        <f t="shared" si="28"/>
        <v/>
      </c>
      <c r="BH18" s="88" t="str" cm="1">
        <f t="array" ref="BH18">IFERROR(INDEX('Guias Salariais'!$E$1:$E$1298,SMALL(IF(BH$1='Guias Salariais'!$D$1:$D$1298,ROW('Guias Salariais'!$D$1:$D$1298)-ROW('Guias Salariais'!$D$1)+1),ROW(17:17))),"")</f>
        <v/>
      </c>
      <c r="BI18" s="279" t="str">
        <f t="shared" si="29"/>
        <v/>
      </c>
      <c r="BJ18" s="122" t="str" cm="1">
        <f t="array" ref="BJ18">IFERROR(INDEX('Guias Salariais'!$E$1:$E$1298,SMALL(IF(BJ$1='Guias Salariais'!$D$1:$D$1298,ROW('Guias Salariais'!$D$1:$D$1298)-ROW('Guias Salariais'!$D$1)+1),ROW(17:17))),"")</f>
        <v/>
      </c>
      <c r="BK18" s="279" t="str">
        <f t="shared" si="30"/>
        <v/>
      </c>
      <c r="BL18" s="122" t="str" cm="1">
        <f t="array" ref="BL18">IFERROR(INDEX('Guias Salariais'!$E$1:$E$1298,SMALL(IF(BL$1='Guias Salariais'!$D$1:$D$1298,ROW('Guias Salariais'!$D$1:$D$1298)-ROW('Guias Salariais'!$D$1)+1),ROW(17:17))),"")</f>
        <v/>
      </c>
      <c r="BM18" s="279" t="str">
        <f t="shared" si="31"/>
        <v/>
      </c>
      <c r="BN18" s="119" t="str" cm="1">
        <f t="array" ref="BN18">IFERROR(INDEX('Guias Salariais'!$E$1:$E$1298,SMALL(IF(BN$1='Guias Salariais'!$D$1:$D$1298,ROW('Guias Salariais'!$D$1:$D$1298)-ROW('Guias Salariais'!$D$1)+1),ROW(17:17))),"")</f>
        <v/>
      </c>
      <c r="BO18" s="165" t="str">
        <f t="shared" si="32"/>
        <v/>
      </c>
      <c r="BP18" s="122" t="str" cm="1">
        <f t="array" ref="BP18">IFERROR(INDEX('Guias Salariais'!$E$1:$E$1298,SMALL(IF(BP$1='Guias Salariais'!$D$1:$D$1298,ROW('Guias Salariais'!$D$1:$D$1298)-ROW('Guias Salariais'!$D$1)+1),ROW(17:17))),"")</f>
        <v/>
      </c>
      <c r="BQ18" s="279" t="str">
        <f t="shared" si="33"/>
        <v/>
      </c>
      <c r="BR18" s="122" t="str" cm="1">
        <f t="array" ref="BR18">IFERROR(INDEX('Guias Salariais'!$E$1:$E$1298,SMALL(IF(BR$1='Guias Salariais'!$D$1:$D$1298,ROW('Guias Salariais'!$D$1:$D$1298)-ROW('Guias Salariais'!$D$1)+1),ROW(17:17))),"")</f>
        <v/>
      </c>
      <c r="BS18" s="165" t="str">
        <f t="shared" si="34"/>
        <v/>
      </c>
    </row>
    <row r="19" spans="1:71" x14ac:dyDescent="0.25">
      <c r="A19" s="667"/>
      <c r="B19" s="119" t="str" cm="1">
        <f t="array" ref="B19">IFERROR(INDEX('Guias Salariais'!$E$1:$E$1298,SMALL(IF(B$1='Guias Salariais'!$D$1:$D$1298,ROW('Guias Salariais'!$D$1:$D$1298)-ROW('Guias Salariais'!$D$1)+1),ROW(18:18))),"")</f>
        <v/>
      </c>
      <c r="C19" s="279" t="str">
        <f t="shared" si="0"/>
        <v/>
      </c>
      <c r="D19" s="121" t="str" cm="1">
        <f t="array" ref="D19">IFERROR(INDEX('Guias Salariais'!$E$1:$E$1298,SMALL(IF(D$1='Guias Salariais'!$D$1:$D$1298,ROW('Guias Salariais'!$D$1:$D$1298)-ROW('Guias Salariais'!$D$1)+1),ROW(18:18))),"")</f>
        <v/>
      </c>
      <c r="E19" s="279" t="str">
        <f t="shared" si="1"/>
        <v/>
      </c>
      <c r="F19" s="121" t="str" cm="1">
        <f t="array" ref="F19">IFERROR(INDEX('Guias Salariais'!$E$1:$E$1298,SMALL(IF(F$1='Guias Salariais'!$D$1:$D$1298,ROW('Guias Salariais'!$D$1:$D$1298)-ROW('Guias Salariais'!$D$1)+1),ROW(18:18))),"")</f>
        <v/>
      </c>
      <c r="G19" s="165" t="str">
        <f t="shared" si="2"/>
        <v/>
      </c>
      <c r="H19" s="88" t="str" cm="1">
        <f t="array" ref="H19">IFERROR(INDEX('Guias Salariais'!$E$1:$E$1298,SMALL(IF(H$1='Guias Salariais'!$D$1:$D$1298,ROW('Guias Salariais'!$D$1:$D$1298)-ROW('Guias Salariais'!$D$1)+1),ROW(18:18))),"")</f>
        <v/>
      </c>
      <c r="I19" s="279" t="str">
        <f t="shared" si="3"/>
        <v/>
      </c>
      <c r="J19" s="122" t="str" cm="1">
        <f t="array" ref="J19">IFERROR(INDEX('Guias Salariais'!$E$1:$E$1298,SMALL(IF(J$1='Guias Salariais'!$D$1:$D$1298,ROW('Guias Salariais'!$D$1:$D$1298)-ROW('Guias Salariais'!$D$1)+1),ROW(18:18))),"")</f>
        <v/>
      </c>
      <c r="K19" s="279" t="str">
        <f t="shared" si="4"/>
        <v/>
      </c>
      <c r="L19" s="122" t="str" cm="1">
        <f t="array" ref="L19">IFERROR(INDEX('Guias Salariais'!$E$1:$E$1298,SMALL(IF(L$1='Guias Salariais'!$D$1:$D$1298,ROW('Guias Salariais'!$D$1:$D$1298)-ROW('Guias Salariais'!$D$1)+1),ROW(18:18))),"")</f>
        <v/>
      </c>
      <c r="M19" s="165" t="str">
        <f t="shared" si="5"/>
        <v/>
      </c>
      <c r="N19" s="119" t="str" cm="1">
        <f t="array" ref="N19">IFERROR(INDEX('Guias Salariais'!$E$1:$E$1298,SMALL(IF(N$1='Guias Salariais'!$D$1:$D$1298,ROW('Guias Salariais'!$D$1:$D$1298)-ROW('Guias Salariais'!$D$1)+1),ROW(18:18))),"")</f>
        <v/>
      </c>
      <c r="O19" s="165" t="str">
        <f t="shared" si="6"/>
        <v/>
      </c>
      <c r="P19" s="88" t="str" cm="1">
        <f t="array" ref="P19">IFERROR(INDEX('Guias Salariais'!$E$1:$E$1298,SMALL(IF(P$1='Guias Salariais'!$D$1:$D$1298,ROW('Guias Salariais'!$D$1:$D$1298)-ROW('Guias Salariais'!$D$1)+1),ROW(18:18))),"")</f>
        <v/>
      </c>
      <c r="Q19" s="279" t="str">
        <f t="shared" si="7"/>
        <v/>
      </c>
      <c r="R19" s="122" t="str" cm="1">
        <f t="array" ref="R19">IFERROR(INDEX('Guias Salariais'!$E$1:$E$1298,SMALL(IF(R$1='Guias Salariais'!$D$1:$D$1298,ROW('Guias Salariais'!$D$1:$D$1298)-ROW('Guias Salariais'!$D$1)+1),ROW(18:18))),"")</f>
        <v/>
      </c>
      <c r="S19" s="279" t="str">
        <f t="shared" si="8"/>
        <v/>
      </c>
      <c r="T19" s="122" t="str" cm="1">
        <f t="array" ref="T19">IFERROR(INDEX('Guias Salariais'!$E$1:$E$1298,SMALL(IF(T$1='Guias Salariais'!$D$1:$D$1298,ROW('Guias Salariais'!$D$1:$D$1298)-ROW('Guias Salariais'!$D$1)+1),ROW(18:18))),"")</f>
        <v/>
      </c>
      <c r="U19" s="165" t="str">
        <f t="shared" si="9"/>
        <v/>
      </c>
      <c r="V19" s="119" t="str" cm="1">
        <f t="array" ref="V19">IFERROR(INDEX('Guias Salariais'!$E$1:$E$1298,SMALL(IF(V$1='Guias Salariais'!$D$1:$D$1298,ROW('Guias Salariais'!$D$1:$D$1298)-ROW('Guias Salariais'!$D$1)+1),ROW(18:18))),"")</f>
        <v/>
      </c>
      <c r="W19" s="165" t="str">
        <f t="shared" si="10"/>
        <v/>
      </c>
      <c r="X19" s="88" t="str" cm="1">
        <f t="array" ref="X19">IFERROR(INDEX('Guias Salariais'!$E$1:$E$1298,SMALL(IF(X$1='Guias Salariais'!$D$1:$D$1298,ROW('Guias Salariais'!$D$1:$D$1298)-ROW('Guias Salariais'!$D$1)+1),ROW(18:18))),"")</f>
        <v/>
      </c>
      <c r="Y19" s="279" t="str">
        <f t="shared" si="11"/>
        <v/>
      </c>
      <c r="Z19" s="122" t="str" cm="1">
        <f t="array" ref="Z19">IFERROR(INDEX('Guias Salariais'!$E$1:$E$1298,SMALL(IF(Z$1='Guias Salariais'!$D$1:$D$1298,ROW('Guias Salariais'!$D$1:$D$1298)-ROW('Guias Salariais'!$D$1)+1),ROW(18:18))),"")</f>
        <v/>
      </c>
      <c r="AA19" s="279" t="str">
        <f t="shared" si="12"/>
        <v/>
      </c>
      <c r="AB19" s="122" t="str" cm="1">
        <f t="array" ref="AB19">IFERROR(INDEX('Guias Salariais'!$E$1:$E$1298,SMALL(IF(AB$1='Guias Salariais'!$D$1:$D$1298,ROW('Guias Salariais'!$D$1:$D$1298)-ROW('Guias Salariais'!$D$1)+1),ROW(18:18))),"")</f>
        <v/>
      </c>
      <c r="AC19" s="165" t="str">
        <f t="shared" si="13"/>
        <v/>
      </c>
      <c r="AD19" s="119" t="str" cm="1">
        <f t="array" ref="AD19">IFERROR(INDEX('Guias Salariais'!$E$1:$E$1298,SMALL(IF(AD$1='Guias Salariais'!$D$1:$D$1298,ROW('Guias Salariais'!$D$1:$D$1298)-ROW('Guias Salariais'!$D$1)+1),ROW(18:18))),"")</f>
        <v/>
      </c>
      <c r="AE19" s="279" t="str">
        <f t="shared" si="14"/>
        <v/>
      </c>
      <c r="AF19" s="121" t="str" cm="1">
        <f t="array" ref="AF19">IFERROR(INDEX('Guias Salariais'!$E$1:$E$1298,SMALL(IF(AF$1='Guias Salariais'!$D$1:$D$1298,ROW('Guias Salariais'!$D$1:$D$1298)-ROW('Guias Salariais'!$D$1)+1),ROW(18:18))),"")</f>
        <v/>
      </c>
      <c r="AG19" s="279" t="str">
        <f t="shared" si="15"/>
        <v/>
      </c>
      <c r="AH19" s="121" t="str" cm="1">
        <f t="array" ref="AH19">IFERROR(INDEX('Guias Salariais'!$E$1:$E$1298,SMALL(IF(AH$1='Guias Salariais'!$D$1:$D$1298,ROW('Guias Salariais'!$D$1:$D$1298)-ROW('Guias Salariais'!$D$1)+1),ROW(18:18))),"")</f>
        <v/>
      </c>
      <c r="AI19" s="165" t="str">
        <f t="shared" si="16"/>
        <v/>
      </c>
      <c r="AJ19" s="88" t="str" cm="1">
        <f t="array" ref="AJ19">IFERROR(INDEX('Guias Salariais'!$E$1:$E$1298,SMALL(IF(AJ$1='Guias Salariais'!$D$1:$D$1298,ROW('Guias Salariais'!$D$1:$D$1298)-ROW('Guias Salariais'!$D$1)+1),ROW(18:18))),"")</f>
        <v/>
      </c>
      <c r="AK19" s="279" t="str">
        <f t="shared" si="17"/>
        <v/>
      </c>
      <c r="AL19" s="122" t="str" cm="1">
        <f t="array" ref="AL19">IFERROR(INDEX('Guias Salariais'!$E$1:$E$1298,SMALL(IF(AL$1='Guias Salariais'!$D$1:$D$1298,ROW('Guias Salariais'!$D$1:$D$1298)-ROW('Guias Salariais'!$D$1)+1),ROW(18:18))),"")</f>
        <v/>
      </c>
      <c r="AM19" s="279" t="str">
        <f t="shared" si="18"/>
        <v/>
      </c>
      <c r="AN19" s="122" t="str" cm="1">
        <f t="array" ref="AN19">IFERROR(INDEX('Guias Salariais'!$E$1:$E$1298,SMALL(IF(AN$1='Guias Salariais'!$D$1:$D$1298,ROW('Guias Salariais'!$D$1:$D$1298)-ROW('Guias Salariais'!$D$1)+1),ROW(18:18))),"")</f>
        <v/>
      </c>
      <c r="AO19" s="165" t="str">
        <f t="shared" si="19"/>
        <v/>
      </c>
      <c r="AP19" s="119" t="str" cm="1">
        <f t="array" ref="AP19">IFERROR(INDEX('Guias Salariais'!$E$1:$E$1298,SMALL(IF(AP$1='Guias Salariais'!$D$1:$D$1298,ROW('Guias Salariais'!$D$1:$D$1298)-ROW('Guias Salariais'!$D$1)+1),ROW(18:18))),"")</f>
        <v/>
      </c>
      <c r="AQ19" s="279" t="str">
        <f t="shared" si="20"/>
        <v/>
      </c>
      <c r="AR19" s="121" t="str" cm="1">
        <f t="array" ref="AR19">IFERROR(INDEX('Guias Salariais'!$E$1:$E$1298,SMALL(IF(AR$1='Guias Salariais'!$D$1:$D$1298,ROW('Guias Salariais'!$D$1:$D$1298)-ROW('Guias Salariais'!$D$1)+1),ROW(18:18))),"")</f>
        <v/>
      </c>
      <c r="AS19" s="279" t="str">
        <f t="shared" si="21"/>
        <v/>
      </c>
      <c r="AT19" s="121" t="str" cm="1">
        <f t="array" ref="AT19">IFERROR(INDEX('Guias Salariais'!$E$1:$E$1298,SMALL(IF(AT$1='Guias Salariais'!$D$1:$D$1298,ROW('Guias Salariais'!$D$1:$D$1298)-ROW('Guias Salariais'!$D$1)+1),ROW(18:18))),"")</f>
        <v/>
      </c>
      <c r="AU19" s="165" t="str">
        <f t="shared" si="22"/>
        <v/>
      </c>
      <c r="AV19" s="88" t="str" cm="1">
        <f t="array" ref="AV19">IFERROR(INDEX('Guias Salariais'!$E$1:$E$1298,SMALL(IF(AV$1='Guias Salariais'!$D$1:$D$1298,ROW('Guias Salariais'!$D$1:$D$1298)-ROW('Guias Salariais'!$D$1)+1),ROW(18:18))),"")</f>
        <v/>
      </c>
      <c r="AW19" s="279" t="str">
        <f t="shared" si="23"/>
        <v/>
      </c>
      <c r="AX19" s="122" t="str" cm="1">
        <f t="array" ref="AX19">IFERROR(INDEX('Guias Salariais'!$E$1:$E$1298,SMALL(IF(AX$1='Guias Salariais'!$D$1:$D$1298,ROW('Guias Salariais'!$D$1:$D$1298)-ROW('Guias Salariais'!$D$1)+1),ROW(18:18))),"")</f>
        <v/>
      </c>
      <c r="AY19" s="279" t="str">
        <f t="shared" si="24"/>
        <v/>
      </c>
      <c r="AZ19" s="122" t="str" cm="1">
        <f t="array" ref="AZ19">IFERROR(INDEX('Guias Salariais'!$E$1:$E$1298,SMALL(IF(AZ$1='Guias Salariais'!$D$1:$D$1298,ROW('Guias Salariais'!$D$1:$D$1298)-ROW('Guias Salariais'!$D$1)+1),ROW(18:18))),"")</f>
        <v/>
      </c>
      <c r="BA19" s="279" t="str">
        <f t="shared" si="25"/>
        <v/>
      </c>
      <c r="BB19" s="119" t="str" cm="1">
        <f t="array" ref="BB19">IFERROR(INDEX('Guias Salariais'!$E$1:$E$1298,SMALL(IF(BB$1='Guias Salariais'!$D$1:$D$1298,ROW('Guias Salariais'!$D$1:$D$1298)-ROW('Guias Salariais'!$D$1)+1),ROW(18:18))),"")</f>
        <v/>
      </c>
      <c r="BC19" s="279" t="str">
        <f t="shared" si="26"/>
        <v/>
      </c>
      <c r="BD19" s="121" t="str" cm="1">
        <f t="array" ref="BD19">IFERROR(INDEX('Guias Salariais'!$E$1:$E$1298,SMALL(IF(BD$1='Guias Salariais'!$D$1:$D$1298,ROW('Guias Salariais'!$D$1:$D$1298)-ROW('Guias Salariais'!$D$1)+1),ROW(18:18))),"")</f>
        <v/>
      </c>
      <c r="BE19" s="279" t="str">
        <f t="shared" si="27"/>
        <v/>
      </c>
      <c r="BF19" s="121" t="str" cm="1">
        <f t="array" ref="BF19">IFERROR(INDEX('Guias Salariais'!$E$1:$E$1298,SMALL(IF(BF$1='Guias Salariais'!$D$1:$D$1298,ROW('Guias Salariais'!$D$1:$D$1298)-ROW('Guias Salariais'!$D$1)+1),ROW(18:18))),"")</f>
        <v/>
      </c>
      <c r="BG19" s="279" t="str">
        <f t="shared" si="28"/>
        <v/>
      </c>
      <c r="BH19" s="88" t="str" cm="1">
        <f t="array" ref="BH19">IFERROR(INDEX('Guias Salariais'!$E$1:$E$1298,SMALL(IF(BH$1='Guias Salariais'!$D$1:$D$1298,ROW('Guias Salariais'!$D$1:$D$1298)-ROW('Guias Salariais'!$D$1)+1),ROW(18:18))),"")</f>
        <v/>
      </c>
      <c r="BI19" s="279" t="str">
        <f t="shared" si="29"/>
        <v/>
      </c>
      <c r="BJ19" s="122" t="str" cm="1">
        <f t="array" ref="BJ19">IFERROR(INDEX('Guias Salariais'!$E$1:$E$1298,SMALL(IF(BJ$1='Guias Salariais'!$D$1:$D$1298,ROW('Guias Salariais'!$D$1:$D$1298)-ROW('Guias Salariais'!$D$1)+1),ROW(18:18))),"")</f>
        <v/>
      </c>
      <c r="BK19" s="279" t="str">
        <f t="shared" si="30"/>
        <v/>
      </c>
      <c r="BL19" s="122" t="str" cm="1">
        <f t="array" ref="BL19">IFERROR(INDEX('Guias Salariais'!$E$1:$E$1298,SMALL(IF(BL$1='Guias Salariais'!$D$1:$D$1298,ROW('Guias Salariais'!$D$1:$D$1298)-ROW('Guias Salariais'!$D$1)+1),ROW(18:18))),"")</f>
        <v/>
      </c>
      <c r="BM19" s="279" t="str">
        <f t="shared" si="31"/>
        <v/>
      </c>
      <c r="BN19" s="119" t="str" cm="1">
        <f t="array" ref="BN19">IFERROR(INDEX('Guias Salariais'!$E$1:$E$1298,SMALL(IF(BN$1='Guias Salariais'!$D$1:$D$1298,ROW('Guias Salariais'!$D$1:$D$1298)-ROW('Guias Salariais'!$D$1)+1),ROW(18:18))),"")</f>
        <v/>
      </c>
      <c r="BO19" s="165" t="str">
        <f t="shared" si="32"/>
        <v/>
      </c>
      <c r="BP19" s="122" t="str" cm="1">
        <f t="array" ref="BP19">IFERROR(INDEX('Guias Salariais'!$E$1:$E$1298,SMALL(IF(BP$1='Guias Salariais'!$D$1:$D$1298,ROW('Guias Salariais'!$D$1:$D$1298)-ROW('Guias Salariais'!$D$1)+1),ROW(18:18))),"")</f>
        <v/>
      </c>
      <c r="BQ19" s="279" t="str">
        <f t="shared" si="33"/>
        <v/>
      </c>
      <c r="BR19" s="122" t="str" cm="1">
        <f t="array" ref="BR19">IFERROR(INDEX('Guias Salariais'!$E$1:$E$1298,SMALL(IF(BR$1='Guias Salariais'!$D$1:$D$1298,ROW('Guias Salariais'!$D$1:$D$1298)-ROW('Guias Salariais'!$D$1)+1),ROW(18:18))),"")</f>
        <v/>
      </c>
      <c r="BS19" s="165" t="str">
        <f t="shared" si="34"/>
        <v/>
      </c>
    </row>
    <row r="20" spans="1:71" x14ac:dyDescent="0.25">
      <c r="A20" s="667"/>
      <c r="B20" s="119" t="str" cm="1">
        <f t="array" ref="B20">IFERROR(INDEX('Guias Salariais'!$E$1:$E$1298,SMALL(IF(B$1='Guias Salariais'!$D$1:$D$1298,ROW('Guias Salariais'!$D$1:$D$1298)-ROW('Guias Salariais'!$D$1)+1),ROW(19:19))),"")</f>
        <v/>
      </c>
      <c r="C20" s="279" t="str">
        <f t="shared" si="0"/>
        <v/>
      </c>
      <c r="D20" s="121" t="str" cm="1">
        <f t="array" ref="D20">IFERROR(INDEX('Guias Salariais'!$E$1:$E$1298,SMALL(IF(D$1='Guias Salariais'!$D$1:$D$1298,ROW('Guias Salariais'!$D$1:$D$1298)-ROW('Guias Salariais'!$D$1)+1),ROW(19:19))),"")</f>
        <v/>
      </c>
      <c r="E20" s="279" t="str">
        <f t="shared" si="1"/>
        <v/>
      </c>
      <c r="F20" s="121" t="str" cm="1">
        <f t="array" ref="F20">IFERROR(INDEX('Guias Salariais'!$E$1:$E$1298,SMALL(IF(F$1='Guias Salariais'!$D$1:$D$1298,ROW('Guias Salariais'!$D$1:$D$1298)-ROW('Guias Salariais'!$D$1)+1),ROW(19:19))),"")</f>
        <v/>
      </c>
      <c r="G20" s="165" t="str">
        <f t="shared" si="2"/>
        <v/>
      </c>
      <c r="H20" s="88" t="str" cm="1">
        <f t="array" ref="H20">IFERROR(INDEX('Guias Salariais'!$E$1:$E$1298,SMALL(IF(H$1='Guias Salariais'!$D$1:$D$1298,ROW('Guias Salariais'!$D$1:$D$1298)-ROW('Guias Salariais'!$D$1)+1),ROW(19:19))),"")</f>
        <v/>
      </c>
      <c r="I20" s="279" t="str">
        <f t="shared" si="3"/>
        <v/>
      </c>
      <c r="J20" s="122" t="str" cm="1">
        <f t="array" ref="J20">IFERROR(INDEX('Guias Salariais'!$E$1:$E$1298,SMALL(IF(J$1='Guias Salariais'!$D$1:$D$1298,ROW('Guias Salariais'!$D$1:$D$1298)-ROW('Guias Salariais'!$D$1)+1),ROW(19:19))),"")</f>
        <v/>
      </c>
      <c r="K20" s="279" t="str">
        <f t="shared" si="4"/>
        <v/>
      </c>
      <c r="L20" s="122" t="str" cm="1">
        <f t="array" ref="L20">IFERROR(INDEX('Guias Salariais'!$E$1:$E$1298,SMALL(IF(L$1='Guias Salariais'!$D$1:$D$1298,ROW('Guias Salariais'!$D$1:$D$1298)-ROW('Guias Salariais'!$D$1)+1),ROW(19:19))),"")</f>
        <v/>
      </c>
      <c r="M20" s="165" t="str">
        <f t="shared" si="5"/>
        <v/>
      </c>
      <c r="N20" s="119" t="str" cm="1">
        <f t="array" ref="N20">IFERROR(INDEX('Guias Salariais'!$E$1:$E$1298,SMALL(IF(N$1='Guias Salariais'!$D$1:$D$1298,ROW('Guias Salariais'!$D$1:$D$1298)-ROW('Guias Salariais'!$D$1)+1),ROW(19:19))),"")</f>
        <v/>
      </c>
      <c r="O20" s="165" t="str">
        <f t="shared" si="6"/>
        <v/>
      </c>
      <c r="P20" s="88" t="str" cm="1">
        <f t="array" ref="P20">IFERROR(INDEX('Guias Salariais'!$E$1:$E$1298,SMALL(IF(P$1='Guias Salariais'!$D$1:$D$1298,ROW('Guias Salariais'!$D$1:$D$1298)-ROW('Guias Salariais'!$D$1)+1),ROW(19:19))),"")</f>
        <v/>
      </c>
      <c r="Q20" s="279" t="str">
        <f t="shared" si="7"/>
        <v/>
      </c>
      <c r="R20" s="122" t="str" cm="1">
        <f t="array" ref="R20">IFERROR(INDEX('Guias Salariais'!$E$1:$E$1298,SMALL(IF(R$1='Guias Salariais'!$D$1:$D$1298,ROW('Guias Salariais'!$D$1:$D$1298)-ROW('Guias Salariais'!$D$1)+1),ROW(19:19))),"")</f>
        <v/>
      </c>
      <c r="S20" s="279" t="str">
        <f t="shared" si="8"/>
        <v/>
      </c>
      <c r="T20" s="122" t="str" cm="1">
        <f t="array" ref="T20">IFERROR(INDEX('Guias Salariais'!$E$1:$E$1298,SMALL(IF(T$1='Guias Salariais'!$D$1:$D$1298,ROW('Guias Salariais'!$D$1:$D$1298)-ROW('Guias Salariais'!$D$1)+1),ROW(19:19))),"")</f>
        <v/>
      </c>
      <c r="U20" s="165" t="str">
        <f t="shared" si="9"/>
        <v/>
      </c>
      <c r="V20" s="119" t="str" cm="1">
        <f t="array" ref="V20">IFERROR(INDEX('Guias Salariais'!$E$1:$E$1298,SMALL(IF(V$1='Guias Salariais'!$D$1:$D$1298,ROW('Guias Salariais'!$D$1:$D$1298)-ROW('Guias Salariais'!$D$1)+1),ROW(19:19))),"")</f>
        <v/>
      </c>
      <c r="W20" s="165" t="str">
        <f t="shared" si="10"/>
        <v/>
      </c>
      <c r="X20" s="88" t="str" cm="1">
        <f t="array" ref="X20">IFERROR(INDEX('Guias Salariais'!$E$1:$E$1298,SMALL(IF(X$1='Guias Salariais'!$D$1:$D$1298,ROW('Guias Salariais'!$D$1:$D$1298)-ROW('Guias Salariais'!$D$1)+1),ROW(19:19))),"")</f>
        <v/>
      </c>
      <c r="Y20" s="279" t="str">
        <f t="shared" si="11"/>
        <v/>
      </c>
      <c r="Z20" s="122" t="str" cm="1">
        <f t="array" ref="Z20">IFERROR(INDEX('Guias Salariais'!$E$1:$E$1298,SMALL(IF(Z$1='Guias Salariais'!$D$1:$D$1298,ROW('Guias Salariais'!$D$1:$D$1298)-ROW('Guias Salariais'!$D$1)+1),ROW(19:19))),"")</f>
        <v/>
      </c>
      <c r="AA20" s="279" t="str">
        <f t="shared" si="12"/>
        <v/>
      </c>
      <c r="AB20" s="122" t="str" cm="1">
        <f t="array" ref="AB20">IFERROR(INDEX('Guias Salariais'!$E$1:$E$1298,SMALL(IF(AB$1='Guias Salariais'!$D$1:$D$1298,ROW('Guias Salariais'!$D$1:$D$1298)-ROW('Guias Salariais'!$D$1)+1),ROW(19:19))),"")</f>
        <v/>
      </c>
      <c r="AC20" s="165" t="str">
        <f t="shared" si="13"/>
        <v/>
      </c>
      <c r="AD20" s="119" t="str" cm="1">
        <f t="array" ref="AD20">IFERROR(INDEX('Guias Salariais'!$E$1:$E$1298,SMALL(IF(AD$1='Guias Salariais'!$D$1:$D$1298,ROW('Guias Salariais'!$D$1:$D$1298)-ROW('Guias Salariais'!$D$1)+1),ROW(19:19))),"")</f>
        <v/>
      </c>
      <c r="AE20" s="279" t="str">
        <f t="shared" si="14"/>
        <v/>
      </c>
      <c r="AF20" s="121" t="str" cm="1">
        <f t="array" ref="AF20">IFERROR(INDEX('Guias Salariais'!$E$1:$E$1298,SMALL(IF(AF$1='Guias Salariais'!$D$1:$D$1298,ROW('Guias Salariais'!$D$1:$D$1298)-ROW('Guias Salariais'!$D$1)+1),ROW(19:19))),"")</f>
        <v/>
      </c>
      <c r="AG20" s="279" t="str">
        <f t="shared" si="15"/>
        <v/>
      </c>
      <c r="AH20" s="121" t="str" cm="1">
        <f t="array" ref="AH20">IFERROR(INDEX('Guias Salariais'!$E$1:$E$1298,SMALL(IF(AH$1='Guias Salariais'!$D$1:$D$1298,ROW('Guias Salariais'!$D$1:$D$1298)-ROW('Guias Salariais'!$D$1)+1),ROW(19:19))),"")</f>
        <v/>
      </c>
      <c r="AI20" s="165" t="str">
        <f t="shared" si="16"/>
        <v/>
      </c>
      <c r="AJ20" s="88" t="str" cm="1">
        <f t="array" ref="AJ20">IFERROR(INDEX('Guias Salariais'!$E$1:$E$1298,SMALL(IF(AJ$1='Guias Salariais'!$D$1:$D$1298,ROW('Guias Salariais'!$D$1:$D$1298)-ROW('Guias Salariais'!$D$1)+1),ROW(19:19))),"")</f>
        <v/>
      </c>
      <c r="AK20" s="279" t="str">
        <f t="shared" si="17"/>
        <v/>
      </c>
      <c r="AL20" s="122" t="str" cm="1">
        <f t="array" ref="AL20">IFERROR(INDEX('Guias Salariais'!$E$1:$E$1298,SMALL(IF(AL$1='Guias Salariais'!$D$1:$D$1298,ROW('Guias Salariais'!$D$1:$D$1298)-ROW('Guias Salariais'!$D$1)+1),ROW(19:19))),"")</f>
        <v/>
      </c>
      <c r="AM20" s="279" t="str">
        <f t="shared" si="18"/>
        <v/>
      </c>
      <c r="AN20" s="122" t="str" cm="1">
        <f t="array" ref="AN20">IFERROR(INDEX('Guias Salariais'!$E$1:$E$1298,SMALL(IF(AN$1='Guias Salariais'!$D$1:$D$1298,ROW('Guias Salariais'!$D$1:$D$1298)-ROW('Guias Salariais'!$D$1)+1),ROW(19:19))),"")</f>
        <v/>
      </c>
      <c r="AO20" s="165" t="str">
        <f t="shared" si="19"/>
        <v/>
      </c>
      <c r="AP20" s="119" t="str" cm="1">
        <f t="array" ref="AP20">IFERROR(INDEX('Guias Salariais'!$E$1:$E$1298,SMALL(IF(AP$1='Guias Salariais'!$D$1:$D$1298,ROW('Guias Salariais'!$D$1:$D$1298)-ROW('Guias Salariais'!$D$1)+1),ROW(19:19))),"")</f>
        <v/>
      </c>
      <c r="AQ20" s="279" t="str">
        <f t="shared" si="20"/>
        <v/>
      </c>
      <c r="AR20" s="121" t="str" cm="1">
        <f t="array" ref="AR20">IFERROR(INDEX('Guias Salariais'!$E$1:$E$1298,SMALL(IF(AR$1='Guias Salariais'!$D$1:$D$1298,ROW('Guias Salariais'!$D$1:$D$1298)-ROW('Guias Salariais'!$D$1)+1),ROW(19:19))),"")</f>
        <v/>
      </c>
      <c r="AS20" s="279" t="str">
        <f t="shared" si="21"/>
        <v/>
      </c>
      <c r="AT20" s="121" t="str" cm="1">
        <f t="array" ref="AT20">IFERROR(INDEX('Guias Salariais'!$E$1:$E$1298,SMALL(IF(AT$1='Guias Salariais'!$D$1:$D$1298,ROW('Guias Salariais'!$D$1:$D$1298)-ROW('Guias Salariais'!$D$1)+1),ROW(19:19))),"")</f>
        <v/>
      </c>
      <c r="AU20" s="165" t="str">
        <f t="shared" si="22"/>
        <v/>
      </c>
      <c r="AV20" s="88" t="str" cm="1">
        <f t="array" ref="AV20">IFERROR(INDEX('Guias Salariais'!$E$1:$E$1298,SMALL(IF(AV$1='Guias Salariais'!$D$1:$D$1298,ROW('Guias Salariais'!$D$1:$D$1298)-ROW('Guias Salariais'!$D$1)+1),ROW(19:19))),"")</f>
        <v/>
      </c>
      <c r="AW20" s="279" t="str">
        <f t="shared" si="23"/>
        <v/>
      </c>
      <c r="AX20" s="122" t="str" cm="1">
        <f t="array" ref="AX20">IFERROR(INDEX('Guias Salariais'!$E$1:$E$1298,SMALL(IF(AX$1='Guias Salariais'!$D$1:$D$1298,ROW('Guias Salariais'!$D$1:$D$1298)-ROW('Guias Salariais'!$D$1)+1),ROW(19:19))),"")</f>
        <v/>
      </c>
      <c r="AY20" s="279" t="str">
        <f t="shared" si="24"/>
        <v/>
      </c>
      <c r="AZ20" s="122" t="str" cm="1">
        <f t="array" ref="AZ20">IFERROR(INDEX('Guias Salariais'!$E$1:$E$1298,SMALL(IF(AZ$1='Guias Salariais'!$D$1:$D$1298,ROW('Guias Salariais'!$D$1:$D$1298)-ROW('Guias Salariais'!$D$1)+1),ROW(19:19))),"")</f>
        <v/>
      </c>
      <c r="BA20" s="279" t="str">
        <f t="shared" si="25"/>
        <v/>
      </c>
      <c r="BB20" s="119" t="str" cm="1">
        <f t="array" ref="BB20">IFERROR(INDEX('Guias Salariais'!$E$1:$E$1298,SMALL(IF(BB$1='Guias Salariais'!$D$1:$D$1298,ROW('Guias Salariais'!$D$1:$D$1298)-ROW('Guias Salariais'!$D$1)+1),ROW(19:19))),"")</f>
        <v/>
      </c>
      <c r="BC20" s="279" t="str">
        <f t="shared" si="26"/>
        <v/>
      </c>
      <c r="BD20" s="121" t="str" cm="1">
        <f t="array" ref="BD20">IFERROR(INDEX('Guias Salariais'!$E$1:$E$1298,SMALL(IF(BD$1='Guias Salariais'!$D$1:$D$1298,ROW('Guias Salariais'!$D$1:$D$1298)-ROW('Guias Salariais'!$D$1)+1),ROW(19:19))),"")</f>
        <v/>
      </c>
      <c r="BE20" s="279" t="str">
        <f t="shared" si="27"/>
        <v/>
      </c>
      <c r="BF20" s="121" t="str" cm="1">
        <f t="array" ref="BF20">IFERROR(INDEX('Guias Salariais'!$E$1:$E$1298,SMALL(IF(BF$1='Guias Salariais'!$D$1:$D$1298,ROW('Guias Salariais'!$D$1:$D$1298)-ROW('Guias Salariais'!$D$1)+1),ROW(19:19))),"")</f>
        <v/>
      </c>
      <c r="BG20" s="279" t="str">
        <f t="shared" si="28"/>
        <v/>
      </c>
      <c r="BH20" s="88" t="str" cm="1">
        <f t="array" ref="BH20">IFERROR(INDEX('Guias Salariais'!$E$1:$E$1298,SMALL(IF(BH$1='Guias Salariais'!$D$1:$D$1298,ROW('Guias Salariais'!$D$1:$D$1298)-ROW('Guias Salariais'!$D$1)+1),ROW(19:19))),"")</f>
        <v/>
      </c>
      <c r="BI20" s="279" t="str">
        <f t="shared" si="29"/>
        <v/>
      </c>
      <c r="BJ20" s="122" t="str" cm="1">
        <f t="array" ref="BJ20">IFERROR(INDEX('Guias Salariais'!$E$1:$E$1298,SMALL(IF(BJ$1='Guias Salariais'!$D$1:$D$1298,ROW('Guias Salariais'!$D$1:$D$1298)-ROW('Guias Salariais'!$D$1)+1),ROW(19:19))),"")</f>
        <v/>
      </c>
      <c r="BK20" s="279" t="str">
        <f t="shared" si="30"/>
        <v/>
      </c>
      <c r="BL20" s="122" t="str" cm="1">
        <f t="array" ref="BL20">IFERROR(INDEX('Guias Salariais'!$E$1:$E$1298,SMALL(IF(BL$1='Guias Salariais'!$D$1:$D$1298,ROW('Guias Salariais'!$D$1:$D$1298)-ROW('Guias Salariais'!$D$1)+1),ROW(19:19))),"")</f>
        <v/>
      </c>
      <c r="BM20" s="279" t="str">
        <f t="shared" si="31"/>
        <v/>
      </c>
      <c r="BN20" s="119" t="str" cm="1">
        <f t="array" ref="BN20">IFERROR(INDEX('Guias Salariais'!$E$1:$E$1298,SMALL(IF(BN$1='Guias Salariais'!$D$1:$D$1298,ROW('Guias Salariais'!$D$1:$D$1298)-ROW('Guias Salariais'!$D$1)+1),ROW(19:19))),"")</f>
        <v/>
      </c>
      <c r="BO20" s="165" t="str">
        <f t="shared" si="32"/>
        <v/>
      </c>
      <c r="BP20" s="122" t="str" cm="1">
        <f t="array" ref="BP20">IFERROR(INDEX('Guias Salariais'!$E$1:$E$1298,SMALL(IF(BP$1='Guias Salariais'!$D$1:$D$1298,ROW('Guias Salariais'!$D$1:$D$1298)-ROW('Guias Salariais'!$D$1)+1),ROW(19:19))),"")</f>
        <v/>
      </c>
      <c r="BQ20" s="279" t="str">
        <f t="shared" si="33"/>
        <v/>
      </c>
      <c r="BR20" s="122" t="str" cm="1">
        <f t="array" ref="BR20">IFERROR(INDEX('Guias Salariais'!$E$1:$E$1298,SMALL(IF(BR$1='Guias Salariais'!$D$1:$D$1298,ROW('Guias Salariais'!$D$1:$D$1298)-ROW('Guias Salariais'!$D$1)+1),ROW(19:19))),"")</f>
        <v/>
      </c>
      <c r="BS20" s="165" t="str">
        <f t="shared" si="34"/>
        <v/>
      </c>
    </row>
    <row r="21" spans="1:71" x14ac:dyDescent="0.25">
      <c r="A21" s="667"/>
      <c r="B21" s="119" t="str" cm="1">
        <f t="array" ref="B21">IFERROR(INDEX('Guias Salariais'!$E$1:$E$1298,SMALL(IF(B$1='Guias Salariais'!$D$1:$D$1298,ROW('Guias Salariais'!$D$1:$D$1298)-ROW('Guias Salariais'!$D$1)+1),ROW(20:20))),"")</f>
        <v/>
      </c>
      <c r="C21" s="279" t="str">
        <f t="shared" si="0"/>
        <v/>
      </c>
      <c r="D21" s="121" t="str" cm="1">
        <f t="array" ref="D21">IFERROR(INDEX('Guias Salariais'!$E$1:$E$1298,SMALL(IF(D$1='Guias Salariais'!$D$1:$D$1298,ROW('Guias Salariais'!$D$1:$D$1298)-ROW('Guias Salariais'!$D$1)+1),ROW(20:20))),"")</f>
        <v/>
      </c>
      <c r="E21" s="279" t="str">
        <f t="shared" si="1"/>
        <v/>
      </c>
      <c r="F21" s="121" t="str" cm="1">
        <f t="array" ref="F21">IFERROR(INDEX('Guias Salariais'!$E$1:$E$1298,SMALL(IF(F$1='Guias Salariais'!$D$1:$D$1298,ROW('Guias Salariais'!$D$1:$D$1298)-ROW('Guias Salariais'!$D$1)+1),ROW(20:20))),"")</f>
        <v/>
      </c>
      <c r="G21" s="165" t="str">
        <f t="shared" si="2"/>
        <v/>
      </c>
      <c r="H21" s="88" t="str" cm="1">
        <f t="array" ref="H21">IFERROR(INDEX('Guias Salariais'!$E$1:$E$1298,SMALL(IF(H$1='Guias Salariais'!$D$1:$D$1298,ROW('Guias Salariais'!$D$1:$D$1298)-ROW('Guias Salariais'!$D$1)+1),ROW(20:20))),"")</f>
        <v/>
      </c>
      <c r="I21" s="279" t="str">
        <f t="shared" si="3"/>
        <v/>
      </c>
      <c r="J21" s="122" t="str" cm="1">
        <f t="array" ref="J21">IFERROR(INDEX('Guias Salariais'!$E$1:$E$1298,SMALL(IF(J$1='Guias Salariais'!$D$1:$D$1298,ROW('Guias Salariais'!$D$1:$D$1298)-ROW('Guias Salariais'!$D$1)+1),ROW(20:20))),"")</f>
        <v/>
      </c>
      <c r="K21" s="279" t="str">
        <f t="shared" si="4"/>
        <v/>
      </c>
      <c r="L21" s="122" t="str" cm="1">
        <f t="array" ref="L21">IFERROR(INDEX('Guias Salariais'!$E$1:$E$1298,SMALL(IF(L$1='Guias Salariais'!$D$1:$D$1298,ROW('Guias Salariais'!$D$1:$D$1298)-ROW('Guias Salariais'!$D$1)+1),ROW(20:20))),"")</f>
        <v/>
      </c>
      <c r="M21" s="165" t="str">
        <f t="shared" si="5"/>
        <v/>
      </c>
      <c r="N21" s="119" t="str" cm="1">
        <f t="array" ref="N21">IFERROR(INDEX('Guias Salariais'!$E$1:$E$1298,SMALL(IF(N$1='Guias Salariais'!$D$1:$D$1298,ROW('Guias Salariais'!$D$1:$D$1298)-ROW('Guias Salariais'!$D$1)+1),ROW(20:20))),"")</f>
        <v/>
      </c>
      <c r="O21" s="165" t="str">
        <f t="shared" si="6"/>
        <v/>
      </c>
      <c r="P21" s="88" t="str" cm="1">
        <f t="array" ref="P21">IFERROR(INDEX('Guias Salariais'!$E$1:$E$1298,SMALL(IF(P$1='Guias Salariais'!$D$1:$D$1298,ROW('Guias Salariais'!$D$1:$D$1298)-ROW('Guias Salariais'!$D$1)+1),ROW(20:20))),"")</f>
        <v/>
      </c>
      <c r="Q21" s="279" t="str">
        <f t="shared" si="7"/>
        <v/>
      </c>
      <c r="R21" s="122" t="str" cm="1">
        <f t="array" ref="R21">IFERROR(INDEX('Guias Salariais'!$E$1:$E$1298,SMALL(IF(R$1='Guias Salariais'!$D$1:$D$1298,ROW('Guias Salariais'!$D$1:$D$1298)-ROW('Guias Salariais'!$D$1)+1),ROW(20:20))),"")</f>
        <v/>
      </c>
      <c r="S21" s="279" t="str">
        <f t="shared" si="8"/>
        <v/>
      </c>
      <c r="T21" s="122" t="str" cm="1">
        <f t="array" ref="T21">IFERROR(INDEX('Guias Salariais'!$E$1:$E$1298,SMALL(IF(T$1='Guias Salariais'!$D$1:$D$1298,ROW('Guias Salariais'!$D$1:$D$1298)-ROW('Guias Salariais'!$D$1)+1),ROW(20:20))),"")</f>
        <v/>
      </c>
      <c r="U21" s="165" t="str">
        <f t="shared" si="9"/>
        <v/>
      </c>
      <c r="V21" s="119" t="str" cm="1">
        <f t="array" ref="V21">IFERROR(INDEX('Guias Salariais'!$E$1:$E$1298,SMALL(IF(V$1='Guias Salariais'!$D$1:$D$1298,ROW('Guias Salariais'!$D$1:$D$1298)-ROW('Guias Salariais'!$D$1)+1),ROW(20:20))),"")</f>
        <v/>
      </c>
      <c r="W21" s="165" t="str">
        <f t="shared" si="10"/>
        <v/>
      </c>
      <c r="X21" s="88" t="str" cm="1">
        <f t="array" ref="X21">IFERROR(INDEX('Guias Salariais'!$E$1:$E$1298,SMALL(IF(X$1='Guias Salariais'!$D$1:$D$1298,ROW('Guias Salariais'!$D$1:$D$1298)-ROW('Guias Salariais'!$D$1)+1),ROW(20:20))),"")</f>
        <v/>
      </c>
      <c r="Y21" s="279" t="str">
        <f t="shared" si="11"/>
        <v/>
      </c>
      <c r="Z21" s="122" t="str" cm="1">
        <f t="array" ref="Z21">IFERROR(INDEX('Guias Salariais'!$E$1:$E$1298,SMALL(IF(Z$1='Guias Salariais'!$D$1:$D$1298,ROW('Guias Salariais'!$D$1:$D$1298)-ROW('Guias Salariais'!$D$1)+1),ROW(20:20))),"")</f>
        <v/>
      </c>
      <c r="AA21" s="279" t="str">
        <f t="shared" si="12"/>
        <v/>
      </c>
      <c r="AB21" s="122" t="str" cm="1">
        <f t="array" ref="AB21">IFERROR(INDEX('Guias Salariais'!$E$1:$E$1298,SMALL(IF(AB$1='Guias Salariais'!$D$1:$D$1298,ROW('Guias Salariais'!$D$1:$D$1298)-ROW('Guias Salariais'!$D$1)+1),ROW(20:20))),"")</f>
        <v/>
      </c>
      <c r="AC21" s="165" t="str">
        <f t="shared" si="13"/>
        <v/>
      </c>
      <c r="AD21" s="119" t="str" cm="1">
        <f t="array" ref="AD21">IFERROR(INDEX('Guias Salariais'!$E$1:$E$1298,SMALL(IF(AD$1='Guias Salariais'!$D$1:$D$1298,ROW('Guias Salariais'!$D$1:$D$1298)-ROW('Guias Salariais'!$D$1)+1),ROW(20:20))),"")</f>
        <v/>
      </c>
      <c r="AE21" s="279" t="str">
        <f t="shared" si="14"/>
        <v/>
      </c>
      <c r="AF21" s="121" t="str" cm="1">
        <f t="array" ref="AF21">IFERROR(INDEX('Guias Salariais'!$E$1:$E$1298,SMALL(IF(AF$1='Guias Salariais'!$D$1:$D$1298,ROW('Guias Salariais'!$D$1:$D$1298)-ROW('Guias Salariais'!$D$1)+1),ROW(20:20))),"")</f>
        <v/>
      </c>
      <c r="AG21" s="279" t="str">
        <f t="shared" si="15"/>
        <v/>
      </c>
      <c r="AH21" s="121" t="str" cm="1">
        <f t="array" ref="AH21">IFERROR(INDEX('Guias Salariais'!$E$1:$E$1298,SMALL(IF(AH$1='Guias Salariais'!$D$1:$D$1298,ROW('Guias Salariais'!$D$1:$D$1298)-ROW('Guias Salariais'!$D$1)+1),ROW(20:20))),"")</f>
        <v/>
      </c>
      <c r="AI21" s="165" t="str">
        <f t="shared" si="16"/>
        <v/>
      </c>
      <c r="AJ21" s="88" t="str" cm="1">
        <f t="array" ref="AJ21">IFERROR(INDEX('Guias Salariais'!$E$1:$E$1298,SMALL(IF(AJ$1='Guias Salariais'!$D$1:$D$1298,ROW('Guias Salariais'!$D$1:$D$1298)-ROW('Guias Salariais'!$D$1)+1),ROW(20:20))),"")</f>
        <v/>
      </c>
      <c r="AK21" s="279" t="str">
        <f t="shared" si="17"/>
        <v/>
      </c>
      <c r="AL21" s="122" t="str" cm="1">
        <f t="array" ref="AL21">IFERROR(INDEX('Guias Salariais'!$E$1:$E$1298,SMALL(IF(AL$1='Guias Salariais'!$D$1:$D$1298,ROW('Guias Salariais'!$D$1:$D$1298)-ROW('Guias Salariais'!$D$1)+1),ROW(20:20))),"")</f>
        <v/>
      </c>
      <c r="AM21" s="279" t="str">
        <f t="shared" si="18"/>
        <v/>
      </c>
      <c r="AN21" s="122" t="str" cm="1">
        <f t="array" ref="AN21">IFERROR(INDEX('Guias Salariais'!$E$1:$E$1298,SMALL(IF(AN$1='Guias Salariais'!$D$1:$D$1298,ROW('Guias Salariais'!$D$1:$D$1298)-ROW('Guias Salariais'!$D$1)+1),ROW(20:20))),"")</f>
        <v/>
      </c>
      <c r="AO21" s="165" t="str">
        <f t="shared" si="19"/>
        <v/>
      </c>
      <c r="AP21" s="119" t="str" cm="1">
        <f t="array" ref="AP21">IFERROR(INDEX('Guias Salariais'!$E$1:$E$1298,SMALL(IF(AP$1='Guias Salariais'!$D$1:$D$1298,ROW('Guias Salariais'!$D$1:$D$1298)-ROW('Guias Salariais'!$D$1)+1),ROW(20:20))),"")</f>
        <v/>
      </c>
      <c r="AQ21" s="279" t="str">
        <f t="shared" si="20"/>
        <v/>
      </c>
      <c r="AR21" s="121" t="str" cm="1">
        <f t="array" ref="AR21">IFERROR(INDEX('Guias Salariais'!$E$1:$E$1298,SMALL(IF(AR$1='Guias Salariais'!$D$1:$D$1298,ROW('Guias Salariais'!$D$1:$D$1298)-ROW('Guias Salariais'!$D$1)+1),ROW(20:20))),"")</f>
        <v/>
      </c>
      <c r="AS21" s="279" t="str">
        <f t="shared" si="21"/>
        <v/>
      </c>
      <c r="AT21" s="121" t="str" cm="1">
        <f t="array" ref="AT21">IFERROR(INDEX('Guias Salariais'!$E$1:$E$1298,SMALL(IF(AT$1='Guias Salariais'!$D$1:$D$1298,ROW('Guias Salariais'!$D$1:$D$1298)-ROW('Guias Salariais'!$D$1)+1),ROW(20:20))),"")</f>
        <v/>
      </c>
      <c r="AU21" s="165" t="str">
        <f t="shared" si="22"/>
        <v/>
      </c>
      <c r="AV21" s="88" t="str" cm="1">
        <f t="array" ref="AV21">IFERROR(INDEX('Guias Salariais'!$E$1:$E$1298,SMALL(IF(AV$1='Guias Salariais'!$D$1:$D$1298,ROW('Guias Salariais'!$D$1:$D$1298)-ROW('Guias Salariais'!$D$1)+1),ROW(20:20))),"")</f>
        <v/>
      </c>
      <c r="AW21" s="279" t="str">
        <f t="shared" si="23"/>
        <v/>
      </c>
      <c r="AX21" s="122" t="str" cm="1">
        <f t="array" ref="AX21">IFERROR(INDEX('Guias Salariais'!$E$1:$E$1298,SMALL(IF(AX$1='Guias Salariais'!$D$1:$D$1298,ROW('Guias Salariais'!$D$1:$D$1298)-ROW('Guias Salariais'!$D$1)+1),ROW(20:20))),"")</f>
        <v/>
      </c>
      <c r="AY21" s="279" t="str">
        <f t="shared" si="24"/>
        <v/>
      </c>
      <c r="AZ21" s="122" t="str" cm="1">
        <f t="array" ref="AZ21">IFERROR(INDEX('Guias Salariais'!$E$1:$E$1298,SMALL(IF(AZ$1='Guias Salariais'!$D$1:$D$1298,ROW('Guias Salariais'!$D$1:$D$1298)-ROW('Guias Salariais'!$D$1)+1),ROW(20:20))),"")</f>
        <v/>
      </c>
      <c r="BA21" s="279" t="str">
        <f t="shared" si="25"/>
        <v/>
      </c>
      <c r="BB21" s="119" t="str" cm="1">
        <f t="array" ref="BB21">IFERROR(INDEX('Guias Salariais'!$E$1:$E$1298,SMALL(IF(BB$1='Guias Salariais'!$D$1:$D$1298,ROW('Guias Salariais'!$D$1:$D$1298)-ROW('Guias Salariais'!$D$1)+1),ROW(20:20))),"")</f>
        <v/>
      </c>
      <c r="BC21" s="279" t="str">
        <f t="shared" si="26"/>
        <v/>
      </c>
      <c r="BD21" s="121" t="str" cm="1">
        <f t="array" ref="BD21">IFERROR(INDEX('Guias Salariais'!$E$1:$E$1298,SMALL(IF(BD$1='Guias Salariais'!$D$1:$D$1298,ROW('Guias Salariais'!$D$1:$D$1298)-ROW('Guias Salariais'!$D$1)+1),ROW(20:20))),"")</f>
        <v/>
      </c>
      <c r="BE21" s="279" t="str">
        <f t="shared" si="27"/>
        <v/>
      </c>
      <c r="BF21" s="121" t="str" cm="1">
        <f t="array" ref="BF21">IFERROR(INDEX('Guias Salariais'!$E$1:$E$1298,SMALL(IF(BF$1='Guias Salariais'!$D$1:$D$1298,ROW('Guias Salariais'!$D$1:$D$1298)-ROW('Guias Salariais'!$D$1)+1),ROW(20:20))),"")</f>
        <v/>
      </c>
      <c r="BG21" s="279" t="str">
        <f t="shared" si="28"/>
        <v/>
      </c>
      <c r="BH21" s="88" t="str" cm="1">
        <f t="array" ref="BH21">IFERROR(INDEX('Guias Salariais'!$E$1:$E$1298,SMALL(IF(BH$1='Guias Salariais'!$D$1:$D$1298,ROW('Guias Salariais'!$D$1:$D$1298)-ROW('Guias Salariais'!$D$1)+1),ROW(20:20))),"")</f>
        <v/>
      </c>
      <c r="BI21" s="279" t="str">
        <f t="shared" si="29"/>
        <v/>
      </c>
      <c r="BJ21" s="122" t="str" cm="1">
        <f t="array" ref="BJ21">IFERROR(INDEX('Guias Salariais'!$E$1:$E$1298,SMALL(IF(BJ$1='Guias Salariais'!$D$1:$D$1298,ROW('Guias Salariais'!$D$1:$D$1298)-ROW('Guias Salariais'!$D$1)+1),ROW(20:20))),"")</f>
        <v/>
      </c>
      <c r="BK21" s="279" t="str">
        <f t="shared" si="30"/>
        <v/>
      </c>
      <c r="BL21" s="122" t="str" cm="1">
        <f t="array" ref="BL21">IFERROR(INDEX('Guias Salariais'!$E$1:$E$1298,SMALL(IF(BL$1='Guias Salariais'!$D$1:$D$1298,ROW('Guias Salariais'!$D$1:$D$1298)-ROW('Guias Salariais'!$D$1)+1),ROW(20:20))),"")</f>
        <v/>
      </c>
      <c r="BM21" s="279" t="str">
        <f t="shared" si="31"/>
        <v/>
      </c>
      <c r="BN21" s="119" t="str" cm="1">
        <f t="array" ref="BN21">IFERROR(INDEX('Guias Salariais'!$E$1:$E$1298,SMALL(IF(BN$1='Guias Salariais'!$D$1:$D$1298,ROW('Guias Salariais'!$D$1:$D$1298)-ROW('Guias Salariais'!$D$1)+1),ROW(20:20))),"")</f>
        <v/>
      </c>
      <c r="BO21" s="165" t="str">
        <f t="shared" si="32"/>
        <v/>
      </c>
      <c r="BP21" s="122" t="str" cm="1">
        <f t="array" ref="BP21">IFERROR(INDEX('Guias Salariais'!$E$1:$E$1298,SMALL(IF(BP$1='Guias Salariais'!$D$1:$D$1298,ROW('Guias Salariais'!$D$1:$D$1298)-ROW('Guias Salariais'!$D$1)+1),ROW(20:20))),"")</f>
        <v/>
      </c>
      <c r="BQ21" s="279" t="str">
        <f t="shared" si="33"/>
        <v/>
      </c>
      <c r="BR21" s="122" t="str" cm="1">
        <f t="array" ref="BR21">IFERROR(INDEX('Guias Salariais'!$E$1:$E$1298,SMALL(IF(BR$1='Guias Salariais'!$D$1:$D$1298,ROW('Guias Salariais'!$D$1:$D$1298)-ROW('Guias Salariais'!$D$1)+1),ROW(20:20))),"")</f>
        <v/>
      </c>
      <c r="BS21" s="165" t="str">
        <f t="shared" si="34"/>
        <v/>
      </c>
    </row>
    <row r="22" spans="1:71" x14ac:dyDescent="0.25">
      <c r="A22" s="667"/>
      <c r="B22" s="119" t="str" cm="1">
        <f t="array" ref="B22">IFERROR(INDEX('Guias Salariais'!$E$1:$E$1298,SMALL(IF(B$1='Guias Salariais'!$D$1:$D$1298,ROW('Guias Salariais'!$D$1:$D$1298)-ROW('Guias Salariais'!$D$1)+1),ROW(21:21))),"")</f>
        <v/>
      </c>
      <c r="C22" s="279" t="str">
        <f t="shared" si="0"/>
        <v/>
      </c>
      <c r="D22" s="121" t="str" cm="1">
        <f t="array" ref="D22">IFERROR(INDEX('Guias Salariais'!$E$1:$E$1298,SMALL(IF(D$1='Guias Salariais'!$D$1:$D$1298,ROW('Guias Salariais'!$D$1:$D$1298)-ROW('Guias Salariais'!$D$1)+1),ROW(21:21))),"")</f>
        <v/>
      </c>
      <c r="E22" s="279" t="str">
        <f t="shared" si="1"/>
        <v/>
      </c>
      <c r="F22" s="121" t="str" cm="1">
        <f t="array" ref="F22">IFERROR(INDEX('Guias Salariais'!$E$1:$E$1298,SMALL(IF(F$1='Guias Salariais'!$D$1:$D$1298,ROW('Guias Salariais'!$D$1:$D$1298)-ROW('Guias Salariais'!$D$1)+1),ROW(21:21))),"")</f>
        <v/>
      </c>
      <c r="G22" s="165" t="str">
        <f t="shared" si="2"/>
        <v/>
      </c>
      <c r="H22" s="88" t="str" cm="1">
        <f t="array" ref="H22">IFERROR(INDEX('Guias Salariais'!$E$1:$E$1298,SMALL(IF(H$1='Guias Salariais'!$D$1:$D$1298,ROW('Guias Salariais'!$D$1:$D$1298)-ROW('Guias Salariais'!$D$1)+1),ROW(21:21))),"")</f>
        <v/>
      </c>
      <c r="I22" s="279" t="str">
        <f t="shared" si="3"/>
        <v/>
      </c>
      <c r="J22" s="122" t="str" cm="1">
        <f t="array" ref="J22">IFERROR(INDEX('Guias Salariais'!$E$1:$E$1298,SMALL(IF(J$1='Guias Salariais'!$D$1:$D$1298,ROW('Guias Salariais'!$D$1:$D$1298)-ROW('Guias Salariais'!$D$1)+1),ROW(21:21))),"")</f>
        <v/>
      </c>
      <c r="K22" s="279" t="str">
        <f t="shared" si="4"/>
        <v/>
      </c>
      <c r="L22" s="122" t="str" cm="1">
        <f t="array" ref="L22">IFERROR(INDEX('Guias Salariais'!$E$1:$E$1298,SMALL(IF(L$1='Guias Salariais'!$D$1:$D$1298,ROW('Guias Salariais'!$D$1:$D$1298)-ROW('Guias Salariais'!$D$1)+1),ROW(21:21))),"")</f>
        <v/>
      </c>
      <c r="M22" s="165" t="str">
        <f t="shared" si="5"/>
        <v/>
      </c>
      <c r="N22" s="119" t="str" cm="1">
        <f t="array" ref="N22">IFERROR(INDEX('Guias Salariais'!$E$1:$E$1298,SMALL(IF(N$1='Guias Salariais'!$D$1:$D$1298,ROW('Guias Salariais'!$D$1:$D$1298)-ROW('Guias Salariais'!$D$1)+1),ROW(21:21))),"")</f>
        <v/>
      </c>
      <c r="O22" s="165" t="str">
        <f t="shared" si="6"/>
        <v/>
      </c>
      <c r="P22" s="88" t="str" cm="1">
        <f t="array" ref="P22">IFERROR(INDEX('Guias Salariais'!$E$1:$E$1298,SMALL(IF(P$1='Guias Salariais'!$D$1:$D$1298,ROW('Guias Salariais'!$D$1:$D$1298)-ROW('Guias Salariais'!$D$1)+1),ROW(21:21))),"")</f>
        <v/>
      </c>
      <c r="Q22" s="279" t="str">
        <f t="shared" si="7"/>
        <v/>
      </c>
      <c r="R22" s="122" t="str" cm="1">
        <f t="array" ref="R22">IFERROR(INDEX('Guias Salariais'!$E$1:$E$1298,SMALL(IF(R$1='Guias Salariais'!$D$1:$D$1298,ROW('Guias Salariais'!$D$1:$D$1298)-ROW('Guias Salariais'!$D$1)+1),ROW(21:21))),"")</f>
        <v/>
      </c>
      <c r="S22" s="279" t="str">
        <f t="shared" si="8"/>
        <v/>
      </c>
      <c r="T22" s="122" t="str" cm="1">
        <f t="array" ref="T22">IFERROR(INDEX('Guias Salariais'!$E$1:$E$1298,SMALL(IF(T$1='Guias Salariais'!$D$1:$D$1298,ROW('Guias Salariais'!$D$1:$D$1298)-ROW('Guias Salariais'!$D$1)+1),ROW(21:21))),"")</f>
        <v/>
      </c>
      <c r="U22" s="165" t="str">
        <f t="shared" si="9"/>
        <v/>
      </c>
      <c r="V22" s="119" t="str" cm="1">
        <f t="array" ref="V22">IFERROR(INDEX('Guias Salariais'!$E$1:$E$1298,SMALL(IF(V$1='Guias Salariais'!$D$1:$D$1298,ROW('Guias Salariais'!$D$1:$D$1298)-ROW('Guias Salariais'!$D$1)+1),ROW(21:21))),"")</f>
        <v/>
      </c>
      <c r="W22" s="165" t="str">
        <f t="shared" si="10"/>
        <v/>
      </c>
      <c r="X22" s="88" t="str" cm="1">
        <f t="array" ref="X22">IFERROR(INDEX('Guias Salariais'!$E$1:$E$1298,SMALL(IF(X$1='Guias Salariais'!$D$1:$D$1298,ROW('Guias Salariais'!$D$1:$D$1298)-ROW('Guias Salariais'!$D$1)+1),ROW(21:21))),"")</f>
        <v/>
      </c>
      <c r="Y22" s="279" t="str">
        <f t="shared" si="11"/>
        <v/>
      </c>
      <c r="Z22" s="122" t="str" cm="1">
        <f t="array" ref="Z22">IFERROR(INDEX('Guias Salariais'!$E$1:$E$1298,SMALL(IF(Z$1='Guias Salariais'!$D$1:$D$1298,ROW('Guias Salariais'!$D$1:$D$1298)-ROW('Guias Salariais'!$D$1)+1),ROW(21:21))),"")</f>
        <v/>
      </c>
      <c r="AA22" s="279" t="str">
        <f t="shared" si="12"/>
        <v/>
      </c>
      <c r="AB22" s="122" t="str" cm="1">
        <f t="array" ref="AB22">IFERROR(INDEX('Guias Salariais'!$E$1:$E$1298,SMALL(IF(AB$1='Guias Salariais'!$D$1:$D$1298,ROW('Guias Salariais'!$D$1:$D$1298)-ROW('Guias Salariais'!$D$1)+1),ROW(21:21))),"")</f>
        <v/>
      </c>
      <c r="AC22" s="165" t="str">
        <f t="shared" si="13"/>
        <v/>
      </c>
      <c r="AD22" s="119" t="str" cm="1">
        <f t="array" ref="AD22">IFERROR(INDEX('Guias Salariais'!$E$1:$E$1298,SMALL(IF(AD$1='Guias Salariais'!$D$1:$D$1298,ROW('Guias Salariais'!$D$1:$D$1298)-ROW('Guias Salariais'!$D$1)+1),ROW(21:21))),"")</f>
        <v/>
      </c>
      <c r="AE22" s="279" t="str">
        <f t="shared" si="14"/>
        <v/>
      </c>
      <c r="AF22" s="121" t="str" cm="1">
        <f t="array" ref="AF22">IFERROR(INDEX('Guias Salariais'!$E$1:$E$1298,SMALL(IF(AF$1='Guias Salariais'!$D$1:$D$1298,ROW('Guias Salariais'!$D$1:$D$1298)-ROW('Guias Salariais'!$D$1)+1),ROW(21:21))),"")</f>
        <v/>
      </c>
      <c r="AG22" s="279" t="str">
        <f t="shared" si="15"/>
        <v/>
      </c>
      <c r="AH22" s="121" t="str" cm="1">
        <f t="array" ref="AH22">IFERROR(INDEX('Guias Salariais'!$E$1:$E$1298,SMALL(IF(AH$1='Guias Salariais'!$D$1:$D$1298,ROW('Guias Salariais'!$D$1:$D$1298)-ROW('Guias Salariais'!$D$1)+1),ROW(21:21))),"")</f>
        <v/>
      </c>
      <c r="AI22" s="165" t="str">
        <f t="shared" si="16"/>
        <v/>
      </c>
      <c r="AJ22" s="88" t="str" cm="1">
        <f t="array" ref="AJ22">IFERROR(INDEX('Guias Salariais'!$E$1:$E$1298,SMALL(IF(AJ$1='Guias Salariais'!$D$1:$D$1298,ROW('Guias Salariais'!$D$1:$D$1298)-ROW('Guias Salariais'!$D$1)+1),ROW(21:21))),"")</f>
        <v/>
      </c>
      <c r="AK22" s="279" t="str">
        <f t="shared" si="17"/>
        <v/>
      </c>
      <c r="AL22" s="122" t="str" cm="1">
        <f t="array" ref="AL22">IFERROR(INDEX('Guias Salariais'!$E$1:$E$1298,SMALL(IF(AL$1='Guias Salariais'!$D$1:$D$1298,ROW('Guias Salariais'!$D$1:$D$1298)-ROW('Guias Salariais'!$D$1)+1),ROW(21:21))),"")</f>
        <v/>
      </c>
      <c r="AM22" s="279" t="str">
        <f t="shared" si="18"/>
        <v/>
      </c>
      <c r="AN22" s="122" t="str" cm="1">
        <f t="array" ref="AN22">IFERROR(INDEX('Guias Salariais'!$E$1:$E$1298,SMALL(IF(AN$1='Guias Salariais'!$D$1:$D$1298,ROW('Guias Salariais'!$D$1:$D$1298)-ROW('Guias Salariais'!$D$1)+1),ROW(21:21))),"")</f>
        <v/>
      </c>
      <c r="AO22" s="165" t="str">
        <f t="shared" si="19"/>
        <v/>
      </c>
      <c r="AP22" s="119" t="str" cm="1">
        <f t="array" ref="AP22">IFERROR(INDEX('Guias Salariais'!$E$1:$E$1298,SMALL(IF(AP$1='Guias Salariais'!$D$1:$D$1298,ROW('Guias Salariais'!$D$1:$D$1298)-ROW('Guias Salariais'!$D$1)+1),ROW(21:21))),"")</f>
        <v/>
      </c>
      <c r="AQ22" s="279" t="str">
        <f t="shared" si="20"/>
        <v/>
      </c>
      <c r="AR22" s="121" t="str" cm="1">
        <f t="array" ref="AR22">IFERROR(INDEX('Guias Salariais'!$E$1:$E$1298,SMALL(IF(AR$1='Guias Salariais'!$D$1:$D$1298,ROW('Guias Salariais'!$D$1:$D$1298)-ROW('Guias Salariais'!$D$1)+1),ROW(21:21))),"")</f>
        <v/>
      </c>
      <c r="AS22" s="279" t="str">
        <f t="shared" si="21"/>
        <v/>
      </c>
      <c r="AT22" s="121" t="str" cm="1">
        <f t="array" ref="AT22">IFERROR(INDEX('Guias Salariais'!$E$1:$E$1298,SMALL(IF(AT$1='Guias Salariais'!$D$1:$D$1298,ROW('Guias Salariais'!$D$1:$D$1298)-ROW('Guias Salariais'!$D$1)+1),ROW(21:21))),"")</f>
        <v/>
      </c>
      <c r="AU22" s="165" t="str">
        <f t="shared" si="22"/>
        <v/>
      </c>
      <c r="AV22" s="88" t="str" cm="1">
        <f t="array" ref="AV22">IFERROR(INDEX('Guias Salariais'!$E$1:$E$1298,SMALL(IF(AV$1='Guias Salariais'!$D$1:$D$1298,ROW('Guias Salariais'!$D$1:$D$1298)-ROW('Guias Salariais'!$D$1)+1),ROW(21:21))),"")</f>
        <v/>
      </c>
      <c r="AW22" s="279" t="str">
        <f t="shared" si="23"/>
        <v/>
      </c>
      <c r="AX22" s="122" t="str" cm="1">
        <f t="array" ref="AX22">IFERROR(INDEX('Guias Salariais'!$E$1:$E$1298,SMALL(IF(AX$1='Guias Salariais'!$D$1:$D$1298,ROW('Guias Salariais'!$D$1:$D$1298)-ROW('Guias Salariais'!$D$1)+1),ROW(21:21))),"")</f>
        <v/>
      </c>
      <c r="AY22" s="279" t="str">
        <f t="shared" si="24"/>
        <v/>
      </c>
      <c r="AZ22" s="122" t="str" cm="1">
        <f t="array" ref="AZ22">IFERROR(INDEX('Guias Salariais'!$E$1:$E$1298,SMALL(IF(AZ$1='Guias Salariais'!$D$1:$D$1298,ROW('Guias Salariais'!$D$1:$D$1298)-ROW('Guias Salariais'!$D$1)+1),ROW(21:21))),"")</f>
        <v/>
      </c>
      <c r="BA22" s="279" t="str">
        <f t="shared" si="25"/>
        <v/>
      </c>
      <c r="BB22" s="119" t="str" cm="1">
        <f t="array" ref="BB22">IFERROR(INDEX('Guias Salariais'!$E$1:$E$1298,SMALL(IF(BB$1='Guias Salariais'!$D$1:$D$1298,ROW('Guias Salariais'!$D$1:$D$1298)-ROW('Guias Salariais'!$D$1)+1),ROW(21:21))),"")</f>
        <v/>
      </c>
      <c r="BC22" s="279" t="str">
        <f t="shared" si="26"/>
        <v/>
      </c>
      <c r="BD22" s="121" t="str" cm="1">
        <f t="array" ref="BD22">IFERROR(INDEX('Guias Salariais'!$E$1:$E$1298,SMALL(IF(BD$1='Guias Salariais'!$D$1:$D$1298,ROW('Guias Salariais'!$D$1:$D$1298)-ROW('Guias Salariais'!$D$1)+1),ROW(21:21))),"")</f>
        <v/>
      </c>
      <c r="BE22" s="279" t="str">
        <f t="shared" si="27"/>
        <v/>
      </c>
      <c r="BF22" s="121" t="str" cm="1">
        <f t="array" ref="BF22">IFERROR(INDEX('Guias Salariais'!$E$1:$E$1298,SMALL(IF(BF$1='Guias Salariais'!$D$1:$D$1298,ROW('Guias Salariais'!$D$1:$D$1298)-ROW('Guias Salariais'!$D$1)+1),ROW(21:21))),"")</f>
        <v/>
      </c>
      <c r="BG22" s="279" t="str">
        <f t="shared" si="28"/>
        <v/>
      </c>
      <c r="BH22" s="88" t="str" cm="1">
        <f t="array" ref="BH22">IFERROR(INDEX('Guias Salariais'!$E$1:$E$1298,SMALL(IF(BH$1='Guias Salariais'!$D$1:$D$1298,ROW('Guias Salariais'!$D$1:$D$1298)-ROW('Guias Salariais'!$D$1)+1),ROW(21:21))),"")</f>
        <v/>
      </c>
      <c r="BI22" s="279" t="str">
        <f t="shared" si="29"/>
        <v/>
      </c>
      <c r="BJ22" s="122" t="str" cm="1">
        <f t="array" ref="BJ22">IFERROR(INDEX('Guias Salariais'!$E$1:$E$1298,SMALL(IF(BJ$1='Guias Salariais'!$D$1:$D$1298,ROW('Guias Salariais'!$D$1:$D$1298)-ROW('Guias Salariais'!$D$1)+1),ROW(21:21))),"")</f>
        <v/>
      </c>
      <c r="BK22" s="279" t="str">
        <f t="shared" si="30"/>
        <v/>
      </c>
      <c r="BL22" s="122" t="str" cm="1">
        <f t="array" ref="BL22">IFERROR(INDEX('Guias Salariais'!$E$1:$E$1298,SMALL(IF(BL$1='Guias Salariais'!$D$1:$D$1298,ROW('Guias Salariais'!$D$1:$D$1298)-ROW('Guias Salariais'!$D$1)+1),ROW(21:21))),"")</f>
        <v/>
      </c>
      <c r="BM22" s="279" t="str">
        <f t="shared" si="31"/>
        <v/>
      </c>
      <c r="BN22" s="119" t="str" cm="1">
        <f t="array" ref="BN22">IFERROR(INDEX('Guias Salariais'!$E$1:$E$1298,SMALL(IF(BN$1='Guias Salariais'!$D$1:$D$1298,ROW('Guias Salariais'!$D$1:$D$1298)-ROW('Guias Salariais'!$D$1)+1),ROW(21:21))),"")</f>
        <v/>
      </c>
      <c r="BO22" s="165" t="str">
        <f t="shared" si="32"/>
        <v/>
      </c>
      <c r="BP22" s="122" t="str" cm="1">
        <f t="array" ref="BP22">IFERROR(INDEX('Guias Salariais'!$E$1:$E$1298,SMALL(IF(BP$1='Guias Salariais'!$D$1:$D$1298,ROW('Guias Salariais'!$D$1:$D$1298)-ROW('Guias Salariais'!$D$1)+1),ROW(21:21))),"")</f>
        <v/>
      </c>
      <c r="BQ22" s="279" t="str">
        <f t="shared" si="33"/>
        <v/>
      </c>
      <c r="BR22" s="122" t="str" cm="1">
        <f t="array" ref="BR22">IFERROR(INDEX('Guias Salariais'!$E$1:$E$1298,SMALL(IF(BR$1='Guias Salariais'!$D$1:$D$1298,ROW('Guias Salariais'!$D$1:$D$1298)-ROW('Guias Salariais'!$D$1)+1),ROW(21:21))),"")</f>
        <v/>
      </c>
      <c r="BS22" s="165" t="str">
        <f t="shared" si="34"/>
        <v/>
      </c>
    </row>
    <row r="23" spans="1:71" x14ac:dyDescent="0.25">
      <c r="A23" s="667"/>
      <c r="B23" s="119" t="str" cm="1">
        <f t="array" ref="B23">IFERROR(INDEX('Guias Salariais'!$E$1:$E$1298,SMALL(IF(B$1='Guias Salariais'!$D$1:$D$1298,ROW('Guias Salariais'!$D$1:$D$1298)-ROW('Guias Salariais'!$D$1)+1),ROW(22:22))),"")</f>
        <v/>
      </c>
      <c r="C23" s="279" t="str">
        <f t="shared" si="0"/>
        <v/>
      </c>
      <c r="D23" s="121" t="str" cm="1">
        <f t="array" ref="D23">IFERROR(INDEX('Guias Salariais'!$E$1:$E$1298,SMALL(IF(D$1='Guias Salariais'!$D$1:$D$1298,ROW('Guias Salariais'!$D$1:$D$1298)-ROW('Guias Salariais'!$D$1)+1),ROW(22:22))),"")</f>
        <v/>
      </c>
      <c r="E23" s="279" t="str">
        <f t="shared" si="1"/>
        <v/>
      </c>
      <c r="F23" s="121" t="str" cm="1">
        <f t="array" ref="F23">IFERROR(INDEX('Guias Salariais'!$E$1:$E$1298,SMALL(IF(F$1='Guias Salariais'!$D$1:$D$1298,ROW('Guias Salariais'!$D$1:$D$1298)-ROW('Guias Salariais'!$D$1)+1),ROW(22:22))),"")</f>
        <v/>
      </c>
      <c r="G23" s="165" t="str">
        <f t="shared" si="2"/>
        <v/>
      </c>
      <c r="H23" s="88" t="str" cm="1">
        <f t="array" ref="H23">IFERROR(INDEX('Guias Salariais'!$E$1:$E$1298,SMALL(IF(H$1='Guias Salariais'!$D$1:$D$1298,ROW('Guias Salariais'!$D$1:$D$1298)-ROW('Guias Salariais'!$D$1)+1),ROW(22:22))),"")</f>
        <v/>
      </c>
      <c r="I23" s="279" t="str">
        <f t="shared" si="3"/>
        <v/>
      </c>
      <c r="J23" s="122" t="str" cm="1">
        <f t="array" ref="J23">IFERROR(INDEX('Guias Salariais'!$E$1:$E$1298,SMALL(IF(J$1='Guias Salariais'!$D$1:$D$1298,ROW('Guias Salariais'!$D$1:$D$1298)-ROW('Guias Salariais'!$D$1)+1),ROW(22:22))),"")</f>
        <v/>
      </c>
      <c r="K23" s="279" t="str">
        <f t="shared" si="4"/>
        <v/>
      </c>
      <c r="L23" s="122" t="str" cm="1">
        <f t="array" ref="L23">IFERROR(INDEX('Guias Salariais'!$E$1:$E$1298,SMALL(IF(L$1='Guias Salariais'!$D$1:$D$1298,ROW('Guias Salariais'!$D$1:$D$1298)-ROW('Guias Salariais'!$D$1)+1),ROW(22:22))),"")</f>
        <v/>
      </c>
      <c r="M23" s="165" t="str">
        <f t="shared" si="5"/>
        <v/>
      </c>
      <c r="N23" s="119" t="str" cm="1">
        <f t="array" ref="N23">IFERROR(INDEX('Guias Salariais'!$E$1:$E$1298,SMALL(IF(N$1='Guias Salariais'!$D$1:$D$1298,ROW('Guias Salariais'!$D$1:$D$1298)-ROW('Guias Salariais'!$D$1)+1),ROW(22:22))),"")</f>
        <v/>
      </c>
      <c r="O23" s="165" t="str">
        <f t="shared" si="6"/>
        <v/>
      </c>
      <c r="P23" s="88" t="str" cm="1">
        <f t="array" ref="P23">IFERROR(INDEX('Guias Salariais'!$E$1:$E$1298,SMALL(IF(P$1='Guias Salariais'!$D$1:$D$1298,ROW('Guias Salariais'!$D$1:$D$1298)-ROW('Guias Salariais'!$D$1)+1),ROW(22:22))),"")</f>
        <v/>
      </c>
      <c r="Q23" s="279" t="str">
        <f t="shared" si="7"/>
        <v/>
      </c>
      <c r="R23" s="122" t="str" cm="1">
        <f t="array" ref="R23">IFERROR(INDEX('Guias Salariais'!$E$1:$E$1298,SMALL(IF(R$1='Guias Salariais'!$D$1:$D$1298,ROW('Guias Salariais'!$D$1:$D$1298)-ROW('Guias Salariais'!$D$1)+1),ROW(22:22))),"")</f>
        <v/>
      </c>
      <c r="S23" s="279" t="str">
        <f t="shared" si="8"/>
        <v/>
      </c>
      <c r="T23" s="122" t="str" cm="1">
        <f t="array" ref="T23">IFERROR(INDEX('Guias Salariais'!$E$1:$E$1298,SMALL(IF(T$1='Guias Salariais'!$D$1:$D$1298,ROW('Guias Salariais'!$D$1:$D$1298)-ROW('Guias Salariais'!$D$1)+1),ROW(22:22))),"")</f>
        <v/>
      </c>
      <c r="U23" s="165" t="str">
        <f t="shared" si="9"/>
        <v/>
      </c>
      <c r="V23" s="119" t="str" cm="1">
        <f t="array" ref="V23">IFERROR(INDEX('Guias Salariais'!$E$1:$E$1298,SMALL(IF(V$1='Guias Salariais'!$D$1:$D$1298,ROW('Guias Salariais'!$D$1:$D$1298)-ROW('Guias Salariais'!$D$1)+1),ROW(22:22))),"")</f>
        <v/>
      </c>
      <c r="W23" s="165" t="str">
        <f t="shared" si="10"/>
        <v/>
      </c>
      <c r="X23" s="88" t="str" cm="1">
        <f t="array" ref="X23">IFERROR(INDEX('Guias Salariais'!$E$1:$E$1298,SMALL(IF(X$1='Guias Salariais'!$D$1:$D$1298,ROW('Guias Salariais'!$D$1:$D$1298)-ROW('Guias Salariais'!$D$1)+1),ROW(22:22))),"")</f>
        <v/>
      </c>
      <c r="Y23" s="279" t="str">
        <f t="shared" si="11"/>
        <v/>
      </c>
      <c r="Z23" s="122" t="str" cm="1">
        <f t="array" ref="Z23">IFERROR(INDEX('Guias Salariais'!$E$1:$E$1298,SMALL(IF(Z$1='Guias Salariais'!$D$1:$D$1298,ROW('Guias Salariais'!$D$1:$D$1298)-ROW('Guias Salariais'!$D$1)+1),ROW(22:22))),"")</f>
        <v/>
      </c>
      <c r="AA23" s="279" t="str">
        <f t="shared" si="12"/>
        <v/>
      </c>
      <c r="AB23" s="122" t="str" cm="1">
        <f t="array" ref="AB23">IFERROR(INDEX('Guias Salariais'!$E$1:$E$1298,SMALL(IF(AB$1='Guias Salariais'!$D$1:$D$1298,ROW('Guias Salariais'!$D$1:$D$1298)-ROW('Guias Salariais'!$D$1)+1),ROW(22:22))),"")</f>
        <v/>
      </c>
      <c r="AC23" s="165" t="str">
        <f t="shared" si="13"/>
        <v/>
      </c>
      <c r="AD23" s="119" t="str" cm="1">
        <f t="array" ref="AD23">IFERROR(INDEX('Guias Salariais'!$E$1:$E$1298,SMALL(IF(AD$1='Guias Salariais'!$D$1:$D$1298,ROW('Guias Salariais'!$D$1:$D$1298)-ROW('Guias Salariais'!$D$1)+1),ROW(22:22))),"")</f>
        <v/>
      </c>
      <c r="AE23" s="279" t="str">
        <f t="shared" si="14"/>
        <v/>
      </c>
      <c r="AF23" s="121" t="str" cm="1">
        <f t="array" ref="AF23">IFERROR(INDEX('Guias Salariais'!$E$1:$E$1298,SMALL(IF(AF$1='Guias Salariais'!$D$1:$D$1298,ROW('Guias Salariais'!$D$1:$D$1298)-ROW('Guias Salariais'!$D$1)+1),ROW(22:22))),"")</f>
        <v/>
      </c>
      <c r="AG23" s="279" t="str">
        <f t="shared" si="15"/>
        <v/>
      </c>
      <c r="AH23" s="121" t="str" cm="1">
        <f t="array" ref="AH23">IFERROR(INDEX('Guias Salariais'!$E$1:$E$1298,SMALL(IF(AH$1='Guias Salariais'!$D$1:$D$1298,ROW('Guias Salariais'!$D$1:$D$1298)-ROW('Guias Salariais'!$D$1)+1),ROW(22:22))),"")</f>
        <v/>
      </c>
      <c r="AI23" s="165" t="str">
        <f t="shared" si="16"/>
        <v/>
      </c>
      <c r="AJ23" s="88" t="str" cm="1">
        <f t="array" ref="AJ23">IFERROR(INDEX('Guias Salariais'!$E$1:$E$1298,SMALL(IF(AJ$1='Guias Salariais'!$D$1:$D$1298,ROW('Guias Salariais'!$D$1:$D$1298)-ROW('Guias Salariais'!$D$1)+1),ROW(22:22))),"")</f>
        <v/>
      </c>
      <c r="AK23" s="279" t="str">
        <f t="shared" si="17"/>
        <v/>
      </c>
      <c r="AL23" s="122" t="str" cm="1">
        <f t="array" ref="AL23">IFERROR(INDEX('Guias Salariais'!$E$1:$E$1298,SMALL(IF(AL$1='Guias Salariais'!$D$1:$D$1298,ROW('Guias Salariais'!$D$1:$D$1298)-ROW('Guias Salariais'!$D$1)+1),ROW(22:22))),"")</f>
        <v/>
      </c>
      <c r="AM23" s="279" t="str">
        <f t="shared" si="18"/>
        <v/>
      </c>
      <c r="AN23" s="122" t="str" cm="1">
        <f t="array" ref="AN23">IFERROR(INDEX('Guias Salariais'!$E$1:$E$1298,SMALL(IF(AN$1='Guias Salariais'!$D$1:$D$1298,ROW('Guias Salariais'!$D$1:$D$1298)-ROW('Guias Salariais'!$D$1)+1),ROW(22:22))),"")</f>
        <v/>
      </c>
      <c r="AO23" s="165" t="str">
        <f t="shared" si="19"/>
        <v/>
      </c>
      <c r="AP23" s="119" t="str" cm="1">
        <f t="array" ref="AP23">IFERROR(INDEX('Guias Salariais'!$E$1:$E$1298,SMALL(IF(AP$1='Guias Salariais'!$D$1:$D$1298,ROW('Guias Salariais'!$D$1:$D$1298)-ROW('Guias Salariais'!$D$1)+1),ROW(22:22))),"")</f>
        <v/>
      </c>
      <c r="AQ23" s="279" t="str">
        <f t="shared" si="20"/>
        <v/>
      </c>
      <c r="AR23" s="121" t="str" cm="1">
        <f t="array" ref="AR23">IFERROR(INDEX('Guias Salariais'!$E$1:$E$1298,SMALL(IF(AR$1='Guias Salariais'!$D$1:$D$1298,ROW('Guias Salariais'!$D$1:$D$1298)-ROW('Guias Salariais'!$D$1)+1),ROW(22:22))),"")</f>
        <v/>
      </c>
      <c r="AS23" s="279" t="str">
        <f t="shared" si="21"/>
        <v/>
      </c>
      <c r="AT23" s="121" t="str" cm="1">
        <f t="array" ref="AT23">IFERROR(INDEX('Guias Salariais'!$E$1:$E$1298,SMALL(IF(AT$1='Guias Salariais'!$D$1:$D$1298,ROW('Guias Salariais'!$D$1:$D$1298)-ROW('Guias Salariais'!$D$1)+1),ROW(22:22))),"")</f>
        <v/>
      </c>
      <c r="AU23" s="165" t="str">
        <f t="shared" si="22"/>
        <v/>
      </c>
      <c r="AV23" s="88" t="str" cm="1">
        <f t="array" ref="AV23">IFERROR(INDEX('Guias Salariais'!$E$1:$E$1298,SMALL(IF(AV$1='Guias Salariais'!$D$1:$D$1298,ROW('Guias Salariais'!$D$1:$D$1298)-ROW('Guias Salariais'!$D$1)+1),ROW(22:22))),"")</f>
        <v/>
      </c>
      <c r="AW23" s="279" t="str">
        <f t="shared" si="23"/>
        <v/>
      </c>
      <c r="AX23" s="122" t="str" cm="1">
        <f t="array" ref="AX23">IFERROR(INDEX('Guias Salariais'!$E$1:$E$1298,SMALL(IF(AX$1='Guias Salariais'!$D$1:$D$1298,ROW('Guias Salariais'!$D$1:$D$1298)-ROW('Guias Salariais'!$D$1)+1),ROW(22:22))),"")</f>
        <v/>
      </c>
      <c r="AY23" s="279" t="str">
        <f t="shared" si="24"/>
        <v/>
      </c>
      <c r="AZ23" s="122" t="str" cm="1">
        <f t="array" ref="AZ23">IFERROR(INDEX('Guias Salariais'!$E$1:$E$1298,SMALL(IF(AZ$1='Guias Salariais'!$D$1:$D$1298,ROW('Guias Salariais'!$D$1:$D$1298)-ROW('Guias Salariais'!$D$1)+1),ROW(22:22))),"")</f>
        <v/>
      </c>
      <c r="BA23" s="279" t="str">
        <f t="shared" si="25"/>
        <v/>
      </c>
      <c r="BB23" s="119" t="str" cm="1">
        <f t="array" ref="BB23">IFERROR(INDEX('Guias Salariais'!$E$1:$E$1298,SMALL(IF(BB$1='Guias Salariais'!$D$1:$D$1298,ROW('Guias Salariais'!$D$1:$D$1298)-ROW('Guias Salariais'!$D$1)+1),ROW(22:22))),"")</f>
        <v/>
      </c>
      <c r="BC23" s="279" t="str">
        <f t="shared" si="26"/>
        <v/>
      </c>
      <c r="BD23" s="121" t="str" cm="1">
        <f t="array" ref="BD23">IFERROR(INDEX('Guias Salariais'!$E$1:$E$1298,SMALL(IF(BD$1='Guias Salariais'!$D$1:$D$1298,ROW('Guias Salariais'!$D$1:$D$1298)-ROW('Guias Salariais'!$D$1)+1),ROW(22:22))),"")</f>
        <v/>
      </c>
      <c r="BE23" s="279" t="str">
        <f t="shared" si="27"/>
        <v/>
      </c>
      <c r="BF23" s="121" t="str" cm="1">
        <f t="array" ref="BF23">IFERROR(INDEX('Guias Salariais'!$E$1:$E$1298,SMALL(IF(BF$1='Guias Salariais'!$D$1:$D$1298,ROW('Guias Salariais'!$D$1:$D$1298)-ROW('Guias Salariais'!$D$1)+1),ROW(22:22))),"")</f>
        <v/>
      </c>
      <c r="BG23" s="279" t="str">
        <f t="shared" si="28"/>
        <v/>
      </c>
      <c r="BH23" s="88" t="str" cm="1">
        <f t="array" ref="BH23">IFERROR(INDEX('Guias Salariais'!$E$1:$E$1298,SMALL(IF(BH$1='Guias Salariais'!$D$1:$D$1298,ROW('Guias Salariais'!$D$1:$D$1298)-ROW('Guias Salariais'!$D$1)+1),ROW(22:22))),"")</f>
        <v/>
      </c>
      <c r="BI23" s="279" t="str">
        <f t="shared" si="29"/>
        <v/>
      </c>
      <c r="BJ23" s="122" t="str" cm="1">
        <f t="array" ref="BJ23">IFERROR(INDEX('Guias Salariais'!$E$1:$E$1298,SMALL(IF(BJ$1='Guias Salariais'!$D$1:$D$1298,ROW('Guias Salariais'!$D$1:$D$1298)-ROW('Guias Salariais'!$D$1)+1),ROW(22:22))),"")</f>
        <v/>
      </c>
      <c r="BK23" s="279" t="str">
        <f t="shared" si="30"/>
        <v/>
      </c>
      <c r="BL23" s="122" t="str" cm="1">
        <f t="array" ref="BL23">IFERROR(INDEX('Guias Salariais'!$E$1:$E$1298,SMALL(IF(BL$1='Guias Salariais'!$D$1:$D$1298,ROW('Guias Salariais'!$D$1:$D$1298)-ROW('Guias Salariais'!$D$1)+1),ROW(22:22))),"")</f>
        <v/>
      </c>
      <c r="BM23" s="279" t="str">
        <f t="shared" si="31"/>
        <v/>
      </c>
      <c r="BN23" s="119" t="str" cm="1">
        <f t="array" ref="BN23">IFERROR(INDEX('Guias Salariais'!$E$1:$E$1298,SMALL(IF(BN$1='Guias Salariais'!$D$1:$D$1298,ROW('Guias Salariais'!$D$1:$D$1298)-ROW('Guias Salariais'!$D$1)+1),ROW(22:22))),"")</f>
        <v/>
      </c>
      <c r="BO23" s="165" t="str">
        <f t="shared" si="32"/>
        <v/>
      </c>
      <c r="BP23" s="122" t="str" cm="1">
        <f t="array" ref="BP23">IFERROR(INDEX('Guias Salariais'!$E$1:$E$1298,SMALL(IF(BP$1='Guias Salariais'!$D$1:$D$1298,ROW('Guias Salariais'!$D$1:$D$1298)-ROW('Guias Salariais'!$D$1)+1),ROW(22:22))),"")</f>
        <v/>
      </c>
      <c r="BQ23" s="279" t="str">
        <f t="shared" si="33"/>
        <v/>
      </c>
      <c r="BR23" s="122" t="str" cm="1">
        <f t="array" ref="BR23">IFERROR(INDEX('Guias Salariais'!$E$1:$E$1298,SMALL(IF(BR$1='Guias Salariais'!$D$1:$D$1298,ROW('Guias Salariais'!$D$1:$D$1298)-ROW('Guias Salariais'!$D$1)+1),ROW(22:22))),"")</f>
        <v/>
      </c>
      <c r="BS23" s="165" t="str">
        <f t="shared" si="34"/>
        <v/>
      </c>
    </row>
    <row r="24" spans="1:71" x14ac:dyDescent="0.25">
      <c r="A24" s="667"/>
      <c r="B24" s="119" t="str" cm="1">
        <f t="array" ref="B24">IFERROR(INDEX('Guias Salariais'!$E$1:$E$1298,SMALL(IF(B$1='Guias Salariais'!$D$1:$D$1298,ROW('Guias Salariais'!$D$1:$D$1298)-ROW('Guias Salariais'!$D$1)+1),ROW(23:23))),"")</f>
        <v/>
      </c>
      <c r="C24" s="279" t="str">
        <f t="shared" si="0"/>
        <v/>
      </c>
      <c r="D24" s="121" t="str" cm="1">
        <f t="array" ref="D24">IFERROR(INDEX('Guias Salariais'!$E$1:$E$1298,SMALL(IF(D$1='Guias Salariais'!$D$1:$D$1298,ROW('Guias Salariais'!$D$1:$D$1298)-ROW('Guias Salariais'!$D$1)+1),ROW(23:23))),"")</f>
        <v/>
      </c>
      <c r="E24" s="279" t="str">
        <f t="shared" si="1"/>
        <v/>
      </c>
      <c r="F24" s="121" t="str" cm="1">
        <f t="array" ref="F24">IFERROR(INDEX('Guias Salariais'!$E$1:$E$1298,SMALL(IF(F$1='Guias Salariais'!$D$1:$D$1298,ROW('Guias Salariais'!$D$1:$D$1298)-ROW('Guias Salariais'!$D$1)+1),ROW(23:23))),"")</f>
        <v/>
      </c>
      <c r="G24" s="165" t="str">
        <f t="shared" si="2"/>
        <v/>
      </c>
      <c r="H24" s="88" t="str" cm="1">
        <f t="array" ref="H24">IFERROR(INDEX('Guias Salariais'!$E$1:$E$1298,SMALL(IF(H$1='Guias Salariais'!$D$1:$D$1298,ROW('Guias Salariais'!$D$1:$D$1298)-ROW('Guias Salariais'!$D$1)+1),ROW(23:23))),"")</f>
        <v/>
      </c>
      <c r="I24" s="279" t="str">
        <f t="shared" si="3"/>
        <v/>
      </c>
      <c r="J24" s="122" t="str" cm="1">
        <f t="array" ref="J24">IFERROR(INDEX('Guias Salariais'!$E$1:$E$1298,SMALL(IF(J$1='Guias Salariais'!$D$1:$D$1298,ROW('Guias Salariais'!$D$1:$D$1298)-ROW('Guias Salariais'!$D$1)+1),ROW(23:23))),"")</f>
        <v/>
      </c>
      <c r="K24" s="279" t="str">
        <f t="shared" si="4"/>
        <v/>
      </c>
      <c r="L24" s="122" t="str" cm="1">
        <f t="array" ref="L24">IFERROR(INDEX('Guias Salariais'!$E$1:$E$1298,SMALL(IF(L$1='Guias Salariais'!$D$1:$D$1298,ROW('Guias Salariais'!$D$1:$D$1298)-ROW('Guias Salariais'!$D$1)+1),ROW(23:23))),"")</f>
        <v/>
      </c>
      <c r="M24" s="165" t="str">
        <f t="shared" si="5"/>
        <v/>
      </c>
      <c r="N24" s="119" t="str" cm="1">
        <f t="array" ref="N24">IFERROR(INDEX('Guias Salariais'!$E$1:$E$1298,SMALL(IF(N$1='Guias Salariais'!$D$1:$D$1298,ROW('Guias Salariais'!$D$1:$D$1298)-ROW('Guias Salariais'!$D$1)+1),ROW(23:23))),"")</f>
        <v/>
      </c>
      <c r="O24" s="165" t="str">
        <f t="shared" si="6"/>
        <v/>
      </c>
      <c r="P24" s="88" t="str" cm="1">
        <f t="array" ref="P24">IFERROR(INDEX('Guias Salariais'!$E$1:$E$1298,SMALL(IF(P$1='Guias Salariais'!$D$1:$D$1298,ROW('Guias Salariais'!$D$1:$D$1298)-ROW('Guias Salariais'!$D$1)+1),ROW(23:23))),"")</f>
        <v/>
      </c>
      <c r="Q24" s="279" t="str">
        <f t="shared" si="7"/>
        <v/>
      </c>
      <c r="R24" s="122" t="str" cm="1">
        <f t="array" ref="R24">IFERROR(INDEX('Guias Salariais'!$E$1:$E$1298,SMALL(IF(R$1='Guias Salariais'!$D$1:$D$1298,ROW('Guias Salariais'!$D$1:$D$1298)-ROW('Guias Salariais'!$D$1)+1),ROW(23:23))),"")</f>
        <v/>
      </c>
      <c r="S24" s="279" t="str">
        <f t="shared" si="8"/>
        <v/>
      </c>
      <c r="T24" s="122" t="str" cm="1">
        <f t="array" ref="T24">IFERROR(INDEX('Guias Salariais'!$E$1:$E$1298,SMALL(IF(T$1='Guias Salariais'!$D$1:$D$1298,ROW('Guias Salariais'!$D$1:$D$1298)-ROW('Guias Salariais'!$D$1)+1),ROW(23:23))),"")</f>
        <v/>
      </c>
      <c r="U24" s="165" t="str">
        <f t="shared" si="9"/>
        <v/>
      </c>
      <c r="V24" s="119" t="str" cm="1">
        <f t="array" ref="V24">IFERROR(INDEX('Guias Salariais'!$E$1:$E$1298,SMALL(IF(V$1='Guias Salariais'!$D$1:$D$1298,ROW('Guias Salariais'!$D$1:$D$1298)-ROW('Guias Salariais'!$D$1)+1),ROW(23:23))),"")</f>
        <v/>
      </c>
      <c r="W24" s="165" t="str">
        <f t="shared" si="10"/>
        <v/>
      </c>
      <c r="X24" s="88" t="str" cm="1">
        <f t="array" ref="X24">IFERROR(INDEX('Guias Salariais'!$E$1:$E$1298,SMALL(IF(X$1='Guias Salariais'!$D$1:$D$1298,ROW('Guias Salariais'!$D$1:$D$1298)-ROW('Guias Salariais'!$D$1)+1),ROW(23:23))),"")</f>
        <v/>
      </c>
      <c r="Y24" s="279" t="str">
        <f t="shared" si="11"/>
        <v/>
      </c>
      <c r="Z24" s="122" t="str" cm="1">
        <f t="array" ref="Z24">IFERROR(INDEX('Guias Salariais'!$E$1:$E$1298,SMALL(IF(Z$1='Guias Salariais'!$D$1:$D$1298,ROW('Guias Salariais'!$D$1:$D$1298)-ROW('Guias Salariais'!$D$1)+1),ROW(23:23))),"")</f>
        <v/>
      </c>
      <c r="AA24" s="279" t="str">
        <f t="shared" si="12"/>
        <v/>
      </c>
      <c r="AB24" s="122" t="str" cm="1">
        <f t="array" ref="AB24">IFERROR(INDEX('Guias Salariais'!$E$1:$E$1298,SMALL(IF(AB$1='Guias Salariais'!$D$1:$D$1298,ROW('Guias Salariais'!$D$1:$D$1298)-ROW('Guias Salariais'!$D$1)+1),ROW(23:23))),"")</f>
        <v/>
      </c>
      <c r="AC24" s="165" t="str">
        <f t="shared" si="13"/>
        <v/>
      </c>
      <c r="AD24" s="119" t="str" cm="1">
        <f t="array" ref="AD24">IFERROR(INDEX('Guias Salariais'!$E$1:$E$1298,SMALL(IF(AD$1='Guias Salariais'!$D$1:$D$1298,ROW('Guias Salariais'!$D$1:$D$1298)-ROW('Guias Salariais'!$D$1)+1),ROW(23:23))),"")</f>
        <v/>
      </c>
      <c r="AE24" s="279" t="str">
        <f t="shared" si="14"/>
        <v/>
      </c>
      <c r="AF24" s="121" t="str" cm="1">
        <f t="array" ref="AF24">IFERROR(INDEX('Guias Salariais'!$E$1:$E$1298,SMALL(IF(AF$1='Guias Salariais'!$D$1:$D$1298,ROW('Guias Salariais'!$D$1:$D$1298)-ROW('Guias Salariais'!$D$1)+1),ROW(23:23))),"")</f>
        <v/>
      </c>
      <c r="AG24" s="279" t="str">
        <f t="shared" si="15"/>
        <v/>
      </c>
      <c r="AH24" s="121" t="str" cm="1">
        <f t="array" ref="AH24">IFERROR(INDEX('Guias Salariais'!$E$1:$E$1298,SMALL(IF(AH$1='Guias Salariais'!$D$1:$D$1298,ROW('Guias Salariais'!$D$1:$D$1298)-ROW('Guias Salariais'!$D$1)+1),ROW(23:23))),"")</f>
        <v/>
      </c>
      <c r="AI24" s="165" t="str">
        <f t="shared" si="16"/>
        <v/>
      </c>
      <c r="AJ24" s="88" t="str" cm="1">
        <f t="array" ref="AJ24">IFERROR(INDEX('Guias Salariais'!$E$1:$E$1298,SMALL(IF(AJ$1='Guias Salariais'!$D$1:$D$1298,ROW('Guias Salariais'!$D$1:$D$1298)-ROW('Guias Salariais'!$D$1)+1),ROW(23:23))),"")</f>
        <v/>
      </c>
      <c r="AK24" s="279" t="str">
        <f t="shared" si="17"/>
        <v/>
      </c>
      <c r="AL24" s="122" t="str" cm="1">
        <f t="array" ref="AL24">IFERROR(INDEX('Guias Salariais'!$E$1:$E$1298,SMALL(IF(AL$1='Guias Salariais'!$D$1:$D$1298,ROW('Guias Salariais'!$D$1:$D$1298)-ROW('Guias Salariais'!$D$1)+1),ROW(23:23))),"")</f>
        <v/>
      </c>
      <c r="AM24" s="279" t="str">
        <f t="shared" si="18"/>
        <v/>
      </c>
      <c r="AN24" s="122" t="str" cm="1">
        <f t="array" ref="AN24">IFERROR(INDEX('Guias Salariais'!$E$1:$E$1298,SMALL(IF(AN$1='Guias Salariais'!$D$1:$D$1298,ROW('Guias Salariais'!$D$1:$D$1298)-ROW('Guias Salariais'!$D$1)+1),ROW(23:23))),"")</f>
        <v/>
      </c>
      <c r="AO24" s="165" t="str">
        <f t="shared" si="19"/>
        <v/>
      </c>
      <c r="AP24" s="119" t="str" cm="1">
        <f t="array" ref="AP24">IFERROR(INDEX('Guias Salariais'!$E$1:$E$1298,SMALL(IF(AP$1='Guias Salariais'!$D$1:$D$1298,ROW('Guias Salariais'!$D$1:$D$1298)-ROW('Guias Salariais'!$D$1)+1),ROW(23:23))),"")</f>
        <v/>
      </c>
      <c r="AQ24" s="279" t="str">
        <f t="shared" si="20"/>
        <v/>
      </c>
      <c r="AR24" s="121" t="str" cm="1">
        <f t="array" ref="AR24">IFERROR(INDEX('Guias Salariais'!$E$1:$E$1298,SMALL(IF(AR$1='Guias Salariais'!$D$1:$D$1298,ROW('Guias Salariais'!$D$1:$D$1298)-ROW('Guias Salariais'!$D$1)+1),ROW(23:23))),"")</f>
        <v/>
      </c>
      <c r="AS24" s="279" t="str">
        <f t="shared" si="21"/>
        <v/>
      </c>
      <c r="AT24" s="121" t="str" cm="1">
        <f t="array" ref="AT24">IFERROR(INDEX('Guias Salariais'!$E$1:$E$1298,SMALL(IF(AT$1='Guias Salariais'!$D$1:$D$1298,ROW('Guias Salariais'!$D$1:$D$1298)-ROW('Guias Salariais'!$D$1)+1),ROW(23:23))),"")</f>
        <v/>
      </c>
      <c r="AU24" s="165" t="str">
        <f t="shared" si="22"/>
        <v/>
      </c>
      <c r="AV24" s="88" t="str" cm="1">
        <f t="array" ref="AV24">IFERROR(INDEX('Guias Salariais'!$E$1:$E$1298,SMALL(IF(AV$1='Guias Salariais'!$D$1:$D$1298,ROW('Guias Salariais'!$D$1:$D$1298)-ROW('Guias Salariais'!$D$1)+1),ROW(23:23))),"")</f>
        <v/>
      </c>
      <c r="AW24" s="279" t="str">
        <f t="shared" si="23"/>
        <v/>
      </c>
      <c r="AX24" s="122" t="str" cm="1">
        <f t="array" ref="AX24">IFERROR(INDEX('Guias Salariais'!$E$1:$E$1298,SMALL(IF(AX$1='Guias Salariais'!$D$1:$D$1298,ROW('Guias Salariais'!$D$1:$D$1298)-ROW('Guias Salariais'!$D$1)+1),ROW(23:23))),"")</f>
        <v/>
      </c>
      <c r="AY24" s="279" t="str">
        <f t="shared" si="24"/>
        <v/>
      </c>
      <c r="AZ24" s="122" t="str" cm="1">
        <f t="array" ref="AZ24">IFERROR(INDEX('Guias Salariais'!$E$1:$E$1298,SMALL(IF(AZ$1='Guias Salariais'!$D$1:$D$1298,ROW('Guias Salariais'!$D$1:$D$1298)-ROW('Guias Salariais'!$D$1)+1),ROW(23:23))),"")</f>
        <v/>
      </c>
      <c r="BA24" s="279" t="str">
        <f t="shared" si="25"/>
        <v/>
      </c>
      <c r="BB24" s="119" t="str" cm="1">
        <f t="array" ref="BB24">IFERROR(INDEX('Guias Salariais'!$E$1:$E$1298,SMALL(IF(BB$1='Guias Salariais'!$D$1:$D$1298,ROW('Guias Salariais'!$D$1:$D$1298)-ROW('Guias Salariais'!$D$1)+1),ROW(23:23))),"")</f>
        <v/>
      </c>
      <c r="BC24" s="279" t="str">
        <f t="shared" si="26"/>
        <v/>
      </c>
      <c r="BD24" s="121" t="str" cm="1">
        <f t="array" ref="BD24">IFERROR(INDEX('Guias Salariais'!$E$1:$E$1298,SMALL(IF(BD$1='Guias Salariais'!$D$1:$D$1298,ROW('Guias Salariais'!$D$1:$D$1298)-ROW('Guias Salariais'!$D$1)+1),ROW(23:23))),"")</f>
        <v/>
      </c>
      <c r="BE24" s="279" t="str">
        <f t="shared" si="27"/>
        <v/>
      </c>
      <c r="BF24" s="121" t="str" cm="1">
        <f t="array" ref="BF24">IFERROR(INDEX('Guias Salariais'!$E$1:$E$1298,SMALL(IF(BF$1='Guias Salariais'!$D$1:$D$1298,ROW('Guias Salariais'!$D$1:$D$1298)-ROW('Guias Salariais'!$D$1)+1),ROW(23:23))),"")</f>
        <v/>
      </c>
      <c r="BG24" s="279" t="str">
        <f t="shared" si="28"/>
        <v/>
      </c>
      <c r="BH24" s="88" t="str" cm="1">
        <f t="array" ref="BH24">IFERROR(INDEX('Guias Salariais'!$E$1:$E$1298,SMALL(IF(BH$1='Guias Salariais'!$D$1:$D$1298,ROW('Guias Salariais'!$D$1:$D$1298)-ROW('Guias Salariais'!$D$1)+1),ROW(23:23))),"")</f>
        <v/>
      </c>
      <c r="BI24" s="279" t="str">
        <f t="shared" si="29"/>
        <v/>
      </c>
      <c r="BJ24" s="122" t="str" cm="1">
        <f t="array" ref="BJ24">IFERROR(INDEX('Guias Salariais'!$E$1:$E$1298,SMALL(IF(BJ$1='Guias Salariais'!$D$1:$D$1298,ROW('Guias Salariais'!$D$1:$D$1298)-ROW('Guias Salariais'!$D$1)+1),ROW(23:23))),"")</f>
        <v/>
      </c>
      <c r="BK24" s="279" t="str">
        <f t="shared" si="30"/>
        <v/>
      </c>
      <c r="BL24" s="122" t="str" cm="1">
        <f t="array" ref="BL24">IFERROR(INDEX('Guias Salariais'!$E$1:$E$1298,SMALL(IF(BL$1='Guias Salariais'!$D$1:$D$1298,ROW('Guias Salariais'!$D$1:$D$1298)-ROW('Guias Salariais'!$D$1)+1),ROW(23:23))),"")</f>
        <v/>
      </c>
      <c r="BM24" s="279" t="str">
        <f t="shared" si="31"/>
        <v/>
      </c>
      <c r="BN24" s="119" t="str" cm="1">
        <f t="array" ref="BN24">IFERROR(INDEX('Guias Salariais'!$E$1:$E$1298,SMALL(IF(BN$1='Guias Salariais'!$D$1:$D$1298,ROW('Guias Salariais'!$D$1:$D$1298)-ROW('Guias Salariais'!$D$1)+1),ROW(23:23))),"")</f>
        <v/>
      </c>
      <c r="BO24" s="165" t="str">
        <f t="shared" si="32"/>
        <v/>
      </c>
      <c r="BP24" s="122" t="str" cm="1">
        <f t="array" ref="BP24">IFERROR(INDEX('Guias Salariais'!$E$1:$E$1298,SMALL(IF(BP$1='Guias Salariais'!$D$1:$D$1298,ROW('Guias Salariais'!$D$1:$D$1298)-ROW('Guias Salariais'!$D$1)+1),ROW(23:23))),"")</f>
        <v/>
      </c>
      <c r="BQ24" s="279" t="str">
        <f t="shared" si="33"/>
        <v/>
      </c>
      <c r="BR24" s="122" t="str" cm="1">
        <f t="array" ref="BR24">IFERROR(INDEX('Guias Salariais'!$E$1:$E$1298,SMALL(IF(BR$1='Guias Salariais'!$D$1:$D$1298,ROW('Guias Salariais'!$D$1:$D$1298)-ROW('Guias Salariais'!$D$1)+1),ROW(23:23))),"")</f>
        <v/>
      </c>
      <c r="BS24" s="165" t="str">
        <f t="shared" si="34"/>
        <v/>
      </c>
    </row>
    <row r="25" spans="1:71" x14ac:dyDescent="0.25">
      <c r="A25" s="667"/>
      <c r="B25" s="119" t="str" cm="1">
        <f t="array" ref="B25">IFERROR(INDEX('Guias Salariais'!$E$1:$E$1298,SMALL(IF(B$1='Guias Salariais'!$D$1:$D$1298,ROW('Guias Salariais'!$D$1:$D$1298)-ROW('Guias Salariais'!$D$1)+1),ROW(24:24))),"")</f>
        <v/>
      </c>
      <c r="C25" s="279" t="str">
        <f t="shared" si="0"/>
        <v/>
      </c>
      <c r="D25" s="121" t="str" cm="1">
        <f t="array" ref="D25">IFERROR(INDEX('Guias Salariais'!$E$1:$E$1298,SMALL(IF(D$1='Guias Salariais'!$D$1:$D$1298,ROW('Guias Salariais'!$D$1:$D$1298)-ROW('Guias Salariais'!$D$1)+1),ROW(24:24))),"")</f>
        <v/>
      </c>
      <c r="E25" s="279" t="str">
        <f t="shared" si="1"/>
        <v/>
      </c>
      <c r="F25" s="121" t="str" cm="1">
        <f t="array" ref="F25">IFERROR(INDEX('Guias Salariais'!$E$1:$E$1298,SMALL(IF(F$1='Guias Salariais'!$D$1:$D$1298,ROW('Guias Salariais'!$D$1:$D$1298)-ROW('Guias Salariais'!$D$1)+1),ROW(24:24))),"")</f>
        <v/>
      </c>
      <c r="G25" s="165" t="str">
        <f t="shared" si="2"/>
        <v/>
      </c>
      <c r="H25" s="88" t="str" cm="1">
        <f t="array" ref="H25">IFERROR(INDEX('Guias Salariais'!$E$1:$E$1298,SMALL(IF(H$1='Guias Salariais'!$D$1:$D$1298,ROW('Guias Salariais'!$D$1:$D$1298)-ROW('Guias Salariais'!$D$1)+1),ROW(24:24))),"")</f>
        <v/>
      </c>
      <c r="I25" s="279" t="str">
        <f t="shared" si="3"/>
        <v/>
      </c>
      <c r="J25" s="122" t="str" cm="1">
        <f t="array" ref="J25">IFERROR(INDEX('Guias Salariais'!$E$1:$E$1298,SMALL(IF(J$1='Guias Salariais'!$D$1:$D$1298,ROW('Guias Salariais'!$D$1:$D$1298)-ROW('Guias Salariais'!$D$1)+1),ROW(24:24))),"")</f>
        <v/>
      </c>
      <c r="K25" s="279" t="str">
        <f t="shared" si="4"/>
        <v/>
      </c>
      <c r="L25" s="122" t="str" cm="1">
        <f t="array" ref="L25">IFERROR(INDEX('Guias Salariais'!$E$1:$E$1298,SMALL(IF(L$1='Guias Salariais'!$D$1:$D$1298,ROW('Guias Salariais'!$D$1:$D$1298)-ROW('Guias Salariais'!$D$1)+1),ROW(24:24))),"")</f>
        <v/>
      </c>
      <c r="M25" s="165" t="str">
        <f t="shared" si="5"/>
        <v/>
      </c>
      <c r="N25" s="119" t="str" cm="1">
        <f t="array" ref="N25">IFERROR(INDEX('Guias Salariais'!$E$1:$E$1298,SMALL(IF(N$1='Guias Salariais'!$D$1:$D$1298,ROW('Guias Salariais'!$D$1:$D$1298)-ROW('Guias Salariais'!$D$1)+1),ROW(24:24))),"")</f>
        <v/>
      </c>
      <c r="O25" s="165" t="str">
        <f t="shared" si="6"/>
        <v/>
      </c>
      <c r="P25" s="88" t="str" cm="1">
        <f t="array" ref="P25">IFERROR(INDEX('Guias Salariais'!$E$1:$E$1298,SMALL(IF(P$1='Guias Salariais'!$D$1:$D$1298,ROW('Guias Salariais'!$D$1:$D$1298)-ROW('Guias Salariais'!$D$1)+1),ROW(24:24))),"")</f>
        <v/>
      </c>
      <c r="Q25" s="279" t="str">
        <f t="shared" si="7"/>
        <v/>
      </c>
      <c r="R25" s="122" t="str" cm="1">
        <f t="array" ref="R25">IFERROR(INDEX('Guias Salariais'!$E$1:$E$1298,SMALL(IF(R$1='Guias Salariais'!$D$1:$D$1298,ROW('Guias Salariais'!$D$1:$D$1298)-ROW('Guias Salariais'!$D$1)+1),ROW(24:24))),"")</f>
        <v/>
      </c>
      <c r="S25" s="279" t="str">
        <f t="shared" si="8"/>
        <v/>
      </c>
      <c r="T25" s="122" t="str" cm="1">
        <f t="array" ref="T25">IFERROR(INDEX('Guias Salariais'!$E$1:$E$1298,SMALL(IF(T$1='Guias Salariais'!$D$1:$D$1298,ROW('Guias Salariais'!$D$1:$D$1298)-ROW('Guias Salariais'!$D$1)+1),ROW(24:24))),"")</f>
        <v/>
      </c>
      <c r="U25" s="165" t="str">
        <f t="shared" si="9"/>
        <v/>
      </c>
      <c r="V25" s="119" t="str" cm="1">
        <f t="array" ref="V25">IFERROR(INDEX('Guias Salariais'!$E$1:$E$1298,SMALL(IF(V$1='Guias Salariais'!$D$1:$D$1298,ROW('Guias Salariais'!$D$1:$D$1298)-ROW('Guias Salariais'!$D$1)+1),ROW(24:24))),"")</f>
        <v/>
      </c>
      <c r="W25" s="165" t="str">
        <f t="shared" si="10"/>
        <v/>
      </c>
      <c r="X25" s="88" t="str" cm="1">
        <f t="array" ref="X25">IFERROR(INDEX('Guias Salariais'!$E$1:$E$1298,SMALL(IF(X$1='Guias Salariais'!$D$1:$D$1298,ROW('Guias Salariais'!$D$1:$D$1298)-ROW('Guias Salariais'!$D$1)+1),ROW(24:24))),"")</f>
        <v/>
      </c>
      <c r="Y25" s="279" t="str">
        <f t="shared" si="11"/>
        <v/>
      </c>
      <c r="Z25" s="122" t="str" cm="1">
        <f t="array" ref="Z25">IFERROR(INDEX('Guias Salariais'!$E$1:$E$1298,SMALL(IF(Z$1='Guias Salariais'!$D$1:$D$1298,ROW('Guias Salariais'!$D$1:$D$1298)-ROW('Guias Salariais'!$D$1)+1),ROW(24:24))),"")</f>
        <v/>
      </c>
      <c r="AA25" s="279" t="str">
        <f t="shared" si="12"/>
        <v/>
      </c>
      <c r="AB25" s="122" t="str" cm="1">
        <f t="array" ref="AB25">IFERROR(INDEX('Guias Salariais'!$E$1:$E$1298,SMALL(IF(AB$1='Guias Salariais'!$D$1:$D$1298,ROW('Guias Salariais'!$D$1:$D$1298)-ROW('Guias Salariais'!$D$1)+1),ROW(24:24))),"")</f>
        <v/>
      </c>
      <c r="AC25" s="165" t="str">
        <f t="shared" si="13"/>
        <v/>
      </c>
      <c r="AD25" s="119" t="str" cm="1">
        <f t="array" ref="AD25">IFERROR(INDEX('Guias Salariais'!$E$1:$E$1298,SMALL(IF(AD$1='Guias Salariais'!$D$1:$D$1298,ROW('Guias Salariais'!$D$1:$D$1298)-ROW('Guias Salariais'!$D$1)+1),ROW(24:24))),"")</f>
        <v/>
      </c>
      <c r="AE25" s="279" t="str">
        <f t="shared" si="14"/>
        <v/>
      </c>
      <c r="AF25" s="121" t="str" cm="1">
        <f t="array" ref="AF25">IFERROR(INDEX('Guias Salariais'!$E$1:$E$1298,SMALL(IF(AF$1='Guias Salariais'!$D$1:$D$1298,ROW('Guias Salariais'!$D$1:$D$1298)-ROW('Guias Salariais'!$D$1)+1),ROW(24:24))),"")</f>
        <v/>
      </c>
      <c r="AG25" s="279" t="str">
        <f t="shared" si="15"/>
        <v/>
      </c>
      <c r="AH25" s="121" t="str" cm="1">
        <f t="array" ref="AH25">IFERROR(INDEX('Guias Salariais'!$E$1:$E$1298,SMALL(IF(AH$1='Guias Salariais'!$D$1:$D$1298,ROW('Guias Salariais'!$D$1:$D$1298)-ROW('Guias Salariais'!$D$1)+1),ROW(24:24))),"")</f>
        <v/>
      </c>
      <c r="AI25" s="165" t="str">
        <f t="shared" si="16"/>
        <v/>
      </c>
      <c r="AJ25" s="88" t="str" cm="1">
        <f t="array" ref="AJ25">IFERROR(INDEX('Guias Salariais'!$E$1:$E$1298,SMALL(IF(AJ$1='Guias Salariais'!$D$1:$D$1298,ROW('Guias Salariais'!$D$1:$D$1298)-ROW('Guias Salariais'!$D$1)+1),ROW(24:24))),"")</f>
        <v/>
      </c>
      <c r="AK25" s="279" t="str">
        <f t="shared" si="17"/>
        <v/>
      </c>
      <c r="AL25" s="122" t="str" cm="1">
        <f t="array" ref="AL25">IFERROR(INDEX('Guias Salariais'!$E$1:$E$1298,SMALL(IF(AL$1='Guias Salariais'!$D$1:$D$1298,ROW('Guias Salariais'!$D$1:$D$1298)-ROW('Guias Salariais'!$D$1)+1),ROW(24:24))),"")</f>
        <v/>
      </c>
      <c r="AM25" s="279" t="str">
        <f t="shared" si="18"/>
        <v/>
      </c>
      <c r="AN25" s="122" t="str" cm="1">
        <f t="array" ref="AN25">IFERROR(INDEX('Guias Salariais'!$E$1:$E$1298,SMALL(IF(AN$1='Guias Salariais'!$D$1:$D$1298,ROW('Guias Salariais'!$D$1:$D$1298)-ROW('Guias Salariais'!$D$1)+1),ROW(24:24))),"")</f>
        <v/>
      </c>
      <c r="AO25" s="165" t="str">
        <f t="shared" si="19"/>
        <v/>
      </c>
      <c r="AP25" s="119" t="str" cm="1">
        <f t="array" ref="AP25">IFERROR(INDEX('Guias Salariais'!$E$1:$E$1298,SMALL(IF(AP$1='Guias Salariais'!$D$1:$D$1298,ROW('Guias Salariais'!$D$1:$D$1298)-ROW('Guias Salariais'!$D$1)+1),ROW(24:24))),"")</f>
        <v/>
      </c>
      <c r="AQ25" s="279" t="str">
        <f t="shared" si="20"/>
        <v/>
      </c>
      <c r="AR25" s="121" t="str" cm="1">
        <f t="array" ref="AR25">IFERROR(INDEX('Guias Salariais'!$E$1:$E$1298,SMALL(IF(AR$1='Guias Salariais'!$D$1:$D$1298,ROW('Guias Salariais'!$D$1:$D$1298)-ROW('Guias Salariais'!$D$1)+1),ROW(24:24))),"")</f>
        <v/>
      </c>
      <c r="AS25" s="279" t="str">
        <f t="shared" si="21"/>
        <v/>
      </c>
      <c r="AT25" s="121" t="str" cm="1">
        <f t="array" ref="AT25">IFERROR(INDEX('Guias Salariais'!$E$1:$E$1298,SMALL(IF(AT$1='Guias Salariais'!$D$1:$D$1298,ROW('Guias Salariais'!$D$1:$D$1298)-ROW('Guias Salariais'!$D$1)+1),ROW(24:24))),"")</f>
        <v/>
      </c>
      <c r="AU25" s="165" t="str">
        <f t="shared" si="22"/>
        <v/>
      </c>
      <c r="AV25" s="88" t="str" cm="1">
        <f t="array" ref="AV25">IFERROR(INDEX('Guias Salariais'!$E$1:$E$1298,SMALL(IF(AV$1='Guias Salariais'!$D$1:$D$1298,ROW('Guias Salariais'!$D$1:$D$1298)-ROW('Guias Salariais'!$D$1)+1),ROW(24:24))),"")</f>
        <v/>
      </c>
      <c r="AW25" s="279" t="str">
        <f t="shared" si="23"/>
        <v/>
      </c>
      <c r="AX25" s="122" t="str" cm="1">
        <f t="array" ref="AX25">IFERROR(INDEX('Guias Salariais'!$E$1:$E$1298,SMALL(IF(AX$1='Guias Salariais'!$D$1:$D$1298,ROW('Guias Salariais'!$D$1:$D$1298)-ROW('Guias Salariais'!$D$1)+1),ROW(24:24))),"")</f>
        <v/>
      </c>
      <c r="AY25" s="279" t="str">
        <f t="shared" si="24"/>
        <v/>
      </c>
      <c r="AZ25" s="122" t="str" cm="1">
        <f t="array" ref="AZ25">IFERROR(INDEX('Guias Salariais'!$E$1:$E$1298,SMALL(IF(AZ$1='Guias Salariais'!$D$1:$D$1298,ROW('Guias Salariais'!$D$1:$D$1298)-ROW('Guias Salariais'!$D$1)+1),ROW(24:24))),"")</f>
        <v/>
      </c>
      <c r="BA25" s="279" t="str">
        <f t="shared" si="25"/>
        <v/>
      </c>
      <c r="BB25" s="119" t="str" cm="1">
        <f t="array" ref="BB25">IFERROR(INDEX('Guias Salariais'!$E$1:$E$1298,SMALL(IF(BB$1='Guias Salariais'!$D$1:$D$1298,ROW('Guias Salariais'!$D$1:$D$1298)-ROW('Guias Salariais'!$D$1)+1),ROW(24:24))),"")</f>
        <v/>
      </c>
      <c r="BC25" s="279" t="str">
        <f t="shared" si="26"/>
        <v/>
      </c>
      <c r="BD25" s="121" t="str" cm="1">
        <f t="array" ref="BD25">IFERROR(INDEX('Guias Salariais'!$E$1:$E$1298,SMALL(IF(BD$1='Guias Salariais'!$D$1:$D$1298,ROW('Guias Salariais'!$D$1:$D$1298)-ROW('Guias Salariais'!$D$1)+1),ROW(24:24))),"")</f>
        <v/>
      </c>
      <c r="BE25" s="279" t="str">
        <f t="shared" si="27"/>
        <v/>
      </c>
      <c r="BF25" s="121" t="str" cm="1">
        <f t="array" ref="BF25">IFERROR(INDEX('Guias Salariais'!$E$1:$E$1298,SMALL(IF(BF$1='Guias Salariais'!$D$1:$D$1298,ROW('Guias Salariais'!$D$1:$D$1298)-ROW('Guias Salariais'!$D$1)+1),ROW(24:24))),"")</f>
        <v/>
      </c>
      <c r="BG25" s="279" t="str">
        <f t="shared" si="28"/>
        <v/>
      </c>
      <c r="BH25" s="88" t="str" cm="1">
        <f t="array" ref="BH25">IFERROR(INDEX('Guias Salariais'!$E$1:$E$1298,SMALL(IF(BH$1='Guias Salariais'!$D$1:$D$1298,ROW('Guias Salariais'!$D$1:$D$1298)-ROW('Guias Salariais'!$D$1)+1),ROW(24:24))),"")</f>
        <v/>
      </c>
      <c r="BI25" s="279" t="str">
        <f t="shared" si="29"/>
        <v/>
      </c>
      <c r="BJ25" s="122" t="str" cm="1">
        <f t="array" ref="BJ25">IFERROR(INDEX('Guias Salariais'!$E$1:$E$1298,SMALL(IF(BJ$1='Guias Salariais'!$D$1:$D$1298,ROW('Guias Salariais'!$D$1:$D$1298)-ROW('Guias Salariais'!$D$1)+1),ROW(24:24))),"")</f>
        <v/>
      </c>
      <c r="BK25" s="279" t="str">
        <f t="shared" si="30"/>
        <v/>
      </c>
      <c r="BL25" s="122" t="str" cm="1">
        <f t="array" ref="BL25">IFERROR(INDEX('Guias Salariais'!$E$1:$E$1298,SMALL(IF(BL$1='Guias Salariais'!$D$1:$D$1298,ROW('Guias Salariais'!$D$1:$D$1298)-ROW('Guias Salariais'!$D$1)+1),ROW(24:24))),"")</f>
        <v/>
      </c>
      <c r="BM25" s="279" t="str">
        <f t="shared" si="31"/>
        <v/>
      </c>
      <c r="BN25" s="119" t="str" cm="1">
        <f t="array" ref="BN25">IFERROR(INDEX('Guias Salariais'!$E$1:$E$1298,SMALL(IF(BN$1='Guias Salariais'!$D$1:$D$1298,ROW('Guias Salariais'!$D$1:$D$1298)-ROW('Guias Salariais'!$D$1)+1),ROW(24:24))),"")</f>
        <v/>
      </c>
      <c r="BO25" s="165" t="str">
        <f t="shared" si="32"/>
        <v/>
      </c>
      <c r="BP25" s="122" t="str" cm="1">
        <f t="array" ref="BP25">IFERROR(INDEX('Guias Salariais'!$E$1:$E$1298,SMALL(IF(BP$1='Guias Salariais'!$D$1:$D$1298,ROW('Guias Salariais'!$D$1:$D$1298)-ROW('Guias Salariais'!$D$1)+1),ROW(24:24))),"")</f>
        <v/>
      </c>
      <c r="BQ25" s="279" t="str">
        <f t="shared" si="33"/>
        <v/>
      </c>
      <c r="BR25" s="122" t="str" cm="1">
        <f t="array" ref="BR25">IFERROR(INDEX('Guias Salariais'!$E$1:$E$1298,SMALL(IF(BR$1='Guias Salariais'!$D$1:$D$1298,ROW('Guias Salariais'!$D$1:$D$1298)-ROW('Guias Salariais'!$D$1)+1),ROW(24:24))),"")</f>
        <v/>
      </c>
      <c r="BS25" s="165" t="str">
        <f t="shared" si="34"/>
        <v/>
      </c>
    </row>
    <row r="26" spans="1:71" x14ac:dyDescent="0.25">
      <c r="A26" s="667"/>
      <c r="B26" s="119" t="str" cm="1">
        <f t="array" ref="B26">IFERROR(INDEX('Guias Salariais'!$E$1:$E$1298,SMALL(IF(B$1='Guias Salariais'!$D$1:$D$1298,ROW('Guias Salariais'!$D$1:$D$1298)-ROW('Guias Salariais'!$D$1)+1),ROW(25:25))),"")</f>
        <v/>
      </c>
      <c r="C26" s="279" t="str">
        <f t="shared" si="0"/>
        <v/>
      </c>
      <c r="D26" s="121" t="str" cm="1">
        <f t="array" ref="D26">IFERROR(INDEX('Guias Salariais'!$E$1:$E$1298,SMALL(IF(D$1='Guias Salariais'!$D$1:$D$1298,ROW('Guias Salariais'!$D$1:$D$1298)-ROW('Guias Salariais'!$D$1)+1),ROW(25:25))),"")</f>
        <v/>
      </c>
      <c r="E26" s="279" t="str">
        <f t="shared" si="1"/>
        <v/>
      </c>
      <c r="F26" s="121" t="str" cm="1">
        <f t="array" ref="F26">IFERROR(INDEX('Guias Salariais'!$E$1:$E$1298,SMALL(IF(F$1='Guias Salariais'!$D$1:$D$1298,ROW('Guias Salariais'!$D$1:$D$1298)-ROW('Guias Salariais'!$D$1)+1),ROW(25:25))),"")</f>
        <v/>
      </c>
      <c r="G26" s="165" t="str">
        <f t="shared" si="2"/>
        <v/>
      </c>
      <c r="H26" s="88" t="str" cm="1">
        <f t="array" ref="H26">IFERROR(INDEX('Guias Salariais'!$E$1:$E$1298,SMALL(IF(H$1='Guias Salariais'!$D$1:$D$1298,ROW('Guias Salariais'!$D$1:$D$1298)-ROW('Guias Salariais'!$D$1)+1),ROW(25:25))),"")</f>
        <v/>
      </c>
      <c r="I26" s="279" t="str">
        <f t="shared" si="3"/>
        <v/>
      </c>
      <c r="J26" s="122" t="str" cm="1">
        <f t="array" ref="J26">IFERROR(INDEX('Guias Salariais'!$E$1:$E$1298,SMALL(IF(J$1='Guias Salariais'!$D$1:$D$1298,ROW('Guias Salariais'!$D$1:$D$1298)-ROW('Guias Salariais'!$D$1)+1),ROW(25:25))),"")</f>
        <v/>
      </c>
      <c r="K26" s="279" t="str">
        <f t="shared" si="4"/>
        <v/>
      </c>
      <c r="L26" s="122" t="str" cm="1">
        <f t="array" ref="L26">IFERROR(INDEX('Guias Salariais'!$E$1:$E$1298,SMALL(IF(L$1='Guias Salariais'!$D$1:$D$1298,ROW('Guias Salariais'!$D$1:$D$1298)-ROW('Guias Salariais'!$D$1)+1),ROW(25:25))),"")</f>
        <v/>
      </c>
      <c r="M26" s="165" t="str">
        <f t="shared" si="5"/>
        <v/>
      </c>
      <c r="N26" s="119" t="str" cm="1">
        <f t="array" ref="N26">IFERROR(INDEX('Guias Salariais'!$E$1:$E$1298,SMALL(IF(N$1='Guias Salariais'!$D$1:$D$1298,ROW('Guias Salariais'!$D$1:$D$1298)-ROW('Guias Salariais'!$D$1)+1),ROW(25:25))),"")</f>
        <v/>
      </c>
      <c r="O26" s="165" t="str">
        <f t="shared" si="6"/>
        <v/>
      </c>
      <c r="P26" s="88" t="str" cm="1">
        <f t="array" ref="P26">IFERROR(INDEX('Guias Salariais'!$E$1:$E$1298,SMALL(IF(P$1='Guias Salariais'!$D$1:$D$1298,ROW('Guias Salariais'!$D$1:$D$1298)-ROW('Guias Salariais'!$D$1)+1),ROW(25:25))),"")</f>
        <v/>
      </c>
      <c r="Q26" s="279" t="str">
        <f t="shared" si="7"/>
        <v/>
      </c>
      <c r="R26" s="122" t="str" cm="1">
        <f t="array" ref="R26">IFERROR(INDEX('Guias Salariais'!$E$1:$E$1298,SMALL(IF(R$1='Guias Salariais'!$D$1:$D$1298,ROW('Guias Salariais'!$D$1:$D$1298)-ROW('Guias Salariais'!$D$1)+1),ROW(25:25))),"")</f>
        <v/>
      </c>
      <c r="S26" s="279" t="str">
        <f t="shared" si="8"/>
        <v/>
      </c>
      <c r="T26" s="122" t="str" cm="1">
        <f t="array" ref="T26">IFERROR(INDEX('Guias Salariais'!$E$1:$E$1298,SMALL(IF(T$1='Guias Salariais'!$D$1:$D$1298,ROW('Guias Salariais'!$D$1:$D$1298)-ROW('Guias Salariais'!$D$1)+1),ROW(25:25))),"")</f>
        <v/>
      </c>
      <c r="U26" s="165" t="str">
        <f t="shared" si="9"/>
        <v/>
      </c>
      <c r="V26" s="119" t="str" cm="1">
        <f t="array" ref="V26">IFERROR(INDEX('Guias Salariais'!$E$1:$E$1298,SMALL(IF(V$1='Guias Salariais'!$D$1:$D$1298,ROW('Guias Salariais'!$D$1:$D$1298)-ROW('Guias Salariais'!$D$1)+1),ROW(25:25))),"")</f>
        <v/>
      </c>
      <c r="W26" s="165" t="str">
        <f t="shared" si="10"/>
        <v/>
      </c>
      <c r="X26" s="88" t="str" cm="1">
        <f t="array" ref="X26">IFERROR(INDEX('Guias Salariais'!$E$1:$E$1298,SMALL(IF(X$1='Guias Salariais'!$D$1:$D$1298,ROW('Guias Salariais'!$D$1:$D$1298)-ROW('Guias Salariais'!$D$1)+1),ROW(25:25))),"")</f>
        <v/>
      </c>
      <c r="Y26" s="279" t="str">
        <f t="shared" si="11"/>
        <v/>
      </c>
      <c r="Z26" s="122" t="str" cm="1">
        <f t="array" ref="Z26">IFERROR(INDEX('Guias Salariais'!$E$1:$E$1298,SMALL(IF(Z$1='Guias Salariais'!$D$1:$D$1298,ROW('Guias Salariais'!$D$1:$D$1298)-ROW('Guias Salariais'!$D$1)+1),ROW(25:25))),"")</f>
        <v/>
      </c>
      <c r="AA26" s="279" t="str">
        <f t="shared" si="12"/>
        <v/>
      </c>
      <c r="AB26" s="122" t="str" cm="1">
        <f t="array" ref="AB26">IFERROR(INDEX('Guias Salariais'!$E$1:$E$1298,SMALL(IF(AB$1='Guias Salariais'!$D$1:$D$1298,ROW('Guias Salariais'!$D$1:$D$1298)-ROW('Guias Salariais'!$D$1)+1),ROW(25:25))),"")</f>
        <v/>
      </c>
      <c r="AC26" s="165" t="str">
        <f t="shared" si="13"/>
        <v/>
      </c>
      <c r="AD26" s="119" t="str" cm="1">
        <f t="array" ref="AD26">IFERROR(INDEX('Guias Salariais'!$E$1:$E$1298,SMALL(IF(AD$1='Guias Salariais'!$D$1:$D$1298,ROW('Guias Salariais'!$D$1:$D$1298)-ROW('Guias Salariais'!$D$1)+1),ROW(25:25))),"")</f>
        <v/>
      </c>
      <c r="AE26" s="279" t="str">
        <f t="shared" si="14"/>
        <v/>
      </c>
      <c r="AF26" s="121" t="str" cm="1">
        <f t="array" ref="AF26">IFERROR(INDEX('Guias Salariais'!$E$1:$E$1298,SMALL(IF(AF$1='Guias Salariais'!$D$1:$D$1298,ROW('Guias Salariais'!$D$1:$D$1298)-ROW('Guias Salariais'!$D$1)+1),ROW(25:25))),"")</f>
        <v/>
      </c>
      <c r="AG26" s="279" t="str">
        <f t="shared" si="15"/>
        <v/>
      </c>
      <c r="AH26" s="121" t="str" cm="1">
        <f t="array" ref="AH26">IFERROR(INDEX('Guias Salariais'!$E$1:$E$1298,SMALL(IF(AH$1='Guias Salariais'!$D$1:$D$1298,ROW('Guias Salariais'!$D$1:$D$1298)-ROW('Guias Salariais'!$D$1)+1),ROW(25:25))),"")</f>
        <v/>
      </c>
      <c r="AI26" s="165" t="str">
        <f t="shared" si="16"/>
        <v/>
      </c>
      <c r="AJ26" s="88" t="str" cm="1">
        <f t="array" ref="AJ26">IFERROR(INDEX('Guias Salariais'!$E$1:$E$1298,SMALL(IF(AJ$1='Guias Salariais'!$D$1:$D$1298,ROW('Guias Salariais'!$D$1:$D$1298)-ROW('Guias Salariais'!$D$1)+1),ROW(25:25))),"")</f>
        <v/>
      </c>
      <c r="AK26" s="279" t="str">
        <f t="shared" si="17"/>
        <v/>
      </c>
      <c r="AL26" s="122" t="str" cm="1">
        <f t="array" ref="AL26">IFERROR(INDEX('Guias Salariais'!$E$1:$E$1298,SMALL(IF(AL$1='Guias Salariais'!$D$1:$D$1298,ROW('Guias Salariais'!$D$1:$D$1298)-ROW('Guias Salariais'!$D$1)+1),ROW(25:25))),"")</f>
        <v/>
      </c>
      <c r="AM26" s="279" t="str">
        <f t="shared" si="18"/>
        <v/>
      </c>
      <c r="AN26" s="122" t="str" cm="1">
        <f t="array" ref="AN26">IFERROR(INDEX('Guias Salariais'!$E$1:$E$1298,SMALL(IF(AN$1='Guias Salariais'!$D$1:$D$1298,ROW('Guias Salariais'!$D$1:$D$1298)-ROW('Guias Salariais'!$D$1)+1),ROW(25:25))),"")</f>
        <v/>
      </c>
      <c r="AO26" s="165" t="str">
        <f t="shared" si="19"/>
        <v/>
      </c>
      <c r="AP26" s="119" t="str" cm="1">
        <f t="array" ref="AP26">IFERROR(INDEX('Guias Salariais'!$E$1:$E$1298,SMALL(IF(AP$1='Guias Salariais'!$D$1:$D$1298,ROW('Guias Salariais'!$D$1:$D$1298)-ROW('Guias Salariais'!$D$1)+1),ROW(25:25))),"")</f>
        <v/>
      </c>
      <c r="AQ26" s="279" t="str">
        <f t="shared" si="20"/>
        <v/>
      </c>
      <c r="AR26" s="121" t="str" cm="1">
        <f t="array" ref="AR26">IFERROR(INDEX('Guias Salariais'!$E$1:$E$1298,SMALL(IF(AR$1='Guias Salariais'!$D$1:$D$1298,ROW('Guias Salariais'!$D$1:$D$1298)-ROW('Guias Salariais'!$D$1)+1),ROW(25:25))),"")</f>
        <v/>
      </c>
      <c r="AS26" s="279" t="str">
        <f t="shared" si="21"/>
        <v/>
      </c>
      <c r="AT26" s="121" t="str" cm="1">
        <f t="array" ref="AT26">IFERROR(INDEX('Guias Salariais'!$E$1:$E$1298,SMALL(IF(AT$1='Guias Salariais'!$D$1:$D$1298,ROW('Guias Salariais'!$D$1:$D$1298)-ROW('Guias Salariais'!$D$1)+1),ROW(25:25))),"")</f>
        <v/>
      </c>
      <c r="AU26" s="165" t="str">
        <f t="shared" si="22"/>
        <v/>
      </c>
      <c r="AV26" s="88" t="str" cm="1">
        <f t="array" ref="AV26">IFERROR(INDEX('Guias Salariais'!$E$1:$E$1298,SMALL(IF(AV$1='Guias Salariais'!$D$1:$D$1298,ROW('Guias Salariais'!$D$1:$D$1298)-ROW('Guias Salariais'!$D$1)+1),ROW(25:25))),"")</f>
        <v/>
      </c>
      <c r="AW26" s="279" t="str">
        <f t="shared" si="23"/>
        <v/>
      </c>
      <c r="AX26" s="122" t="str" cm="1">
        <f t="array" ref="AX26">IFERROR(INDEX('Guias Salariais'!$E$1:$E$1298,SMALL(IF(AX$1='Guias Salariais'!$D$1:$D$1298,ROW('Guias Salariais'!$D$1:$D$1298)-ROW('Guias Salariais'!$D$1)+1),ROW(25:25))),"")</f>
        <v/>
      </c>
      <c r="AY26" s="279" t="str">
        <f t="shared" si="24"/>
        <v/>
      </c>
      <c r="AZ26" s="122" t="str" cm="1">
        <f t="array" ref="AZ26">IFERROR(INDEX('Guias Salariais'!$E$1:$E$1298,SMALL(IF(AZ$1='Guias Salariais'!$D$1:$D$1298,ROW('Guias Salariais'!$D$1:$D$1298)-ROW('Guias Salariais'!$D$1)+1),ROW(25:25))),"")</f>
        <v/>
      </c>
      <c r="BA26" s="279" t="str">
        <f t="shared" si="25"/>
        <v/>
      </c>
      <c r="BB26" s="119" t="str" cm="1">
        <f t="array" ref="BB26">IFERROR(INDEX('Guias Salariais'!$E$1:$E$1298,SMALL(IF(BB$1='Guias Salariais'!$D$1:$D$1298,ROW('Guias Salariais'!$D$1:$D$1298)-ROW('Guias Salariais'!$D$1)+1),ROW(25:25))),"")</f>
        <v/>
      </c>
      <c r="BC26" s="279" t="str">
        <f t="shared" si="26"/>
        <v/>
      </c>
      <c r="BD26" s="121" t="str" cm="1">
        <f t="array" ref="BD26">IFERROR(INDEX('Guias Salariais'!$E$1:$E$1298,SMALL(IF(BD$1='Guias Salariais'!$D$1:$D$1298,ROW('Guias Salariais'!$D$1:$D$1298)-ROW('Guias Salariais'!$D$1)+1),ROW(25:25))),"")</f>
        <v/>
      </c>
      <c r="BE26" s="279" t="str">
        <f t="shared" si="27"/>
        <v/>
      </c>
      <c r="BF26" s="121" t="str" cm="1">
        <f t="array" ref="BF26">IFERROR(INDEX('Guias Salariais'!$E$1:$E$1298,SMALL(IF(BF$1='Guias Salariais'!$D$1:$D$1298,ROW('Guias Salariais'!$D$1:$D$1298)-ROW('Guias Salariais'!$D$1)+1),ROW(25:25))),"")</f>
        <v/>
      </c>
      <c r="BG26" s="279" t="str">
        <f t="shared" si="28"/>
        <v/>
      </c>
      <c r="BH26" s="88" t="str" cm="1">
        <f t="array" ref="BH26">IFERROR(INDEX('Guias Salariais'!$E$1:$E$1298,SMALL(IF(BH$1='Guias Salariais'!$D$1:$D$1298,ROW('Guias Salariais'!$D$1:$D$1298)-ROW('Guias Salariais'!$D$1)+1),ROW(25:25))),"")</f>
        <v/>
      </c>
      <c r="BI26" s="279" t="str">
        <f t="shared" si="29"/>
        <v/>
      </c>
      <c r="BJ26" s="122" t="str" cm="1">
        <f t="array" ref="BJ26">IFERROR(INDEX('Guias Salariais'!$E$1:$E$1298,SMALL(IF(BJ$1='Guias Salariais'!$D$1:$D$1298,ROW('Guias Salariais'!$D$1:$D$1298)-ROW('Guias Salariais'!$D$1)+1),ROW(25:25))),"")</f>
        <v/>
      </c>
      <c r="BK26" s="279" t="str">
        <f t="shared" si="30"/>
        <v/>
      </c>
      <c r="BL26" s="122" t="str" cm="1">
        <f t="array" ref="BL26">IFERROR(INDEX('Guias Salariais'!$E$1:$E$1298,SMALL(IF(BL$1='Guias Salariais'!$D$1:$D$1298,ROW('Guias Salariais'!$D$1:$D$1298)-ROW('Guias Salariais'!$D$1)+1),ROW(25:25))),"")</f>
        <v/>
      </c>
      <c r="BM26" s="279" t="str">
        <f t="shared" si="31"/>
        <v/>
      </c>
      <c r="BN26" s="119" t="str" cm="1">
        <f t="array" ref="BN26">IFERROR(INDEX('Guias Salariais'!$E$1:$E$1298,SMALL(IF(BN$1='Guias Salariais'!$D$1:$D$1298,ROW('Guias Salariais'!$D$1:$D$1298)-ROW('Guias Salariais'!$D$1)+1),ROW(25:25))),"")</f>
        <v/>
      </c>
      <c r="BO26" s="165" t="str">
        <f t="shared" si="32"/>
        <v/>
      </c>
      <c r="BP26" s="122" t="str" cm="1">
        <f t="array" ref="BP26">IFERROR(INDEX('Guias Salariais'!$E$1:$E$1298,SMALL(IF(BP$1='Guias Salariais'!$D$1:$D$1298,ROW('Guias Salariais'!$D$1:$D$1298)-ROW('Guias Salariais'!$D$1)+1),ROW(25:25))),"")</f>
        <v/>
      </c>
      <c r="BQ26" s="279" t="str">
        <f t="shared" si="33"/>
        <v/>
      </c>
      <c r="BR26" s="122" t="str" cm="1">
        <f t="array" ref="BR26">IFERROR(INDEX('Guias Salariais'!$E$1:$E$1298,SMALL(IF(BR$1='Guias Salariais'!$D$1:$D$1298,ROW('Guias Salariais'!$D$1:$D$1298)-ROW('Guias Salariais'!$D$1)+1),ROW(25:25))),"")</f>
        <v/>
      </c>
      <c r="BS26" s="165" t="str">
        <f t="shared" si="34"/>
        <v/>
      </c>
    </row>
    <row r="27" spans="1:71" x14ac:dyDescent="0.25">
      <c r="A27" s="667"/>
      <c r="B27" s="119" t="str" cm="1">
        <f t="array" ref="B27">IFERROR(INDEX('Guias Salariais'!$E$1:$E$1298,SMALL(IF(B$1='Guias Salariais'!$D$1:$D$1298,ROW('Guias Salariais'!$D$1:$D$1298)-ROW('Guias Salariais'!$D$1)+1),ROW(26:26))),"")</f>
        <v/>
      </c>
      <c r="C27" s="279" t="str">
        <f t="shared" si="0"/>
        <v/>
      </c>
      <c r="D27" s="121" t="str" cm="1">
        <f t="array" ref="D27">IFERROR(INDEX('Guias Salariais'!$E$1:$E$1298,SMALL(IF(D$1='Guias Salariais'!$D$1:$D$1298,ROW('Guias Salariais'!$D$1:$D$1298)-ROW('Guias Salariais'!$D$1)+1),ROW(26:26))),"")</f>
        <v/>
      </c>
      <c r="E27" s="279" t="str">
        <f t="shared" si="1"/>
        <v/>
      </c>
      <c r="F27" s="121" t="str" cm="1">
        <f t="array" ref="F27">IFERROR(INDEX('Guias Salariais'!$E$1:$E$1298,SMALL(IF(F$1='Guias Salariais'!$D$1:$D$1298,ROW('Guias Salariais'!$D$1:$D$1298)-ROW('Guias Salariais'!$D$1)+1),ROW(26:26))),"")</f>
        <v/>
      </c>
      <c r="G27" s="165" t="str">
        <f t="shared" si="2"/>
        <v/>
      </c>
      <c r="H27" s="88" t="str" cm="1">
        <f t="array" ref="H27">IFERROR(INDEX('Guias Salariais'!$E$1:$E$1298,SMALL(IF(H$1='Guias Salariais'!$D$1:$D$1298,ROW('Guias Salariais'!$D$1:$D$1298)-ROW('Guias Salariais'!$D$1)+1),ROW(26:26))),"")</f>
        <v/>
      </c>
      <c r="I27" s="279" t="str">
        <f t="shared" si="3"/>
        <v/>
      </c>
      <c r="J27" s="122" t="str" cm="1">
        <f t="array" ref="J27">IFERROR(INDEX('Guias Salariais'!$E$1:$E$1298,SMALL(IF(J$1='Guias Salariais'!$D$1:$D$1298,ROW('Guias Salariais'!$D$1:$D$1298)-ROW('Guias Salariais'!$D$1)+1),ROW(26:26))),"")</f>
        <v/>
      </c>
      <c r="K27" s="279" t="str">
        <f t="shared" si="4"/>
        <v/>
      </c>
      <c r="L27" s="122" t="str" cm="1">
        <f t="array" ref="L27">IFERROR(INDEX('Guias Salariais'!$E$1:$E$1298,SMALL(IF(L$1='Guias Salariais'!$D$1:$D$1298,ROW('Guias Salariais'!$D$1:$D$1298)-ROW('Guias Salariais'!$D$1)+1),ROW(26:26))),"")</f>
        <v/>
      </c>
      <c r="M27" s="165" t="str">
        <f t="shared" si="5"/>
        <v/>
      </c>
      <c r="N27" s="119" t="str" cm="1">
        <f t="array" ref="N27">IFERROR(INDEX('Guias Salariais'!$E$1:$E$1298,SMALL(IF(N$1='Guias Salariais'!$D$1:$D$1298,ROW('Guias Salariais'!$D$1:$D$1298)-ROW('Guias Salariais'!$D$1)+1),ROW(26:26))),"")</f>
        <v/>
      </c>
      <c r="O27" s="165" t="str">
        <f t="shared" si="6"/>
        <v/>
      </c>
      <c r="P27" s="88" t="str" cm="1">
        <f t="array" ref="P27">IFERROR(INDEX('Guias Salariais'!$E$1:$E$1298,SMALL(IF(P$1='Guias Salariais'!$D$1:$D$1298,ROW('Guias Salariais'!$D$1:$D$1298)-ROW('Guias Salariais'!$D$1)+1),ROW(26:26))),"")</f>
        <v/>
      </c>
      <c r="Q27" s="279" t="str">
        <f t="shared" si="7"/>
        <v/>
      </c>
      <c r="R27" s="122" t="str" cm="1">
        <f t="array" ref="R27">IFERROR(INDEX('Guias Salariais'!$E$1:$E$1298,SMALL(IF(R$1='Guias Salariais'!$D$1:$D$1298,ROW('Guias Salariais'!$D$1:$D$1298)-ROW('Guias Salariais'!$D$1)+1),ROW(26:26))),"")</f>
        <v/>
      </c>
      <c r="S27" s="279" t="str">
        <f t="shared" si="8"/>
        <v/>
      </c>
      <c r="T27" s="122" t="str" cm="1">
        <f t="array" ref="T27">IFERROR(INDEX('Guias Salariais'!$E$1:$E$1298,SMALL(IF(T$1='Guias Salariais'!$D$1:$D$1298,ROW('Guias Salariais'!$D$1:$D$1298)-ROW('Guias Salariais'!$D$1)+1),ROW(26:26))),"")</f>
        <v/>
      </c>
      <c r="U27" s="165" t="str">
        <f t="shared" si="9"/>
        <v/>
      </c>
      <c r="V27" s="119" t="str" cm="1">
        <f t="array" ref="V27">IFERROR(INDEX('Guias Salariais'!$E$1:$E$1298,SMALL(IF(V$1='Guias Salariais'!$D$1:$D$1298,ROW('Guias Salariais'!$D$1:$D$1298)-ROW('Guias Salariais'!$D$1)+1),ROW(26:26))),"")</f>
        <v/>
      </c>
      <c r="W27" s="165" t="str">
        <f t="shared" si="10"/>
        <v/>
      </c>
      <c r="X27" s="88" t="str" cm="1">
        <f t="array" ref="X27">IFERROR(INDEX('Guias Salariais'!$E$1:$E$1298,SMALL(IF(X$1='Guias Salariais'!$D$1:$D$1298,ROW('Guias Salariais'!$D$1:$D$1298)-ROW('Guias Salariais'!$D$1)+1),ROW(26:26))),"")</f>
        <v/>
      </c>
      <c r="Y27" s="279" t="str">
        <f t="shared" si="11"/>
        <v/>
      </c>
      <c r="Z27" s="122" t="str" cm="1">
        <f t="array" ref="Z27">IFERROR(INDEX('Guias Salariais'!$E$1:$E$1298,SMALL(IF(Z$1='Guias Salariais'!$D$1:$D$1298,ROW('Guias Salariais'!$D$1:$D$1298)-ROW('Guias Salariais'!$D$1)+1),ROW(26:26))),"")</f>
        <v/>
      </c>
      <c r="AA27" s="279" t="str">
        <f t="shared" si="12"/>
        <v/>
      </c>
      <c r="AB27" s="122" t="str" cm="1">
        <f t="array" ref="AB27">IFERROR(INDEX('Guias Salariais'!$E$1:$E$1298,SMALL(IF(AB$1='Guias Salariais'!$D$1:$D$1298,ROW('Guias Salariais'!$D$1:$D$1298)-ROW('Guias Salariais'!$D$1)+1),ROW(26:26))),"")</f>
        <v/>
      </c>
      <c r="AC27" s="165" t="str">
        <f t="shared" si="13"/>
        <v/>
      </c>
      <c r="AD27" s="119" t="str" cm="1">
        <f t="array" ref="AD27">IFERROR(INDEX('Guias Salariais'!$E$1:$E$1298,SMALL(IF(AD$1='Guias Salariais'!$D$1:$D$1298,ROW('Guias Salariais'!$D$1:$D$1298)-ROW('Guias Salariais'!$D$1)+1),ROW(26:26))),"")</f>
        <v/>
      </c>
      <c r="AE27" s="279" t="str">
        <f t="shared" si="14"/>
        <v/>
      </c>
      <c r="AF27" s="121" t="str" cm="1">
        <f t="array" ref="AF27">IFERROR(INDEX('Guias Salariais'!$E$1:$E$1298,SMALL(IF(AF$1='Guias Salariais'!$D$1:$D$1298,ROW('Guias Salariais'!$D$1:$D$1298)-ROW('Guias Salariais'!$D$1)+1),ROW(26:26))),"")</f>
        <v/>
      </c>
      <c r="AG27" s="279" t="str">
        <f t="shared" si="15"/>
        <v/>
      </c>
      <c r="AH27" s="121" t="str" cm="1">
        <f t="array" ref="AH27">IFERROR(INDEX('Guias Salariais'!$E$1:$E$1298,SMALL(IF(AH$1='Guias Salariais'!$D$1:$D$1298,ROW('Guias Salariais'!$D$1:$D$1298)-ROW('Guias Salariais'!$D$1)+1),ROW(26:26))),"")</f>
        <v/>
      </c>
      <c r="AI27" s="165" t="str">
        <f t="shared" si="16"/>
        <v/>
      </c>
      <c r="AJ27" s="88" t="str" cm="1">
        <f t="array" ref="AJ27">IFERROR(INDEX('Guias Salariais'!$E$1:$E$1298,SMALL(IF(AJ$1='Guias Salariais'!$D$1:$D$1298,ROW('Guias Salariais'!$D$1:$D$1298)-ROW('Guias Salariais'!$D$1)+1),ROW(26:26))),"")</f>
        <v/>
      </c>
      <c r="AK27" s="279" t="str">
        <f t="shared" si="17"/>
        <v/>
      </c>
      <c r="AL27" s="122" t="str" cm="1">
        <f t="array" ref="AL27">IFERROR(INDEX('Guias Salariais'!$E$1:$E$1298,SMALL(IF(AL$1='Guias Salariais'!$D$1:$D$1298,ROW('Guias Salariais'!$D$1:$D$1298)-ROW('Guias Salariais'!$D$1)+1),ROW(26:26))),"")</f>
        <v/>
      </c>
      <c r="AM27" s="279" t="str">
        <f t="shared" si="18"/>
        <v/>
      </c>
      <c r="AN27" s="122" t="str" cm="1">
        <f t="array" ref="AN27">IFERROR(INDEX('Guias Salariais'!$E$1:$E$1298,SMALL(IF(AN$1='Guias Salariais'!$D$1:$D$1298,ROW('Guias Salariais'!$D$1:$D$1298)-ROW('Guias Salariais'!$D$1)+1),ROW(26:26))),"")</f>
        <v/>
      </c>
      <c r="AO27" s="165" t="str">
        <f t="shared" si="19"/>
        <v/>
      </c>
      <c r="AP27" s="119" t="str" cm="1">
        <f t="array" ref="AP27">IFERROR(INDEX('Guias Salariais'!$E$1:$E$1298,SMALL(IF(AP$1='Guias Salariais'!$D$1:$D$1298,ROW('Guias Salariais'!$D$1:$D$1298)-ROW('Guias Salariais'!$D$1)+1),ROW(26:26))),"")</f>
        <v/>
      </c>
      <c r="AQ27" s="279" t="str">
        <f t="shared" si="20"/>
        <v/>
      </c>
      <c r="AR27" s="121" t="str" cm="1">
        <f t="array" ref="AR27">IFERROR(INDEX('Guias Salariais'!$E$1:$E$1298,SMALL(IF(AR$1='Guias Salariais'!$D$1:$D$1298,ROW('Guias Salariais'!$D$1:$D$1298)-ROW('Guias Salariais'!$D$1)+1),ROW(26:26))),"")</f>
        <v/>
      </c>
      <c r="AS27" s="279" t="str">
        <f t="shared" si="21"/>
        <v/>
      </c>
      <c r="AT27" s="121" t="str" cm="1">
        <f t="array" ref="AT27">IFERROR(INDEX('Guias Salariais'!$E$1:$E$1298,SMALL(IF(AT$1='Guias Salariais'!$D$1:$D$1298,ROW('Guias Salariais'!$D$1:$D$1298)-ROW('Guias Salariais'!$D$1)+1),ROW(26:26))),"")</f>
        <v/>
      </c>
      <c r="AU27" s="165" t="str">
        <f t="shared" si="22"/>
        <v/>
      </c>
      <c r="AV27" s="88" t="str" cm="1">
        <f t="array" ref="AV27">IFERROR(INDEX('Guias Salariais'!$E$1:$E$1298,SMALL(IF(AV$1='Guias Salariais'!$D$1:$D$1298,ROW('Guias Salariais'!$D$1:$D$1298)-ROW('Guias Salariais'!$D$1)+1),ROW(26:26))),"")</f>
        <v/>
      </c>
      <c r="AW27" s="279" t="str">
        <f t="shared" si="23"/>
        <v/>
      </c>
      <c r="AX27" s="122" t="str" cm="1">
        <f t="array" ref="AX27">IFERROR(INDEX('Guias Salariais'!$E$1:$E$1298,SMALL(IF(AX$1='Guias Salariais'!$D$1:$D$1298,ROW('Guias Salariais'!$D$1:$D$1298)-ROW('Guias Salariais'!$D$1)+1),ROW(26:26))),"")</f>
        <v/>
      </c>
      <c r="AY27" s="279" t="str">
        <f t="shared" si="24"/>
        <v/>
      </c>
      <c r="AZ27" s="122" t="str" cm="1">
        <f t="array" ref="AZ27">IFERROR(INDEX('Guias Salariais'!$E$1:$E$1298,SMALL(IF(AZ$1='Guias Salariais'!$D$1:$D$1298,ROW('Guias Salariais'!$D$1:$D$1298)-ROW('Guias Salariais'!$D$1)+1),ROW(26:26))),"")</f>
        <v/>
      </c>
      <c r="BA27" s="279" t="str">
        <f t="shared" si="25"/>
        <v/>
      </c>
      <c r="BB27" s="119" t="str" cm="1">
        <f t="array" ref="BB27">IFERROR(INDEX('Guias Salariais'!$E$1:$E$1298,SMALL(IF(BB$1='Guias Salariais'!$D$1:$D$1298,ROW('Guias Salariais'!$D$1:$D$1298)-ROW('Guias Salariais'!$D$1)+1),ROW(26:26))),"")</f>
        <v/>
      </c>
      <c r="BC27" s="279" t="str">
        <f t="shared" si="26"/>
        <v/>
      </c>
      <c r="BD27" s="121" t="str" cm="1">
        <f t="array" ref="BD27">IFERROR(INDEX('Guias Salariais'!$E$1:$E$1298,SMALL(IF(BD$1='Guias Salariais'!$D$1:$D$1298,ROW('Guias Salariais'!$D$1:$D$1298)-ROW('Guias Salariais'!$D$1)+1),ROW(26:26))),"")</f>
        <v/>
      </c>
      <c r="BE27" s="279" t="str">
        <f t="shared" si="27"/>
        <v/>
      </c>
      <c r="BF27" s="121" t="str" cm="1">
        <f t="array" ref="BF27">IFERROR(INDEX('Guias Salariais'!$E$1:$E$1298,SMALL(IF(BF$1='Guias Salariais'!$D$1:$D$1298,ROW('Guias Salariais'!$D$1:$D$1298)-ROW('Guias Salariais'!$D$1)+1),ROW(26:26))),"")</f>
        <v/>
      </c>
      <c r="BG27" s="279" t="str">
        <f t="shared" si="28"/>
        <v/>
      </c>
      <c r="BH27" s="88" t="str" cm="1">
        <f t="array" ref="BH27">IFERROR(INDEX('Guias Salariais'!$E$1:$E$1298,SMALL(IF(BH$1='Guias Salariais'!$D$1:$D$1298,ROW('Guias Salariais'!$D$1:$D$1298)-ROW('Guias Salariais'!$D$1)+1),ROW(26:26))),"")</f>
        <v/>
      </c>
      <c r="BI27" s="279" t="str">
        <f t="shared" si="29"/>
        <v/>
      </c>
      <c r="BJ27" s="122" t="str" cm="1">
        <f t="array" ref="BJ27">IFERROR(INDEX('Guias Salariais'!$E$1:$E$1298,SMALL(IF(BJ$1='Guias Salariais'!$D$1:$D$1298,ROW('Guias Salariais'!$D$1:$D$1298)-ROW('Guias Salariais'!$D$1)+1),ROW(26:26))),"")</f>
        <v/>
      </c>
      <c r="BK27" s="279" t="str">
        <f t="shared" si="30"/>
        <v/>
      </c>
      <c r="BL27" s="122" t="str" cm="1">
        <f t="array" ref="BL27">IFERROR(INDEX('Guias Salariais'!$E$1:$E$1298,SMALL(IF(BL$1='Guias Salariais'!$D$1:$D$1298,ROW('Guias Salariais'!$D$1:$D$1298)-ROW('Guias Salariais'!$D$1)+1),ROW(26:26))),"")</f>
        <v/>
      </c>
      <c r="BM27" s="279" t="str">
        <f t="shared" si="31"/>
        <v/>
      </c>
      <c r="BN27" s="119" t="str" cm="1">
        <f t="array" ref="BN27">IFERROR(INDEX('Guias Salariais'!$E$1:$E$1298,SMALL(IF(BN$1='Guias Salariais'!$D$1:$D$1298,ROW('Guias Salariais'!$D$1:$D$1298)-ROW('Guias Salariais'!$D$1)+1),ROW(26:26))),"")</f>
        <v/>
      </c>
      <c r="BO27" s="165" t="str">
        <f t="shared" si="32"/>
        <v/>
      </c>
      <c r="BP27" s="122" t="str" cm="1">
        <f t="array" ref="BP27">IFERROR(INDEX('Guias Salariais'!$E$1:$E$1298,SMALL(IF(BP$1='Guias Salariais'!$D$1:$D$1298,ROW('Guias Salariais'!$D$1:$D$1298)-ROW('Guias Salariais'!$D$1)+1),ROW(26:26))),"")</f>
        <v/>
      </c>
      <c r="BQ27" s="279" t="str">
        <f t="shared" si="33"/>
        <v/>
      </c>
      <c r="BR27" s="122" t="str" cm="1">
        <f t="array" ref="BR27">IFERROR(INDEX('Guias Salariais'!$E$1:$E$1298,SMALL(IF(BR$1='Guias Salariais'!$D$1:$D$1298,ROW('Guias Salariais'!$D$1:$D$1298)-ROW('Guias Salariais'!$D$1)+1),ROW(26:26))),"")</f>
        <v/>
      </c>
      <c r="BS27" s="165" t="str">
        <f t="shared" si="34"/>
        <v/>
      </c>
    </row>
    <row r="28" spans="1:71" x14ac:dyDescent="0.25">
      <c r="A28" s="667"/>
      <c r="B28" s="119" t="str" cm="1">
        <f t="array" ref="B28">IFERROR(INDEX('Guias Salariais'!$E$1:$E$1298,SMALL(IF(B$1='Guias Salariais'!$D$1:$D$1298,ROW('Guias Salariais'!$D$1:$D$1298)-ROW('Guias Salariais'!$D$1)+1),ROW(27:27))),"")</f>
        <v/>
      </c>
      <c r="C28" s="279" t="str">
        <f t="shared" si="0"/>
        <v/>
      </c>
      <c r="D28" s="121" t="str" cm="1">
        <f t="array" ref="D28">IFERROR(INDEX('Guias Salariais'!$E$1:$E$1298,SMALL(IF(D$1='Guias Salariais'!$D$1:$D$1298,ROW('Guias Salariais'!$D$1:$D$1298)-ROW('Guias Salariais'!$D$1)+1),ROW(27:27))),"")</f>
        <v/>
      </c>
      <c r="E28" s="279" t="str">
        <f t="shared" si="1"/>
        <v/>
      </c>
      <c r="F28" s="121" t="str" cm="1">
        <f t="array" ref="F28">IFERROR(INDEX('Guias Salariais'!$E$1:$E$1298,SMALL(IF(F$1='Guias Salariais'!$D$1:$D$1298,ROW('Guias Salariais'!$D$1:$D$1298)-ROW('Guias Salariais'!$D$1)+1),ROW(27:27))),"")</f>
        <v/>
      </c>
      <c r="G28" s="165" t="str">
        <f t="shared" si="2"/>
        <v/>
      </c>
      <c r="H28" s="88" t="str" cm="1">
        <f t="array" ref="H28">IFERROR(INDEX('Guias Salariais'!$E$1:$E$1298,SMALL(IF(H$1='Guias Salariais'!$D$1:$D$1298,ROW('Guias Salariais'!$D$1:$D$1298)-ROW('Guias Salariais'!$D$1)+1),ROW(27:27))),"")</f>
        <v/>
      </c>
      <c r="I28" s="279" t="str">
        <f t="shared" si="3"/>
        <v/>
      </c>
      <c r="J28" s="122" t="str" cm="1">
        <f t="array" ref="J28">IFERROR(INDEX('Guias Salariais'!$E$1:$E$1298,SMALL(IF(J$1='Guias Salariais'!$D$1:$D$1298,ROW('Guias Salariais'!$D$1:$D$1298)-ROW('Guias Salariais'!$D$1)+1),ROW(27:27))),"")</f>
        <v/>
      </c>
      <c r="K28" s="279" t="str">
        <f t="shared" si="4"/>
        <v/>
      </c>
      <c r="L28" s="122" t="str" cm="1">
        <f t="array" ref="L28">IFERROR(INDEX('Guias Salariais'!$E$1:$E$1298,SMALL(IF(L$1='Guias Salariais'!$D$1:$D$1298,ROW('Guias Salariais'!$D$1:$D$1298)-ROW('Guias Salariais'!$D$1)+1),ROW(27:27))),"")</f>
        <v/>
      </c>
      <c r="M28" s="165" t="str">
        <f t="shared" si="5"/>
        <v/>
      </c>
      <c r="N28" s="119" t="str" cm="1">
        <f t="array" ref="N28">IFERROR(INDEX('Guias Salariais'!$E$1:$E$1298,SMALL(IF(N$1='Guias Salariais'!$D$1:$D$1298,ROW('Guias Salariais'!$D$1:$D$1298)-ROW('Guias Salariais'!$D$1)+1),ROW(27:27))),"")</f>
        <v/>
      </c>
      <c r="O28" s="165" t="str">
        <f t="shared" si="6"/>
        <v/>
      </c>
      <c r="P28" s="88" t="str" cm="1">
        <f t="array" ref="P28">IFERROR(INDEX('Guias Salariais'!$E$1:$E$1298,SMALL(IF(P$1='Guias Salariais'!$D$1:$D$1298,ROW('Guias Salariais'!$D$1:$D$1298)-ROW('Guias Salariais'!$D$1)+1),ROW(27:27))),"")</f>
        <v/>
      </c>
      <c r="Q28" s="279" t="str">
        <f t="shared" si="7"/>
        <v/>
      </c>
      <c r="R28" s="122" t="str" cm="1">
        <f t="array" ref="R28">IFERROR(INDEX('Guias Salariais'!$E$1:$E$1298,SMALL(IF(R$1='Guias Salariais'!$D$1:$D$1298,ROW('Guias Salariais'!$D$1:$D$1298)-ROW('Guias Salariais'!$D$1)+1),ROW(27:27))),"")</f>
        <v/>
      </c>
      <c r="S28" s="279" t="str">
        <f t="shared" si="8"/>
        <v/>
      </c>
      <c r="T28" s="122" t="str" cm="1">
        <f t="array" ref="T28">IFERROR(INDEX('Guias Salariais'!$E$1:$E$1298,SMALL(IF(T$1='Guias Salariais'!$D$1:$D$1298,ROW('Guias Salariais'!$D$1:$D$1298)-ROW('Guias Salariais'!$D$1)+1),ROW(27:27))),"")</f>
        <v/>
      </c>
      <c r="U28" s="165" t="str">
        <f t="shared" si="9"/>
        <v/>
      </c>
      <c r="V28" s="119" t="str" cm="1">
        <f t="array" ref="V28">IFERROR(INDEX('Guias Salariais'!$E$1:$E$1298,SMALL(IF(V$1='Guias Salariais'!$D$1:$D$1298,ROW('Guias Salariais'!$D$1:$D$1298)-ROW('Guias Salariais'!$D$1)+1),ROW(27:27))),"")</f>
        <v/>
      </c>
      <c r="W28" s="165" t="str">
        <f t="shared" si="10"/>
        <v/>
      </c>
      <c r="X28" s="88" t="str" cm="1">
        <f t="array" ref="X28">IFERROR(INDEX('Guias Salariais'!$E$1:$E$1298,SMALL(IF(X$1='Guias Salariais'!$D$1:$D$1298,ROW('Guias Salariais'!$D$1:$D$1298)-ROW('Guias Salariais'!$D$1)+1),ROW(27:27))),"")</f>
        <v/>
      </c>
      <c r="Y28" s="279" t="str">
        <f t="shared" si="11"/>
        <v/>
      </c>
      <c r="Z28" s="122" t="str" cm="1">
        <f t="array" ref="Z28">IFERROR(INDEX('Guias Salariais'!$E$1:$E$1298,SMALL(IF(Z$1='Guias Salariais'!$D$1:$D$1298,ROW('Guias Salariais'!$D$1:$D$1298)-ROW('Guias Salariais'!$D$1)+1),ROW(27:27))),"")</f>
        <v/>
      </c>
      <c r="AA28" s="279" t="str">
        <f t="shared" si="12"/>
        <v/>
      </c>
      <c r="AB28" s="122" t="str" cm="1">
        <f t="array" ref="AB28">IFERROR(INDEX('Guias Salariais'!$E$1:$E$1298,SMALL(IF(AB$1='Guias Salariais'!$D$1:$D$1298,ROW('Guias Salariais'!$D$1:$D$1298)-ROW('Guias Salariais'!$D$1)+1),ROW(27:27))),"")</f>
        <v/>
      </c>
      <c r="AC28" s="165" t="str">
        <f t="shared" si="13"/>
        <v/>
      </c>
      <c r="AD28" s="119" t="str" cm="1">
        <f t="array" ref="AD28">IFERROR(INDEX('Guias Salariais'!$E$1:$E$1298,SMALL(IF(AD$1='Guias Salariais'!$D$1:$D$1298,ROW('Guias Salariais'!$D$1:$D$1298)-ROW('Guias Salariais'!$D$1)+1),ROW(27:27))),"")</f>
        <v/>
      </c>
      <c r="AE28" s="279" t="str">
        <f t="shared" si="14"/>
        <v/>
      </c>
      <c r="AF28" s="121" t="str" cm="1">
        <f t="array" ref="AF28">IFERROR(INDEX('Guias Salariais'!$E$1:$E$1298,SMALL(IF(AF$1='Guias Salariais'!$D$1:$D$1298,ROW('Guias Salariais'!$D$1:$D$1298)-ROW('Guias Salariais'!$D$1)+1),ROW(27:27))),"")</f>
        <v/>
      </c>
      <c r="AG28" s="279" t="str">
        <f t="shared" si="15"/>
        <v/>
      </c>
      <c r="AH28" s="121" t="str" cm="1">
        <f t="array" ref="AH28">IFERROR(INDEX('Guias Salariais'!$E$1:$E$1298,SMALL(IF(AH$1='Guias Salariais'!$D$1:$D$1298,ROW('Guias Salariais'!$D$1:$D$1298)-ROW('Guias Salariais'!$D$1)+1),ROW(27:27))),"")</f>
        <v/>
      </c>
      <c r="AI28" s="165" t="str">
        <f t="shared" si="16"/>
        <v/>
      </c>
      <c r="AJ28" s="88" t="str" cm="1">
        <f t="array" ref="AJ28">IFERROR(INDEX('Guias Salariais'!$E$1:$E$1298,SMALL(IF(AJ$1='Guias Salariais'!$D$1:$D$1298,ROW('Guias Salariais'!$D$1:$D$1298)-ROW('Guias Salariais'!$D$1)+1),ROW(27:27))),"")</f>
        <v/>
      </c>
      <c r="AK28" s="279" t="str">
        <f t="shared" si="17"/>
        <v/>
      </c>
      <c r="AL28" s="122" t="str" cm="1">
        <f t="array" ref="AL28">IFERROR(INDEX('Guias Salariais'!$E$1:$E$1298,SMALL(IF(AL$1='Guias Salariais'!$D$1:$D$1298,ROW('Guias Salariais'!$D$1:$D$1298)-ROW('Guias Salariais'!$D$1)+1),ROW(27:27))),"")</f>
        <v/>
      </c>
      <c r="AM28" s="279" t="str">
        <f t="shared" si="18"/>
        <v/>
      </c>
      <c r="AN28" s="122" t="str" cm="1">
        <f t="array" ref="AN28">IFERROR(INDEX('Guias Salariais'!$E$1:$E$1298,SMALL(IF(AN$1='Guias Salariais'!$D$1:$D$1298,ROW('Guias Salariais'!$D$1:$D$1298)-ROW('Guias Salariais'!$D$1)+1),ROW(27:27))),"")</f>
        <v/>
      </c>
      <c r="AO28" s="165" t="str">
        <f t="shared" si="19"/>
        <v/>
      </c>
      <c r="AP28" s="119" t="str" cm="1">
        <f t="array" ref="AP28">IFERROR(INDEX('Guias Salariais'!$E$1:$E$1298,SMALL(IF(AP$1='Guias Salariais'!$D$1:$D$1298,ROW('Guias Salariais'!$D$1:$D$1298)-ROW('Guias Salariais'!$D$1)+1),ROW(27:27))),"")</f>
        <v/>
      </c>
      <c r="AQ28" s="279" t="str">
        <f t="shared" si="20"/>
        <v/>
      </c>
      <c r="AR28" s="121" t="str" cm="1">
        <f t="array" ref="AR28">IFERROR(INDEX('Guias Salariais'!$E$1:$E$1298,SMALL(IF(AR$1='Guias Salariais'!$D$1:$D$1298,ROW('Guias Salariais'!$D$1:$D$1298)-ROW('Guias Salariais'!$D$1)+1),ROW(27:27))),"")</f>
        <v/>
      </c>
      <c r="AS28" s="279" t="str">
        <f t="shared" si="21"/>
        <v/>
      </c>
      <c r="AT28" s="121" t="str" cm="1">
        <f t="array" ref="AT28">IFERROR(INDEX('Guias Salariais'!$E$1:$E$1298,SMALL(IF(AT$1='Guias Salariais'!$D$1:$D$1298,ROW('Guias Salariais'!$D$1:$D$1298)-ROW('Guias Salariais'!$D$1)+1),ROW(27:27))),"")</f>
        <v/>
      </c>
      <c r="AU28" s="165" t="str">
        <f t="shared" si="22"/>
        <v/>
      </c>
      <c r="AV28" s="88" t="str" cm="1">
        <f t="array" ref="AV28">IFERROR(INDEX('Guias Salariais'!$E$1:$E$1298,SMALL(IF(AV$1='Guias Salariais'!$D$1:$D$1298,ROW('Guias Salariais'!$D$1:$D$1298)-ROW('Guias Salariais'!$D$1)+1),ROW(27:27))),"")</f>
        <v/>
      </c>
      <c r="AW28" s="279" t="str">
        <f t="shared" si="23"/>
        <v/>
      </c>
      <c r="AX28" s="122" t="str" cm="1">
        <f t="array" ref="AX28">IFERROR(INDEX('Guias Salariais'!$E$1:$E$1298,SMALL(IF(AX$1='Guias Salariais'!$D$1:$D$1298,ROW('Guias Salariais'!$D$1:$D$1298)-ROW('Guias Salariais'!$D$1)+1),ROW(27:27))),"")</f>
        <v/>
      </c>
      <c r="AY28" s="279" t="str">
        <f t="shared" si="24"/>
        <v/>
      </c>
      <c r="AZ28" s="122" t="str" cm="1">
        <f t="array" ref="AZ28">IFERROR(INDEX('Guias Salariais'!$E$1:$E$1298,SMALL(IF(AZ$1='Guias Salariais'!$D$1:$D$1298,ROW('Guias Salariais'!$D$1:$D$1298)-ROW('Guias Salariais'!$D$1)+1),ROW(27:27))),"")</f>
        <v/>
      </c>
      <c r="BA28" s="279" t="str">
        <f t="shared" si="25"/>
        <v/>
      </c>
      <c r="BB28" s="119" t="str" cm="1">
        <f t="array" ref="BB28">IFERROR(INDEX('Guias Salariais'!$E$1:$E$1298,SMALL(IF(BB$1='Guias Salariais'!$D$1:$D$1298,ROW('Guias Salariais'!$D$1:$D$1298)-ROW('Guias Salariais'!$D$1)+1),ROW(27:27))),"")</f>
        <v/>
      </c>
      <c r="BC28" s="279" t="str">
        <f t="shared" si="26"/>
        <v/>
      </c>
      <c r="BD28" s="121" t="str" cm="1">
        <f t="array" ref="BD28">IFERROR(INDEX('Guias Salariais'!$E$1:$E$1298,SMALL(IF(BD$1='Guias Salariais'!$D$1:$D$1298,ROW('Guias Salariais'!$D$1:$D$1298)-ROW('Guias Salariais'!$D$1)+1),ROW(27:27))),"")</f>
        <v/>
      </c>
      <c r="BE28" s="279" t="str">
        <f t="shared" si="27"/>
        <v/>
      </c>
      <c r="BF28" s="121" t="str" cm="1">
        <f t="array" ref="BF28">IFERROR(INDEX('Guias Salariais'!$E$1:$E$1298,SMALL(IF(BF$1='Guias Salariais'!$D$1:$D$1298,ROW('Guias Salariais'!$D$1:$D$1298)-ROW('Guias Salariais'!$D$1)+1),ROW(27:27))),"")</f>
        <v/>
      </c>
      <c r="BG28" s="279" t="str">
        <f t="shared" si="28"/>
        <v/>
      </c>
      <c r="BH28" s="88" t="str" cm="1">
        <f t="array" ref="BH28">IFERROR(INDEX('Guias Salariais'!$E$1:$E$1298,SMALL(IF(BH$1='Guias Salariais'!$D$1:$D$1298,ROW('Guias Salariais'!$D$1:$D$1298)-ROW('Guias Salariais'!$D$1)+1),ROW(27:27))),"")</f>
        <v/>
      </c>
      <c r="BI28" s="279" t="str">
        <f t="shared" si="29"/>
        <v/>
      </c>
      <c r="BJ28" s="122" t="str" cm="1">
        <f t="array" ref="BJ28">IFERROR(INDEX('Guias Salariais'!$E$1:$E$1298,SMALL(IF(BJ$1='Guias Salariais'!$D$1:$D$1298,ROW('Guias Salariais'!$D$1:$D$1298)-ROW('Guias Salariais'!$D$1)+1),ROW(27:27))),"")</f>
        <v/>
      </c>
      <c r="BK28" s="279" t="str">
        <f t="shared" si="30"/>
        <v/>
      </c>
      <c r="BL28" s="122" t="str" cm="1">
        <f t="array" ref="BL28">IFERROR(INDEX('Guias Salariais'!$E$1:$E$1298,SMALL(IF(BL$1='Guias Salariais'!$D$1:$D$1298,ROW('Guias Salariais'!$D$1:$D$1298)-ROW('Guias Salariais'!$D$1)+1),ROW(27:27))),"")</f>
        <v/>
      </c>
      <c r="BM28" s="279" t="str">
        <f t="shared" si="31"/>
        <v/>
      </c>
      <c r="BN28" s="119" t="str" cm="1">
        <f t="array" ref="BN28">IFERROR(INDEX('Guias Salariais'!$E$1:$E$1298,SMALL(IF(BN$1='Guias Salariais'!$D$1:$D$1298,ROW('Guias Salariais'!$D$1:$D$1298)-ROW('Guias Salariais'!$D$1)+1),ROW(27:27))),"")</f>
        <v/>
      </c>
      <c r="BO28" s="165" t="str">
        <f t="shared" si="32"/>
        <v/>
      </c>
      <c r="BP28" s="122" t="str" cm="1">
        <f t="array" ref="BP28">IFERROR(INDEX('Guias Salariais'!$E$1:$E$1298,SMALL(IF(BP$1='Guias Salariais'!$D$1:$D$1298,ROW('Guias Salariais'!$D$1:$D$1298)-ROW('Guias Salariais'!$D$1)+1),ROW(27:27))),"")</f>
        <v/>
      </c>
      <c r="BQ28" s="279" t="str">
        <f t="shared" si="33"/>
        <v/>
      </c>
      <c r="BR28" s="122" t="str" cm="1">
        <f t="array" ref="BR28">IFERROR(INDEX('Guias Salariais'!$E$1:$E$1298,SMALL(IF(BR$1='Guias Salariais'!$D$1:$D$1298,ROW('Guias Salariais'!$D$1:$D$1298)-ROW('Guias Salariais'!$D$1)+1),ROW(27:27))),"")</f>
        <v/>
      </c>
      <c r="BS28" s="165" t="str">
        <f t="shared" si="34"/>
        <v/>
      </c>
    </row>
    <row r="29" spans="1:71" ht="15.75" thickBot="1" x14ac:dyDescent="0.3">
      <c r="A29" s="668"/>
      <c r="B29" s="119" t="str" cm="1">
        <f t="array" ref="B29">IFERROR(INDEX('Guias Salariais'!$E$1:$E$1298,SMALL(IF(B$1='Guias Salariais'!$D$1:$D$1298,ROW('Guias Salariais'!$D$1:$D$1298)-ROW('Guias Salariais'!$D$1)+1),ROW(28:28))),"")</f>
        <v/>
      </c>
      <c r="C29" s="279" t="str">
        <f t="shared" si="0"/>
        <v/>
      </c>
      <c r="D29" s="121" t="str" cm="1">
        <f t="array" ref="D29">IFERROR(INDEX('Guias Salariais'!$E$1:$E$1298,SMALL(IF(D$1='Guias Salariais'!$D$1:$D$1298,ROW('Guias Salariais'!$D$1:$D$1298)-ROW('Guias Salariais'!$D$1)+1),ROW(28:28))),"")</f>
        <v/>
      </c>
      <c r="E29" s="279" t="str">
        <f t="shared" si="1"/>
        <v/>
      </c>
      <c r="F29" s="121" t="str" cm="1">
        <f t="array" ref="F29">IFERROR(INDEX('Guias Salariais'!$E$1:$E$1298,SMALL(IF(F$1='Guias Salariais'!$D$1:$D$1298,ROW('Guias Salariais'!$D$1:$D$1298)-ROW('Guias Salariais'!$D$1)+1),ROW(28:28))),"")</f>
        <v/>
      </c>
      <c r="G29" s="165" t="str">
        <f t="shared" si="2"/>
        <v/>
      </c>
      <c r="H29" s="88" t="str" cm="1">
        <f t="array" ref="H29">IFERROR(INDEX('Guias Salariais'!$E$1:$E$1298,SMALL(IF(H$1='Guias Salariais'!$D$1:$D$1298,ROW('Guias Salariais'!$D$1:$D$1298)-ROW('Guias Salariais'!$D$1)+1),ROW(28:28))),"")</f>
        <v/>
      </c>
      <c r="I29" s="279" t="str">
        <f t="shared" si="3"/>
        <v/>
      </c>
      <c r="J29" s="122" t="str" cm="1">
        <f t="array" ref="J29">IFERROR(INDEX('Guias Salariais'!$E$1:$E$1298,SMALL(IF(J$1='Guias Salariais'!$D$1:$D$1298,ROW('Guias Salariais'!$D$1:$D$1298)-ROW('Guias Salariais'!$D$1)+1),ROW(28:28))),"")</f>
        <v/>
      </c>
      <c r="K29" s="279" t="str">
        <f t="shared" si="4"/>
        <v/>
      </c>
      <c r="L29" s="122" t="str" cm="1">
        <f t="array" ref="L29">IFERROR(INDEX('Guias Salariais'!$E$1:$E$1298,SMALL(IF(L$1='Guias Salariais'!$D$1:$D$1298,ROW('Guias Salariais'!$D$1:$D$1298)-ROW('Guias Salariais'!$D$1)+1),ROW(28:28))),"")</f>
        <v/>
      </c>
      <c r="M29" s="165" t="str">
        <f t="shared" si="5"/>
        <v/>
      </c>
      <c r="N29" s="119" t="str" cm="1">
        <f t="array" ref="N29">IFERROR(INDEX('Guias Salariais'!$E$1:$E$1298,SMALL(IF(N$1='Guias Salariais'!$D$1:$D$1298,ROW('Guias Salariais'!$D$1:$D$1298)-ROW('Guias Salariais'!$D$1)+1),ROW(28:28))),"")</f>
        <v/>
      </c>
      <c r="O29" s="165" t="str">
        <f t="shared" si="6"/>
        <v/>
      </c>
      <c r="P29" s="88" t="str" cm="1">
        <f t="array" ref="P29">IFERROR(INDEX('Guias Salariais'!$E$1:$E$1298,SMALL(IF(P$1='Guias Salariais'!$D$1:$D$1298,ROW('Guias Salariais'!$D$1:$D$1298)-ROW('Guias Salariais'!$D$1)+1),ROW(28:28))),"")</f>
        <v/>
      </c>
      <c r="Q29" s="279" t="str">
        <f t="shared" si="7"/>
        <v/>
      </c>
      <c r="R29" s="122" t="str" cm="1">
        <f t="array" ref="R29">IFERROR(INDEX('Guias Salariais'!$E$1:$E$1298,SMALL(IF(R$1='Guias Salariais'!$D$1:$D$1298,ROW('Guias Salariais'!$D$1:$D$1298)-ROW('Guias Salariais'!$D$1)+1),ROW(28:28))),"")</f>
        <v/>
      </c>
      <c r="S29" s="279" t="str">
        <f t="shared" si="8"/>
        <v/>
      </c>
      <c r="T29" s="122" t="str" cm="1">
        <f t="array" ref="T29">IFERROR(INDEX('Guias Salariais'!$E$1:$E$1298,SMALL(IF(T$1='Guias Salariais'!$D$1:$D$1298,ROW('Guias Salariais'!$D$1:$D$1298)-ROW('Guias Salariais'!$D$1)+1),ROW(28:28))),"")</f>
        <v/>
      </c>
      <c r="U29" s="165" t="str">
        <f t="shared" si="9"/>
        <v/>
      </c>
      <c r="V29" s="119" t="str" cm="1">
        <f t="array" ref="V29">IFERROR(INDEX('Guias Salariais'!$E$1:$E$1298,SMALL(IF(V$1='Guias Salariais'!$D$1:$D$1298,ROW('Guias Salariais'!$D$1:$D$1298)-ROW('Guias Salariais'!$D$1)+1),ROW(28:28))),"")</f>
        <v/>
      </c>
      <c r="W29" s="165" t="str">
        <f t="shared" si="10"/>
        <v/>
      </c>
      <c r="X29" s="88" t="str" cm="1">
        <f t="array" ref="X29">IFERROR(INDEX('Guias Salariais'!$E$1:$E$1298,SMALL(IF(X$1='Guias Salariais'!$D$1:$D$1298,ROW('Guias Salariais'!$D$1:$D$1298)-ROW('Guias Salariais'!$D$1)+1),ROW(28:28))),"")</f>
        <v/>
      </c>
      <c r="Y29" s="279" t="str">
        <f t="shared" si="11"/>
        <v/>
      </c>
      <c r="Z29" s="122" t="str" cm="1">
        <f t="array" ref="Z29">IFERROR(INDEX('Guias Salariais'!$E$1:$E$1298,SMALL(IF(Z$1='Guias Salariais'!$D$1:$D$1298,ROW('Guias Salariais'!$D$1:$D$1298)-ROW('Guias Salariais'!$D$1)+1),ROW(28:28))),"")</f>
        <v/>
      </c>
      <c r="AA29" s="279" t="str">
        <f t="shared" si="12"/>
        <v/>
      </c>
      <c r="AB29" s="122" t="str" cm="1">
        <f t="array" ref="AB29">IFERROR(INDEX('Guias Salariais'!$E$1:$E$1298,SMALL(IF(AB$1='Guias Salariais'!$D$1:$D$1298,ROW('Guias Salariais'!$D$1:$D$1298)-ROW('Guias Salariais'!$D$1)+1),ROW(28:28))),"")</f>
        <v/>
      </c>
      <c r="AC29" s="165" t="str">
        <f t="shared" si="13"/>
        <v/>
      </c>
      <c r="AD29" s="119" t="str" cm="1">
        <f t="array" ref="AD29">IFERROR(INDEX('Guias Salariais'!$E$1:$E$1298,SMALL(IF(AD$1='Guias Salariais'!$D$1:$D$1298,ROW('Guias Salariais'!$D$1:$D$1298)-ROW('Guias Salariais'!$D$1)+1),ROW(28:28))),"")</f>
        <v/>
      </c>
      <c r="AE29" s="279" t="str">
        <f t="shared" si="14"/>
        <v/>
      </c>
      <c r="AF29" s="121" t="str" cm="1">
        <f t="array" ref="AF29">IFERROR(INDEX('Guias Salariais'!$E$1:$E$1298,SMALL(IF(AF$1='Guias Salariais'!$D$1:$D$1298,ROW('Guias Salariais'!$D$1:$D$1298)-ROW('Guias Salariais'!$D$1)+1),ROW(28:28))),"")</f>
        <v/>
      </c>
      <c r="AG29" s="279" t="str">
        <f t="shared" si="15"/>
        <v/>
      </c>
      <c r="AH29" s="121" t="str" cm="1">
        <f t="array" ref="AH29">IFERROR(INDEX('Guias Salariais'!$E$1:$E$1298,SMALL(IF(AH$1='Guias Salariais'!$D$1:$D$1298,ROW('Guias Salariais'!$D$1:$D$1298)-ROW('Guias Salariais'!$D$1)+1),ROW(28:28))),"")</f>
        <v/>
      </c>
      <c r="AI29" s="165" t="str">
        <f t="shared" si="16"/>
        <v/>
      </c>
      <c r="AJ29" s="88" t="str" cm="1">
        <f t="array" ref="AJ29">IFERROR(INDEX('Guias Salariais'!$E$1:$E$1298,SMALL(IF(AJ$1='Guias Salariais'!$D$1:$D$1298,ROW('Guias Salariais'!$D$1:$D$1298)-ROW('Guias Salariais'!$D$1)+1),ROW(28:28))),"")</f>
        <v/>
      </c>
      <c r="AK29" s="279" t="str">
        <f t="shared" si="17"/>
        <v/>
      </c>
      <c r="AL29" s="122" t="str" cm="1">
        <f t="array" ref="AL29">IFERROR(INDEX('Guias Salariais'!$E$1:$E$1298,SMALL(IF(AL$1='Guias Salariais'!$D$1:$D$1298,ROW('Guias Salariais'!$D$1:$D$1298)-ROW('Guias Salariais'!$D$1)+1),ROW(28:28))),"")</f>
        <v/>
      </c>
      <c r="AM29" s="279" t="str">
        <f t="shared" si="18"/>
        <v/>
      </c>
      <c r="AN29" s="122" t="str" cm="1">
        <f t="array" ref="AN29">IFERROR(INDEX('Guias Salariais'!$E$1:$E$1298,SMALL(IF(AN$1='Guias Salariais'!$D$1:$D$1298,ROW('Guias Salariais'!$D$1:$D$1298)-ROW('Guias Salariais'!$D$1)+1),ROW(28:28))),"")</f>
        <v/>
      </c>
      <c r="AO29" s="165" t="str">
        <f t="shared" si="19"/>
        <v/>
      </c>
      <c r="AP29" s="119" t="str" cm="1">
        <f t="array" ref="AP29">IFERROR(INDEX('Guias Salariais'!$E$1:$E$1298,SMALL(IF(AP$1='Guias Salariais'!$D$1:$D$1298,ROW('Guias Salariais'!$D$1:$D$1298)-ROW('Guias Salariais'!$D$1)+1),ROW(28:28))),"")</f>
        <v/>
      </c>
      <c r="AQ29" s="279" t="str">
        <f t="shared" si="20"/>
        <v/>
      </c>
      <c r="AR29" s="121" t="str" cm="1">
        <f t="array" ref="AR29">IFERROR(INDEX('Guias Salariais'!$E$1:$E$1298,SMALL(IF(AR$1='Guias Salariais'!$D$1:$D$1298,ROW('Guias Salariais'!$D$1:$D$1298)-ROW('Guias Salariais'!$D$1)+1),ROW(28:28))),"")</f>
        <v/>
      </c>
      <c r="AS29" s="279" t="str">
        <f t="shared" si="21"/>
        <v/>
      </c>
      <c r="AT29" s="121" t="str" cm="1">
        <f t="array" ref="AT29">IFERROR(INDEX('Guias Salariais'!$E$1:$E$1298,SMALL(IF(AT$1='Guias Salariais'!$D$1:$D$1298,ROW('Guias Salariais'!$D$1:$D$1298)-ROW('Guias Salariais'!$D$1)+1),ROW(28:28))),"")</f>
        <v/>
      </c>
      <c r="AU29" s="165" t="str">
        <f t="shared" si="22"/>
        <v/>
      </c>
      <c r="AV29" s="88" t="str" cm="1">
        <f t="array" ref="AV29">IFERROR(INDEX('Guias Salariais'!$E$1:$E$1298,SMALL(IF(AV$1='Guias Salariais'!$D$1:$D$1298,ROW('Guias Salariais'!$D$1:$D$1298)-ROW('Guias Salariais'!$D$1)+1),ROW(28:28))),"")</f>
        <v/>
      </c>
      <c r="AW29" s="279" t="str">
        <f t="shared" si="23"/>
        <v/>
      </c>
      <c r="AX29" s="122" t="str" cm="1">
        <f t="array" ref="AX29">IFERROR(INDEX('Guias Salariais'!$E$1:$E$1298,SMALL(IF(AX$1='Guias Salariais'!$D$1:$D$1298,ROW('Guias Salariais'!$D$1:$D$1298)-ROW('Guias Salariais'!$D$1)+1),ROW(28:28))),"")</f>
        <v/>
      </c>
      <c r="AY29" s="279" t="str">
        <f t="shared" si="24"/>
        <v/>
      </c>
      <c r="AZ29" s="122" t="str" cm="1">
        <f t="array" ref="AZ29">IFERROR(INDEX('Guias Salariais'!$E$1:$E$1298,SMALL(IF(AZ$1='Guias Salariais'!$D$1:$D$1298,ROW('Guias Salariais'!$D$1:$D$1298)-ROW('Guias Salariais'!$D$1)+1),ROW(28:28))),"")</f>
        <v/>
      </c>
      <c r="BA29" s="279" t="str">
        <f t="shared" si="25"/>
        <v/>
      </c>
      <c r="BB29" s="119" t="str" cm="1">
        <f t="array" ref="BB29">IFERROR(INDEX('Guias Salariais'!$E$1:$E$1298,SMALL(IF(BB$1='Guias Salariais'!$D$1:$D$1298,ROW('Guias Salariais'!$D$1:$D$1298)-ROW('Guias Salariais'!$D$1)+1),ROW(28:28))),"")</f>
        <v/>
      </c>
      <c r="BC29" s="279" t="str">
        <f t="shared" si="26"/>
        <v/>
      </c>
      <c r="BD29" s="121" t="str" cm="1">
        <f t="array" ref="BD29">IFERROR(INDEX('Guias Salariais'!$E$1:$E$1298,SMALL(IF(BD$1='Guias Salariais'!$D$1:$D$1298,ROW('Guias Salariais'!$D$1:$D$1298)-ROW('Guias Salariais'!$D$1)+1),ROW(28:28))),"")</f>
        <v/>
      </c>
      <c r="BE29" s="279" t="str">
        <f t="shared" si="27"/>
        <v/>
      </c>
      <c r="BF29" s="121" t="str" cm="1">
        <f t="array" ref="BF29">IFERROR(INDEX('Guias Salariais'!$E$1:$E$1298,SMALL(IF(BF$1='Guias Salariais'!$D$1:$D$1298,ROW('Guias Salariais'!$D$1:$D$1298)-ROW('Guias Salariais'!$D$1)+1),ROW(28:28))),"")</f>
        <v/>
      </c>
      <c r="BG29" s="279" t="str">
        <f t="shared" si="28"/>
        <v/>
      </c>
      <c r="BH29" s="88" t="str" cm="1">
        <f t="array" ref="BH29">IFERROR(INDEX('Guias Salariais'!$E$1:$E$1298,SMALL(IF(BH$1='Guias Salariais'!$D$1:$D$1298,ROW('Guias Salariais'!$D$1:$D$1298)-ROW('Guias Salariais'!$D$1)+1),ROW(28:28))),"")</f>
        <v/>
      </c>
      <c r="BI29" s="279" t="str">
        <f t="shared" si="29"/>
        <v/>
      </c>
      <c r="BJ29" s="122" t="str" cm="1">
        <f t="array" ref="BJ29">IFERROR(INDEX('Guias Salariais'!$E$1:$E$1298,SMALL(IF(BJ$1='Guias Salariais'!$D$1:$D$1298,ROW('Guias Salariais'!$D$1:$D$1298)-ROW('Guias Salariais'!$D$1)+1),ROW(28:28))),"")</f>
        <v/>
      </c>
      <c r="BK29" s="279" t="str">
        <f t="shared" si="30"/>
        <v/>
      </c>
      <c r="BL29" s="122" t="str" cm="1">
        <f t="array" ref="BL29">IFERROR(INDEX('Guias Salariais'!$E$1:$E$1298,SMALL(IF(BL$1='Guias Salariais'!$D$1:$D$1298,ROW('Guias Salariais'!$D$1:$D$1298)-ROW('Guias Salariais'!$D$1)+1),ROW(28:28))),"")</f>
        <v/>
      </c>
      <c r="BM29" s="279" t="str">
        <f t="shared" si="31"/>
        <v/>
      </c>
      <c r="BN29" s="119" t="str" cm="1">
        <f t="array" ref="BN29">IFERROR(INDEX('Guias Salariais'!$E$1:$E$1298,SMALL(IF(BN$1='Guias Salariais'!$D$1:$D$1298,ROW('Guias Salariais'!$D$1:$D$1298)-ROW('Guias Salariais'!$D$1)+1),ROW(28:28))),"")</f>
        <v/>
      </c>
      <c r="BO29" s="165" t="str">
        <f t="shared" si="32"/>
        <v/>
      </c>
      <c r="BP29" s="122" t="str" cm="1">
        <f t="array" ref="BP29">IFERROR(INDEX('Guias Salariais'!$E$1:$E$1298,SMALL(IF(BP$1='Guias Salariais'!$D$1:$D$1298,ROW('Guias Salariais'!$D$1:$D$1298)-ROW('Guias Salariais'!$D$1)+1),ROW(28:28))),"")</f>
        <v/>
      </c>
      <c r="BQ29" s="279" t="str">
        <f t="shared" si="33"/>
        <v/>
      </c>
      <c r="BR29" s="122" t="str" cm="1">
        <f t="array" ref="BR29">IFERROR(INDEX('Guias Salariais'!$E$1:$E$1298,SMALL(IF(BR$1='Guias Salariais'!$D$1:$D$1298,ROW('Guias Salariais'!$D$1:$D$1298)-ROW('Guias Salariais'!$D$1)+1),ROW(28:28))),"")</f>
        <v/>
      </c>
      <c r="BS29" s="165" t="str">
        <f t="shared" si="34"/>
        <v/>
      </c>
    </row>
    <row r="30" spans="1:71" ht="15" customHeight="1" x14ac:dyDescent="0.25">
      <c r="A30" s="666" t="s">
        <v>97</v>
      </c>
      <c r="B30" s="118" cm="1">
        <f t="array" ref="B30">IFERROR(INDEX('Contratações Governo'!$G$1:$G$999,SMALL(IF(B$1='Contratações Governo'!$E$1:$E$999,ROW('Contratações Governo'!$E$1:$E$999)-ROW('Contratações Governo'!$E$1)+1),ROW(1:1))),"")</f>
        <v>1714.27</v>
      </c>
      <c r="C30" s="280" t="b">
        <f t="shared" si="0"/>
        <v>1</v>
      </c>
      <c r="D30" s="86" cm="1">
        <f t="array" ref="D30">IFERROR(INDEX('Contratações Governo'!$G$1:$G$999,SMALL(IF(D$1='Contratações Governo'!$E$1:$E$999,ROW('Contratações Governo'!$E$1:$E$999)-ROW('Contratações Governo'!$E$1)+1),ROW(1:1))),"")</f>
        <v>2312.19</v>
      </c>
      <c r="E30" s="280" t="b">
        <f t="shared" si="1"/>
        <v>1</v>
      </c>
      <c r="F30" s="86" cm="1">
        <f t="array" ref="F30">IFERROR(INDEX('Contratações Governo'!$G$1:$G$999,SMALL(IF(F$1='Contratações Governo'!$E$1:$E$999,ROW('Contratações Governo'!$E$1:$E$999)-ROW('Contratações Governo'!$E$1)+1),ROW(1:1))),"")</f>
        <v>3216.87</v>
      </c>
      <c r="G30" s="289" t="b">
        <f t="shared" si="2"/>
        <v>1</v>
      </c>
      <c r="H30" s="87" cm="1">
        <f t="array" ref="H30">IFERROR(INDEX('Contratações Governo'!$G$1:$G$999,SMALL(IF(H$1='Contratações Governo'!$E$1:$E$999,ROW('Contratações Governo'!$E$1:$E$999)-ROW('Contratações Governo'!$E$1)+1),ROW(1:1))),"")</f>
        <v>1600.32</v>
      </c>
      <c r="I30" s="280" t="b">
        <f t="shared" si="3"/>
        <v>1</v>
      </c>
      <c r="J30" s="85" cm="1">
        <f t="array" ref="J30">IFERROR(INDEX('Contratações Governo'!$G$1:$G$999,SMALL(IF(J$1='Contratações Governo'!$E$1:$E$999,ROW('Contratações Governo'!$E$1:$E$999)-ROW('Contratações Governo'!$E$1)+1),ROW(1:1))),"")</f>
        <v>2505.12</v>
      </c>
      <c r="K30" s="280" t="b">
        <f t="shared" si="4"/>
        <v>1</v>
      </c>
      <c r="L30" s="85" cm="1">
        <f t="array" ref="L30">IFERROR(INDEX('Contratações Governo'!$G$1:$G$999,SMALL(IF(L$1='Contratações Governo'!$E$1:$E$999,ROW('Contratações Governo'!$E$1:$E$999)-ROW('Contratações Governo'!$E$1)+1),ROW(1:1))),"")</f>
        <v>2917.63</v>
      </c>
      <c r="M30" s="280" t="b">
        <f t="shared" si="5"/>
        <v>1</v>
      </c>
      <c r="N30" s="118" cm="1">
        <f t="array" ref="N30">IFERROR(INDEX('Contratações Governo'!$G$1:$G$999,SMALL(IF(N$1='Contratações Governo'!$E$1:$E$999,ROW('Contratações Governo'!$E$1:$E$999)-ROW('Contratações Governo'!$E$1)+1),ROW(1:1))),"")</f>
        <v>8877.2000000000007</v>
      </c>
      <c r="O30" s="280" t="b">
        <f t="shared" si="6"/>
        <v>1</v>
      </c>
      <c r="P30" s="87" cm="1">
        <f t="array" ref="P30">IFERROR(INDEX('Contratações Governo'!$G$1:$G$999,SMALL(IF(P$1='Contratações Governo'!$E$1:$E$999,ROW('Contratações Governo'!$E$1:$E$999)-ROW('Contratações Governo'!$E$1)+1),ROW(1:1))),"")</f>
        <v>3498.5</v>
      </c>
      <c r="Q30" s="280" t="b">
        <f t="shared" si="7"/>
        <v>1</v>
      </c>
      <c r="R30" s="85" cm="1">
        <f t="array" ref="R30">IFERROR(INDEX('Contratações Governo'!$G$1:$G$999,SMALL(IF(R$1='Contratações Governo'!$E$1:$E$999,ROW('Contratações Governo'!$E$1:$E$999)-ROW('Contratações Governo'!$E$1)+1),ROW(1:1))),"")</f>
        <v>5038.2299999999996</v>
      </c>
      <c r="S30" s="280" t="b">
        <f t="shared" si="8"/>
        <v>1</v>
      </c>
      <c r="T30" s="85" cm="1">
        <f t="array" ref="T30">IFERROR(INDEX('Contratações Governo'!$G$1:$G$999,SMALL(IF(T$1='Contratações Governo'!$E$1:$E$999,ROW('Contratações Governo'!$E$1:$E$999)-ROW('Contratações Governo'!$E$1)+1),ROW(1:1))),"")</f>
        <v>6491.7</v>
      </c>
      <c r="U30" s="280" t="b">
        <f t="shared" si="9"/>
        <v>1</v>
      </c>
      <c r="V30" s="118" cm="1">
        <f t="array" ref="V30">IFERROR(INDEX('Contratações Governo'!$G$1:$G$999,SMALL(IF(V$1='Contratações Governo'!$E$1:$E$999,ROW('Contratações Governo'!$E$1:$E$999)-ROW('Contratações Governo'!$E$1)+1),ROW(1:1))),"")</f>
        <v>16535.61</v>
      </c>
      <c r="W30" s="280" t="b">
        <f t="shared" si="10"/>
        <v>1</v>
      </c>
      <c r="X30" s="87" cm="1">
        <f t="array" ref="X30">IFERROR(INDEX('Contratações Governo'!$G$1:$G$999,SMALL(IF(X$1='Contratações Governo'!$E$1:$E$999,ROW('Contratações Governo'!$E$1:$E$999)-ROW('Contratações Governo'!$E$1)+1),ROW(1:1))),"")</f>
        <v>4553.91</v>
      </c>
      <c r="Y30" s="280" t="b">
        <f t="shared" si="11"/>
        <v>1</v>
      </c>
      <c r="Z30" s="85" cm="1">
        <f t="array" ref="Z30">IFERROR(INDEX('Contratações Governo'!$G$1:$G$999,SMALL(IF(Z$1='Contratações Governo'!$E$1:$E$999,ROW('Contratações Governo'!$E$1:$E$999)-ROW('Contratações Governo'!$E$1)+1),ROW(1:1))),"")</f>
        <v>6371.27</v>
      </c>
      <c r="AA30" s="280" t="b">
        <f t="shared" si="12"/>
        <v>1</v>
      </c>
      <c r="AB30" s="85" cm="1">
        <f t="array" ref="AB30">IFERROR(INDEX('Contratações Governo'!$G$1:$G$999,SMALL(IF(AB$1='Contratações Governo'!$E$1:$E$999,ROW('Contratações Governo'!$E$1:$E$999)-ROW('Contratações Governo'!$E$1)+1),ROW(1:1))),"")</f>
        <v>10248.049999999999</v>
      </c>
      <c r="AC30" s="280" t="b">
        <f t="shared" si="13"/>
        <v>1</v>
      </c>
      <c r="AD30" s="118" t="str" cm="1">
        <f t="array" ref="AD30">IFERROR(INDEX('Contratações Governo'!$G$1:$G$999,SMALL(IF(AD$1='Contratações Governo'!$E$1:$E$999,ROW('Contratações Governo'!$E$1:$E$999)-ROW('Contratações Governo'!$E$1)+1),ROW(1:1))),"")</f>
        <v/>
      </c>
      <c r="AE30" s="280" t="str">
        <f t="shared" si="14"/>
        <v/>
      </c>
      <c r="AF30" s="86" cm="1">
        <f t="array" ref="AF30">IFERROR(INDEX('Contratações Governo'!$G$1:$G$999,SMALL(IF(AF$1='Contratações Governo'!$E$1:$E$999,ROW('Contratações Governo'!$E$1:$E$999)-ROW('Contratações Governo'!$E$1)+1),ROW(1:1))),"")</f>
        <v>6326.64</v>
      </c>
      <c r="AG30" s="280" t="b">
        <f t="shared" si="15"/>
        <v>1</v>
      </c>
      <c r="AH30" s="86" cm="1">
        <f t="array" ref="AH30">IFERROR(INDEX('Contratações Governo'!$G$1:$G$999,SMALL(IF(AH$1='Contratações Governo'!$E$1:$E$999,ROW('Contratações Governo'!$E$1:$E$999)-ROW('Contratações Governo'!$E$1)+1),ROW(1:1))),"")</f>
        <v>8955.41</v>
      </c>
      <c r="AI30" s="280" t="b">
        <f t="shared" si="16"/>
        <v>1</v>
      </c>
      <c r="AJ30" s="87" cm="1">
        <f t="array" ref="AJ30">IFERROR(INDEX('Contratações Governo'!$G$1:$G$999,SMALL(IF(AJ$1='Contratações Governo'!$E$1:$E$999,ROW('Contratações Governo'!$E$1:$E$999)-ROW('Contratações Governo'!$E$1)+1),ROW(1:1))),"")</f>
        <v>4315.96</v>
      </c>
      <c r="AK30" s="280" t="b">
        <f t="shared" si="17"/>
        <v>1</v>
      </c>
      <c r="AL30" s="85" cm="1">
        <f t="array" ref="AL30">IFERROR(INDEX('Contratações Governo'!$G$1:$G$999,SMALL(IF(AL$1='Contratações Governo'!$E$1:$E$999,ROW('Contratações Governo'!$E$1:$E$999)-ROW('Contratações Governo'!$E$1)+1),ROW(1:1))),"")</f>
        <v>6680.21</v>
      </c>
      <c r="AM30" s="280" t="b">
        <f t="shared" si="18"/>
        <v>1</v>
      </c>
      <c r="AN30" s="85" cm="1">
        <f t="array" ref="AN30">IFERROR(INDEX('Contratações Governo'!$G$1:$G$999,SMALL(IF(AN$1='Contratações Governo'!$E$1:$E$999,ROW('Contratações Governo'!$E$1:$E$999)-ROW('Contratações Governo'!$E$1)+1),ROW(1:1))),"")</f>
        <v>9470.32</v>
      </c>
      <c r="AO30" s="280" t="b">
        <f t="shared" si="19"/>
        <v>1</v>
      </c>
      <c r="AP30" s="118" cm="1">
        <f t="array" ref="AP30">IFERROR(INDEX('Contratações Governo'!$G$1:$G$999,SMALL(IF(AP$1='Contratações Governo'!$E$1:$E$999,ROW('Contratações Governo'!$E$1:$E$999)-ROW('Contratações Governo'!$E$1)+1),ROW(1:1))),"")</f>
        <v>1557.8</v>
      </c>
      <c r="AQ30" s="280" t="b">
        <f t="shared" si="20"/>
        <v>1</v>
      </c>
      <c r="AR30" s="86" cm="1">
        <f t="array" ref="AR30">IFERROR(INDEX('Contratações Governo'!$G$1:$G$999,SMALL(IF(AR$1='Contratações Governo'!$E$1:$E$999,ROW('Contratações Governo'!$E$1:$E$999)-ROW('Contratações Governo'!$E$1)+1),ROW(1:1))),"")</f>
        <v>2517.46</v>
      </c>
      <c r="AS30" s="280" t="b">
        <f t="shared" si="21"/>
        <v>1</v>
      </c>
      <c r="AT30" s="86" cm="1">
        <f t="array" ref="AT30">IFERROR(INDEX('Contratações Governo'!$G$1:$G$999,SMALL(IF(AT$1='Contratações Governo'!$E$1:$E$999,ROW('Contratações Governo'!$E$1:$E$999)-ROW('Contratações Governo'!$E$1)+1),ROW(1:1))),"")</f>
        <v>3359.57</v>
      </c>
      <c r="AU30" s="280" t="b">
        <f t="shared" si="22"/>
        <v>1</v>
      </c>
      <c r="AV30" s="87" cm="1">
        <f t="array" ref="AV30">IFERROR(INDEX('Contratações Governo'!$G$1:$G$999,SMALL(IF(AV$1='Contratações Governo'!$E$1:$E$999,ROW('Contratações Governo'!$E$1:$E$999)-ROW('Contratações Governo'!$E$1)+1),ROW(1:1))),"")</f>
        <v>5343.12</v>
      </c>
      <c r="AW30" s="280" t="b">
        <f t="shared" si="23"/>
        <v>1</v>
      </c>
      <c r="AX30" s="85" t="str" cm="1">
        <f t="array" ref="AX30">IFERROR(INDEX('Contratações Governo'!$G$1:$G$999,SMALL(IF(AX$1='Contratações Governo'!$E$1:$E$999,ROW('Contratações Governo'!$E$1:$E$999)-ROW('Contratações Governo'!$E$1)+1),ROW(1:1))),"")</f>
        <v/>
      </c>
      <c r="AY30" s="280" t="str">
        <f t="shared" si="24"/>
        <v/>
      </c>
      <c r="AZ30" s="85" t="str" cm="1">
        <f t="array" ref="AZ30">IFERROR(INDEX('Contratações Governo'!$G$1:$G$999,SMALL(IF(AZ$1='Contratações Governo'!$E$1:$E$999,ROW('Contratações Governo'!$E$1:$E$999)-ROW('Contratações Governo'!$E$1)+1),ROW(1:1))),"")</f>
        <v/>
      </c>
      <c r="BA30" s="280" t="str">
        <f t="shared" si="25"/>
        <v/>
      </c>
      <c r="BB30" s="118" t="str" cm="1">
        <f t="array" ref="BB30">IFERROR(INDEX('Contratações Governo'!$G$1:$G$999,SMALL(IF(BB$1='Contratações Governo'!$E$1:$E$999,ROW('Contratações Governo'!$E$1:$E$999)-ROW('Contratações Governo'!$E$1)+1),ROW(1:1))),"")</f>
        <v/>
      </c>
      <c r="BC30" s="280" t="str">
        <f t="shared" si="26"/>
        <v/>
      </c>
      <c r="BD30" s="86" cm="1">
        <f t="array" ref="BD30">IFERROR(INDEX('Contratações Governo'!$G$1:$G$999,SMALL(IF(BD$1='Contratações Governo'!$E$1:$E$999,ROW('Contratações Governo'!$E$1:$E$999)-ROW('Contratações Governo'!$E$1)+1),ROW(1:1))),"")</f>
        <v>7281.71</v>
      </c>
      <c r="BE30" s="280" t="b">
        <f t="shared" si="27"/>
        <v>1</v>
      </c>
      <c r="BF30" s="86" cm="1">
        <f t="array" ref="BF30">IFERROR(INDEX('Contratações Governo'!$G$1:$G$999,SMALL(IF(BF$1='Contratações Governo'!$E$1:$E$999,ROW('Contratações Governo'!$E$1:$E$999)-ROW('Contratações Governo'!$E$1)+1),ROW(1:1))),"")</f>
        <v>10456.67</v>
      </c>
      <c r="BG30" s="280" t="b">
        <f t="shared" si="28"/>
        <v>1</v>
      </c>
      <c r="BH30" s="87" cm="1">
        <f t="array" ref="BH30">IFERROR(INDEX('Contratações Governo'!$G$1:$G$999,SMALL(IF(BH$1='Contratações Governo'!$E$1:$E$999,ROW('Contratações Governo'!$E$1:$E$999)-ROW('Contratações Governo'!$E$1)+1),ROW(1:1))),"")</f>
        <v>5652.78</v>
      </c>
      <c r="BI30" s="280" t="b">
        <f t="shared" si="29"/>
        <v>1</v>
      </c>
      <c r="BJ30" s="85" cm="1">
        <f t="array" ref="BJ30">IFERROR(INDEX('Contratações Governo'!$G$1:$G$999,SMALL(IF(BJ$1='Contratações Governo'!$E$1:$E$999,ROW('Contratações Governo'!$E$1:$E$999)-ROW('Contratações Governo'!$E$1)+1),ROW(1:1))),"")</f>
        <v>7933.56</v>
      </c>
      <c r="BK30" s="280" t="b">
        <f t="shared" si="30"/>
        <v>1</v>
      </c>
      <c r="BL30" s="85" cm="1">
        <f t="array" ref="BL30">IFERROR(INDEX('Contratações Governo'!$G$1:$G$999,SMALL(IF(BL$1='Contratações Governo'!$E$1:$E$999,ROW('Contratações Governo'!$E$1:$E$999)-ROW('Contratações Governo'!$E$1)+1),ROW(1:1))),"")</f>
        <v>13550.88</v>
      </c>
      <c r="BM30" s="280" t="b">
        <f t="shared" si="31"/>
        <v>1</v>
      </c>
      <c r="BN30" s="118" cm="1">
        <f t="array" ref="BN30">IFERROR(INDEX('Contratações Governo'!$G$1:$G$999,SMALL(IF(BN$1='Contratações Governo'!$E$1:$E$999,ROW('Contratações Governo'!$E$1:$E$999)-ROW('Contratações Governo'!$E$1)+1),ROW(1:1))),"")</f>
        <v>20074.66</v>
      </c>
      <c r="BO30" s="289" t="b">
        <f t="shared" si="32"/>
        <v>1</v>
      </c>
      <c r="BP30" s="85" cm="1">
        <f t="array" ref="BP30">IFERROR(INDEX('Contratações Governo'!$G$1:$G$999,SMALL(IF(BP$1='Contratações Governo'!$E$1:$E$999,ROW('Contratações Governo'!$E$1:$E$999)-ROW('Contratações Governo'!$E$1)+1),ROW(1:1))),"")</f>
        <v>10515.73</v>
      </c>
      <c r="BQ30" s="280" t="b">
        <f t="shared" si="33"/>
        <v>1</v>
      </c>
      <c r="BR30" s="85" cm="1">
        <f t="array" ref="BR30">IFERROR(INDEX('Contratações Governo'!$G$1:$G$999,SMALL(IF(BR$1='Contratações Governo'!$E$1:$E$999,ROW('Contratações Governo'!$E$1:$E$999)-ROW('Contratações Governo'!$E$1)+1),ROW(1:1))),"")</f>
        <v>15608.88</v>
      </c>
      <c r="BS30" s="289" t="b">
        <f t="shared" si="34"/>
        <v>1</v>
      </c>
    </row>
    <row r="31" spans="1:71" x14ac:dyDescent="0.25">
      <c r="A31" s="667"/>
      <c r="B31" s="119" cm="1">
        <f t="array" ref="B31">IFERROR(INDEX('Contratações Governo'!$G$1:$G$999,SMALL(IF(B$1='Contratações Governo'!$E$1:$E$999,ROW('Contratações Governo'!$E$1:$E$999)-ROW('Contratações Governo'!$E$1)+1),ROW(2:2))),"")</f>
        <v>1714.27</v>
      </c>
      <c r="C31" s="279" t="b">
        <f t="shared" si="0"/>
        <v>1</v>
      </c>
      <c r="D31" s="121" cm="1">
        <f t="array" ref="D31">IFERROR(INDEX('Contratações Governo'!$G$1:$G$999,SMALL(IF(D$1='Contratações Governo'!$E$1:$E$999,ROW('Contratações Governo'!$E$1:$E$999)-ROW('Contratações Governo'!$E$1)+1),ROW(2:2))),"")</f>
        <v>2324.4</v>
      </c>
      <c r="E31" s="279" t="b">
        <f t="shared" si="1"/>
        <v>1</v>
      </c>
      <c r="F31" s="121" cm="1">
        <f t="array" ref="F31">IFERROR(INDEX('Contratações Governo'!$G$1:$G$999,SMALL(IF(F$1='Contratações Governo'!$E$1:$E$999,ROW('Contratações Governo'!$E$1:$E$999)-ROW('Contratações Governo'!$E$1)+1),ROW(2:2))),"")</f>
        <v>3198.52</v>
      </c>
      <c r="G31" s="165" t="b">
        <f t="shared" si="2"/>
        <v>1</v>
      </c>
      <c r="H31" s="88" t="str" cm="1">
        <f t="array" ref="H31">IFERROR(INDEX('Contratações Governo'!$G$1:$G$999,SMALL(IF(H$1='Contratações Governo'!$E$1:$E$999,ROW('Contratações Governo'!$E$1:$E$999)-ROW('Contratações Governo'!$E$1)+1),ROW(2:2))),"")</f>
        <v/>
      </c>
      <c r="I31" s="279" t="str">
        <f t="shared" si="3"/>
        <v/>
      </c>
      <c r="J31" s="122" cm="1">
        <f t="array" ref="J31">IFERROR(INDEX('Contratações Governo'!$G$1:$G$999,SMALL(IF(J$1='Contratações Governo'!$E$1:$E$999,ROW('Contratações Governo'!$E$1:$E$999)-ROW('Contratações Governo'!$E$1)+1),ROW(2:2))),"")</f>
        <v>2505.12</v>
      </c>
      <c r="K31" s="279" t="b">
        <f t="shared" si="4"/>
        <v>1</v>
      </c>
      <c r="L31" s="122" cm="1">
        <f t="array" ref="L31">IFERROR(INDEX('Contratações Governo'!$G$1:$G$999,SMALL(IF(L$1='Contratações Governo'!$E$1:$E$999,ROW('Contratações Governo'!$E$1:$E$999)-ROW('Contratações Governo'!$E$1)+1),ROW(2:2))),"")</f>
        <v>3273.71</v>
      </c>
      <c r="M31" s="279" t="b">
        <f t="shared" si="5"/>
        <v>1</v>
      </c>
      <c r="N31" s="119" cm="1">
        <f t="array" ref="N31">IFERROR(INDEX('Contratações Governo'!$G$1:$G$999,SMALL(IF(N$1='Contratações Governo'!$E$1:$E$999,ROW('Contratações Governo'!$E$1:$E$999)-ROW('Contratações Governo'!$E$1)+1),ROW(2:2))),"")</f>
        <v>8327.89</v>
      </c>
      <c r="O31" s="279" t="b">
        <f t="shared" si="6"/>
        <v>1</v>
      </c>
      <c r="P31" s="88" cm="1">
        <f t="array" ref="P31">IFERROR(INDEX('Contratações Governo'!$G$1:$G$999,SMALL(IF(P$1='Contratações Governo'!$E$1:$E$999,ROW('Contratações Governo'!$E$1:$E$999)-ROW('Contratações Governo'!$E$1)+1),ROW(2:2))),"")</f>
        <v>3067.14</v>
      </c>
      <c r="Q31" s="279" t="b">
        <f t="shared" si="7"/>
        <v>1</v>
      </c>
      <c r="R31" s="122" cm="1">
        <f t="array" ref="R31">IFERROR(INDEX('Contratações Governo'!$G$1:$G$999,SMALL(IF(R$1='Contratações Governo'!$E$1:$E$999,ROW('Contratações Governo'!$E$1:$E$999)-ROW('Contratações Governo'!$E$1)+1),ROW(2:2))),"")</f>
        <v>5038.2299999999996</v>
      </c>
      <c r="S31" s="279" t="b">
        <f t="shared" si="8"/>
        <v>1</v>
      </c>
      <c r="T31" s="122" cm="1">
        <f t="array" ref="T31">IFERROR(INDEX('Contratações Governo'!$G$1:$G$999,SMALL(IF(T$1='Contratações Governo'!$E$1:$E$999,ROW('Contratações Governo'!$E$1:$E$999)-ROW('Contratações Governo'!$E$1)+1),ROW(2:2))),"")</f>
        <v>7474.09</v>
      </c>
      <c r="U31" s="279" t="b">
        <f t="shared" si="9"/>
        <v>1</v>
      </c>
      <c r="V31" s="119" cm="1">
        <f t="array" ref="V31">IFERROR(INDEX('Contratações Governo'!$G$1:$G$999,SMALL(IF(V$1='Contratações Governo'!$E$1:$E$999,ROW('Contratações Governo'!$E$1:$E$999)-ROW('Contratações Governo'!$E$1)+1),ROW(2:2))),"")</f>
        <v>19044.560000000001</v>
      </c>
      <c r="W31" s="279" t="b">
        <f t="shared" si="10"/>
        <v>1</v>
      </c>
      <c r="X31" s="88" t="str" cm="1">
        <f t="array" ref="X31">IFERROR(INDEX('Contratações Governo'!$G$1:$G$999,SMALL(IF(X$1='Contratações Governo'!$E$1:$E$999,ROW('Contratações Governo'!$E$1:$E$999)-ROW('Contratações Governo'!$E$1)+1),ROW(2:2))),"")</f>
        <v/>
      </c>
      <c r="Y31" s="279" t="str">
        <f t="shared" si="11"/>
        <v/>
      </c>
      <c r="Z31" s="122" cm="1">
        <f t="array" ref="Z31">IFERROR(INDEX('Contratações Governo'!$G$1:$G$999,SMALL(IF(Z$1='Contratações Governo'!$E$1:$E$999,ROW('Contratações Governo'!$E$1:$E$999)-ROW('Contratações Governo'!$E$1)+1),ROW(2:2))),"")</f>
        <v>9127.73</v>
      </c>
      <c r="AA31" s="279" t="b">
        <f t="shared" si="12"/>
        <v>1</v>
      </c>
      <c r="AB31" s="122" cm="1">
        <f t="array" ref="AB31">IFERROR(INDEX('Contratações Governo'!$G$1:$G$999,SMALL(IF(AB$1='Contratações Governo'!$E$1:$E$999,ROW('Contratações Governo'!$E$1:$E$999)-ROW('Contratações Governo'!$E$1)+1),ROW(2:2))),"")</f>
        <v>11637.72</v>
      </c>
      <c r="AC31" s="279" t="b">
        <f t="shared" si="13"/>
        <v>1</v>
      </c>
      <c r="AD31" s="119" t="str" cm="1">
        <f t="array" ref="AD31">IFERROR(INDEX('Contratações Governo'!$G$1:$G$999,SMALL(IF(AD$1='Contratações Governo'!$E$1:$E$999,ROW('Contratações Governo'!$E$1:$E$999)-ROW('Contratações Governo'!$E$1)+1),ROW(2:2))),"")</f>
        <v/>
      </c>
      <c r="AE31" s="279" t="str">
        <f t="shared" si="14"/>
        <v/>
      </c>
      <c r="AF31" s="121" cm="1">
        <f t="array" ref="AF31">IFERROR(INDEX('Contratações Governo'!$G$1:$G$999,SMALL(IF(AF$1='Contratações Governo'!$E$1:$E$999,ROW('Contratações Governo'!$E$1:$E$999)-ROW('Contratações Governo'!$E$1)+1),ROW(2:2))),"")</f>
        <v>6326.64</v>
      </c>
      <c r="AG31" s="279" t="b">
        <f t="shared" si="15"/>
        <v>1</v>
      </c>
      <c r="AH31" s="121" cm="1">
        <f t="array" ref="AH31">IFERROR(INDEX('Contratações Governo'!$G$1:$G$999,SMALL(IF(AH$1='Contratações Governo'!$E$1:$E$999,ROW('Contratações Governo'!$E$1:$E$999)-ROW('Contratações Governo'!$E$1)+1),ROW(2:2))),"")</f>
        <v>9299.35</v>
      </c>
      <c r="AI31" s="279" t="b">
        <f t="shared" si="16"/>
        <v>1</v>
      </c>
      <c r="AJ31" s="88" t="str" cm="1">
        <f t="array" ref="AJ31">IFERROR(INDEX('Contratações Governo'!$G$1:$G$999,SMALL(IF(AJ$1='Contratações Governo'!$E$1:$E$999,ROW('Contratações Governo'!$E$1:$E$999)-ROW('Contratações Governo'!$E$1)+1),ROW(2:2))),"")</f>
        <v/>
      </c>
      <c r="AK31" s="279" t="str">
        <f t="shared" si="17"/>
        <v/>
      </c>
      <c r="AL31" s="122" cm="1">
        <f t="array" ref="AL31">IFERROR(INDEX('Contratações Governo'!$G$1:$G$999,SMALL(IF(AL$1='Contratações Governo'!$E$1:$E$999,ROW('Contratações Governo'!$E$1:$E$999)-ROW('Contratações Governo'!$E$1)+1),ROW(2:2))),"")</f>
        <v>6680.21</v>
      </c>
      <c r="AM31" s="279" t="b">
        <f t="shared" si="18"/>
        <v>1</v>
      </c>
      <c r="AN31" s="122" cm="1">
        <f t="array" ref="AN31">IFERROR(INDEX('Contratações Governo'!$G$1:$G$999,SMALL(IF(AN$1='Contratações Governo'!$E$1:$E$999,ROW('Contratações Governo'!$E$1:$E$999)-ROW('Contratações Governo'!$E$1)+1),ROW(2:2))),"")</f>
        <v>8934.93</v>
      </c>
      <c r="AO31" s="279" t="b">
        <f t="shared" si="19"/>
        <v>1</v>
      </c>
      <c r="AP31" s="119" t="str" cm="1">
        <f t="array" ref="AP31">IFERROR(INDEX('Contratações Governo'!$G$1:$G$999,SMALL(IF(AP$1='Contratações Governo'!$E$1:$E$999,ROW('Contratações Governo'!$E$1:$E$999)-ROW('Contratações Governo'!$E$1)+1),ROW(2:2))),"")</f>
        <v/>
      </c>
      <c r="AQ31" s="279" t="str">
        <f t="shared" si="20"/>
        <v/>
      </c>
      <c r="AR31" s="121" cm="1">
        <f t="array" ref="AR31">IFERROR(INDEX('Contratações Governo'!$G$1:$G$999,SMALL(IF(AR$1='Contratações Governo'!$E$1:$E$999,ROW('Contratações Governo'!$E$1:$E$999)-ROW('Contratações Governo'!$E$1)+1),ROW(2:2))),"")</f>
        <v>2373.61</v>
      </c>
      <c r="AS31" s="279" t="b">
        <f t="shared" si="21"/>
        <v>1</v>
      </c>
      <c r="AT31" s="121" t="str" cm="1">
        <f t="array" ref="AT31">IFERROR(INDEX('Contratações Governo'!$G$1:$G$999,SMALL(IF(AT$1='Contratações Governo'!$E$1:$E$999,ROW('Contratações Governo'!$E$1:$E$999)-ROW('Contratações Governo'!$E$1)+1),ROW(2:2))),"")</f>
        <v/>
      </c>
      <c r="AU31" s="279" t="str">
        <f t="shared" si="22"/>
        <v/>
      </c>
      <c r="AV31" s="88" cm="1">
        <f t="array" ref="AV31">IFERROR(INDEX('Contratações Governo'!$G$1:$G$999,SMALL(IF(AV$1='Contratações Governo'!$E$1:$E$999,ROW('Contratações Governo'!$E$1:$E$999)-ROW('Contratações Governo'!$E$1)+1),ROW(2:2))),"")</f>
        <v>5343.12</v>
      </c>
      <c r="AW31" s="279" t="b">
        <f t="shared" si="23"/>
        <v>1</v>
      </c>
      <c r="AX31" s="122" t="str" cm="1">
        <f t="array" ref="AX31">IFERROR(INDEX('Contratações Governo'!$G$1:$G$999,SMALL(IF(AX$1='Contratações Governo'!$E$1:$E$999,ROW('Contratações Governo'!$E$1:$E$999)-ROW('Contratações Governo'!$E$1)+1),ROW(2:2))),"")</f>
        <v/>
      </c>
      <c r="AY31" s="279" t="str">
        <f t="shared" si="24"/>
        <v/>
      </c>
      <c r="AZ31" s="122" t="str" cm="1">
        <f t="array" ref="AZ31">IFERROR(INDEX('Contratações Governo'!$G$1:$G$999,SMALL(IF(AZ$1='Contratações Governo'!$E$1:$E$999,ROW('Contratações Governo'!$E$1:$E$999)-ROW('Contratações Governo'!$E$1)+1),ROW(2:2))),"")</f>
        <v/>
      </c>
      <c r="BA31" s="279" t="str">
        <f t="shared" si="25"/>
        <v/>
      </c>
      <c r="BB31" s="119" t="str" cm="1">
        <f t="array" ref="BB31">IFERROR(INDEX('Contratações Governo'!$G$1:$G$999,SMALL(IF(BB$1='Contratações Governo'!$E$1:$E$999,ROW('Contratações Governo'!$E$1:$E$999)-ROW('Contratações Governo'!$E$1)+1),ROW(2:2))),"")</f>
        <v/>
      </c>
      <c r="BC31" s="279" t="str">
        <f t="shared" si="26"/>
        <v/>
      </c>
      <c r="BD31" s="121" cm="1">
        <f t="array" ref="BD31">IFERROR(INDEX('Contratações Governo'!$G$1:$G$999,SMALL(IF(BD$1='Contratações Governo'!$E$1:$E$999,ROW('Contratações Governo'!$E$1:$E$999)-ROW('Contratações Governo'!$E$1)+1),ROW(2:2))),"")</f>
        <v>7281.71</v>
      </c>
      <c r="BE31" s="279" t="b">
        <f t="shared" si="27"/>
        <v>1</v>
      </c>
      <c r="BF31" s="121" cm="1">
        <f t="array" ref="BF31">IFERROR(INDEX('Contratações Governo'!$G$1:$G$999,SMALL(IF(BF$1='Contratações Governo'!$E$1:$E$999,ROW('Contratações Governo'!$E$1:$E$999)-ROW('Contratações Governo'!$E$1)+1),ROW(2:2))),"")</f>
        <v>9558.34</v>
      </c>
      <c r="BG31" s="279" t="b">
        <f t="shared" si="28"/>
        <v>1</v>
      </c>
      <c r="BH31" s="88" t="str" cm="1">
        <f t="array" ref="BH31">IFERROR(INDEX('Contratações Governo'!$G$1:$G$999,SMALL(IF(BH$1='Contratações Governo'!$E$1:$E$999,ROW('Contratações Governo'!$E$1:$E$999)-ROW('Contratações Governo'!$E$1)+1),ROW(2:2))),"")</f>
        <v/>
      </c>
      <c r="BI31" s="279" t="str">
        <f t="shared" si="29"/>
        <v/>
      </c>
      <c r="BJ31" s="122" cm="1">
        <f t="array" ref="BJ31">IFERROR(INDEX('Contratações Governo'!$G$1:$G$999,SMALL(IF(BJ$1='Contratações Governo'!$E$1:$E$999,ROW('Contratações Governo'!$E$1:$E$999)-ROW('Contratações Governo'!$E$1)+1),ROW(2:2))),"")</f>
        <v>7933.56</v>
      </c>
      <c r="BK31" s="279" t="b">
        <f t="shared" si="30"/>
        <v>1</v>
      </c>
      <c r="BL31" s="122" cm="1">
        <f t="array" ref="BL31">IFERROR(INDEX('Contratações Governo'!$G$1:$G$999,SMALL(IF(BL$1='Contratações Governo'!$E$1:$E$999,ROW('Contratações Governo'!$E$1:$E$999)-ROW('Contratações Governo'!$E$1)+1),ROW(2:2))),"")</f>
        <v>15065.94</v>
      </c>
      <c r="BM31" s="279" t="b">
        <f t="shared" si="31"/>
        <v>1</v>
      </c>
      <c r="BN31" s="119" t="str" cm="1">
        <f t="array" ref="BN31">IFERROR(INDEX('Contratações Governo'!$G$1:$G$999,SMALL(IF(BN$1='Contratações Governo'!$E$1:$E$999,ROW('Contratações Governo'!$E$1:$E$999)-ROW('Contratações Governo'!$E$1)+1),ROW(2:2))),"")</f>
        <v/>
      </c>
      <c r="BO31" s="165" t="str">
        <f t="shared" si="32"/>
        <v/>
      </c>
      <c r="BP31" s="122" cm="1">
        <f t="array" ref="BP31">IFERROR(INDEX('Contratações Governo'!$G$1:$G$999,SMALL(IF(BP$1='Contratações Governo'!$E$1:$E$999,ROW('Contratações Governo'!$E$1:$E$999)-ROW('Contratações Governo'!$E$1)+1),ROW(2:2))),"")</f>
        <v>10833.33</v>
      </c>
      <c r="BQ31" s="279" t="b">
        <f t="shared" si="33"/>
        <v>1</v>
      </c>
      <c r="BR31" s="122" cm="1">
        <f t="array" ref="BR31">IFERROR(INDEX('Contratações Governo'!$G$1:$G$999,SMALL(IF(BR$1='Contratações Governo'!$E$1:$E$999,ROW('Contratações Governo'!$E$1:$E$999)-ROW('Contratações Governo'!$E$1)+1),ROW(2:2))),"")</f>
        <v>15388.64</v>
      </c>
      <c r="BS31" s="165" t="b">
        <f t="shared" si="34"/>
        <v>1</v>
      </c>
    </row>
    <row r="32" spans="1:71" x14ac:dyDescent="0.25">
      <c r="A32" s="667"/>
      <c r="B32" s="119" cm="1">
        <f t="array" ref="B32">IFERROR(INDEX('Contratações Governo'!$G$1:$G$999,SMALL(IF(B$1='Contratações Governo'!$E$1:$E$999,ROW('Contratações Governo'!$E$1:$E$999)-ROW('Contratações Governo'!$E$1)+1),ROW(3:3))),"")</f>
        <v>1788</v>
      </c>
      <c r="C32" s="279" t="b">
        <f t="shared" si="0"/>
        <v>1</v>
      </c>
      <c r="D32" s="121" cm="1">
        <f t="array" ref="D32">IFERROR(INDEX('Contratações Governo'!$G$1:$G$999,SMALL(IF(D$1='Contratações Governo'!$E$1:$E$999,ROW('Contratações Governo'!$E$1:$E$999)-ROW('Contratações Governo'!$E$1)+1),ROW(3:3))),"")</f>
        <v>2443</v>
      </c>
      <c r="E32" s="279" t="b">
        <f t="shared" si="1"/>
        <v>1</v>
      </c>
      <c r="F32" s="121" cm="1">
        <f t="array" ref="F32">IFERROR(INDEX('Contratações Governo'!$G$1:$G$999,SMALL(IF(F$1='Contratações Governo'!$E$1:$E$999,ROW('Contratações Governo'!$E$1:$E$999)-ROW('Contratações Governo'!$E$1)+1),ROW(3:3))),"")</f>
        <v>3216.87</v>
      </c>
      <c r="G32" s="165" t="b">
        <f t="shared" si="2"/>
        <v>1</v>
      </c>
      <c r="H32" s="88" t="str" cm="1">
        <f t="array" ref="H32">IFERROR(INDEX('Contratações Governo'!$G$1:$G$999,SMALL(IF(H$1='Contratações Governo'!$E$1:$E$999,ROW('Contratações Governo'!$E$1:$E$999)-ROW('Contratações Governo'!$E$1)+1),ROW(3:3))),"")</f>
        <v/>
      </c>
      <c r="I32" s="279" t="str">
        <f t="shared" si="3"/>
        <v/>
      </c>
      <c r="J32" s="122" cm="1">
        <f t="array" ref="J32">IFERROR(INDEX('Contratações Governo'!$G$1:$G$999,SMALL(IF(J$1='Contratações Governo'!$E$1:$E$999,ROW('Contratações Governo'!$E$1:$E$999)-ROW('Contratações Governo'!$E$1)+1),ROW(3:3))),"")</f>
        <v>2000</v>
      </c>
      <c r="K32" s="279" t="b">
        <f t="shared" si="4"/>
        <v>1</v>
      </c>
      <c r="L32" s="122" cm="1">
        <f t="array" ref="L32">IFERROR(INDEX('Contratações Governo'!$G$1:$G$999,SMALL(IF(L$1='Contratações Governo'!$E$1:$E$999,ROW('Contratações Governo'!$E$1:$E$999)-ROW('Contratações Governo'!$E$1)+1),ROW(3:3))),"")</f>
        <v>2948.06</v>
      </c>
      <c r="M32" s="279" t="b">
        <f t="shared" si="5"/>
        <v>1</v>
      </c>
      <c r="N32" s="119" cm="1">
        <f t="array" ref="N32">IFERROR(INDEX('Contratações Governo'!$G$1:$G$999,SMALL(IF(N$1='Contratações Governo'!$E$1:$E$999,ROW('Contratações Governo'!$E$1:$E$999)-ROW('Contratações Governo'!$E$1)+1),ROW(3:3))),"")</f>
        <v>8877.2000000000007</v>
      </c>
      <c r="O32" s="279" t="b">
        <f t="shared" si="6"/>
        <v>1</v>
      </c>
      <c r="P32" s="88" cm="1">
        <f t="array" ref="P32">IFERROR(INDEX('Contratações Governo'!$G$1:$G$999,SMALL(IF(P$1='Contratações Governo'!$E$1:$E$999,ROW('Contratações Governo'!$E$1:$E$999)-ROW('Contratações Governo'!$E$1)+1),ROW(3:3))),"")</f>
        <v>3067.14</v>
      </c>
      <c r="Q32" s="279" t="b">
        <f t="shared" si="7"/>
        <v>1</v>
      </c>
      <c r="R32" s="122" cm="1">
        <f t="array" ref="R32">IFERROR(INDEX('Contratações Governo'!$G$1:$G$999,SMALL(IF(R$1='Contratações Governo'!$E$1:$E$999,ROW('Contratações Governo'!$E$1:$E$999)-ROW('Contratações Governo'!$E$1)+1),ROW(3:3))),"")</f>
        <v>5112.8</v>
      </c>
      <c r="S32" s="279" t="b">
        <f t="shared" si="8"/>
        <v>1</v>
      </c>
      <c r="T32" s="122" cm="1">
        <f t="array" ref="T32">IFERROR(INDEX('Contratações Governo'!$G$1:$G$999,SMALL(IF(T$1='Contratações Governo'!$E$1:$E$999,ROW('Contratações Governo'!$E$1:$E$999)-ROW('Contratações Governo'!$E$1)+1),ROW(3:3))),"")</f>
        <v>6491.7</v>
      </c>
      <c r="U32" s="279" t="b">
        <f t="shared" si="9"/>
        <v>1</v>
      </c>
      <c r="V32" s="119" cm="1">
        <f t="array" ref="V32">IFERROR(INDEX('Contratações Governo'!$G$1:$G$999,SMALL(IF(V$1='Contratações Governo'!$E$1:$E$999,ROW('Contratações Governo'!$E$1:$E$999)-ROW('Contratações Governo'!$E$1)+1),ROW(3:3))),"")</f>
        <v>18666.669999999998</v>
      </c>
      <c r="W32" s="279" t="b">
        <f t="shared" si="10"/>
        <v>1</v>
      </c>
      <c r="X32" s="88" t="str" cm="1">
        <f t="array" ref="X32">IFERROR(INDEX('Contratações Governo'!$G$1:$G$999,SMALL(IF(X$1='Contratações Governo'!$E$1:$E$999,ROW('Contratações Governo'!$E$1:$E$999)-ROW('Contratações Governo'!$E$1)+1),ROW(3:3))),"")</f>
        <v/>
      </c>
      <c r="Y32" s="279" t="str">
        <f t="shared" si="11"/>
        <v/>
      </c>
      <c r="Z32" s="122" cm="1">
        <f t="array" ref="Z32">IFERROR(INDEX('Contratações Governo'!$G$1:$G$999,SMALL(IF(Z$1='Contratações Governo'!$E$1:$E$999,ROW('Contratações Governo'!$E$1:$E$999)-ROW('Contratações Governo'!$E$1)+1),ROW(3:3))),"")</f>
        <v>6371.27</v>
      </c>
      <c r="AA32" s="279" t="b">
        <f t="shared" si="12"/>
        <v>1</v>
      </c>
      <c r="AB32" s="122" cm="1">
        <f t="array" ref="AB32">IFERROR(INDEX('Contratações Governo'!$G$1:$G$999,SMALL(IF(AB$1='Contratações Governo'!$E$1:$E$999,ROW('Contratações Governo'!$E$1:$E$999)-ROW('Contratações Governo'!$E$1)+1),ROW(3:3))),"")</f>
        <v>10611.52</v>
      </c>
      <c r="AC32" s="279" t="b">
        <f t="shared" si="13"/>
        <v>1</v>
      </c>
      <c r="AD32" s="119" t="str" cm="1">
        <f t="array" ref="AD32">IFERROR(INDEX('Contratações Governo'!$G$1:$G$999,SMALL(IF(AD$1='Contratações Governo'!$E$1:$E$999,ROW('Contratações Governo'!$E$1:$E$999)-ROW('Contratações Governo'!$E$1)+1),ROW(3:3))),"")</f>
        <v/>
      </c>
      <c r="AE32" s="279" t="str">
        <f t="shared" si="14"/>
        <v/>
      </c>
      <c r="AF32" s="121" cm="1">
        <f t="array" ref="AF32">IFERROR(INDEX('Contratações Governo'!$G$1:$G$999,SMALL(IF(AF$1='Contratações Governo'!$E$1:$E$999,ROW('Contratações Governo'!$E$1:$E$999)-ROW('Contratações Governo'!$E$1)+1),ROW(3:3))),"")</f>
        <v>6326.64</v>
      </c>
      <c r="AG32" s="279" t="b">
        <f t="shared" si="15"/>
        <v>1</v>
      </c>
      <c r="AH32" s="121" cm="1">
        <f t="array" ref="AH32">IFERROR(INDEX('Contratações Governo'!$G$1:$G$999,SMALL(IF(AH$1='Contratações Governo'!$E$1:$E$999,ROW('Contratações Governo'!$E$1:$E$999)-ROW('Contratações Governo'!$E$1)+1),ROW(3:3))),"")</f>
        <v>9542.92</v>
      </c>
      <c r="AI32" s="279" t="b">
        <f t="shared" si="16"/>
        <v>1</v>
      </c>
      <c r="AJ32" s="88" t="str" cm="1">
        <f t="array" ref="AJ32">IFERROR(INDEX('Contratações Governo'!$G$1:$G$999,SMALL(IF(AJ$1='Contratações Governo'!$E$1:$E$999,ROW('Contratações Governo'!$E$1:$E$999)-ROW('Contratações Governo'!$E$1)+1),ROW(3:3))),"")</f>
        <v/>
      </c>
      <c r="AK32" s="279" t="str">
        <f t="shared" si="17"/>
        <v/>
      </c>
      <c r="AL32" s="122" cm="1">
        <f t="array" ref="AL32">IFERROR(INDEX('Contratações Governo'!$G$1:$G$999,SMALL(IF(AL$1='Contratações Governo'!$E$1:$E$999,ROW('Contratações Governo'!$E$1:$E$999)-ROW('Contratações Governo'!$E$1)+1),ROW(3:3))),"")</f>
        <v>6680.21</v>
      </c>
      <c r="AM32" s="279" t="b">
        <f t="shared" si="18"/>
        <v>1</v>
      </c>
      <c r="AN32" s="122" cm="1">
        <f t="array" ref="AN32">IFERROR(INDEX('Contratações Governo'!$G$1:$G$999,SMALL(IF(AN$1='Contratações Governo'!$E$1:$E$999,ROW('Contratações Governo'!$E$1:$E$999)-ROW('Contratações Governo'!$E$1)+1),ROW(3:3))),"")</f>
        <v>9470.32</v>
      </c>
      <c r="AO32" s="279" t="b">
        <f t="shared" si="19"/>
        <v>1</v>
      </c>
      <c r="AP32" s="119" t="str" cm="1">
        <f t="array" ref="AP32">IFERROR(INDEX('Contratações Governo'!$G$1:$G$999,SMALL(IF(AP$1='Contratações Governo'!$E$1:$E$999,ROW('Contratações Governo'!$E$1:$E$999)-ROW('Contratações Governo'!$E$1)+1),ROW(3:3))),"")</f>
        <v/>
      </c>
      <c r="AQ32" s="279" t="str">
        <f t="shared" si="20"/>
        <v/>
      </c>
      <c r="AR32" s="121" t="str" cm="1">
        <f t="array" ref="AR32">IFERROR(INDEX('Contratações Governo'!$G$1:$G$999,SMALL(IF(AR$1='Contratações Governo'!$E$1:$E$999,ROW('Contratações Governo'!$E$1:$E$999)-ROW('Contratações Governo'!$E$1)+1),ROW(3:3))),"")</f>
        <v/>
      </c>
      <c r="AS32" s="279" t="str">
        <f t="shared" si="21"/>
        <v/>
      </c>
      <c r="AT32" s="121" t="str" cm="1">
        <f t="array" ref="AT32">IFERROR(INDEX('Contratações Governo'!$G$1:$G$999,SMALL(IF(AT$1='Contratações Governo'!$E$1:$E$999,ROW('Contratações Governo'!$E$1:$E$999)-ROW('Contratações Governo'!$E$1)+1),ROW(3:3))),"")</f>
        <v/>
      </c>
      <c r="AU32" s="279" t="str">
        <f t="shared" si="22"/>
        <v/>
      </c>
      <c r="AV32" s="88" cm="1">
        <f t="array" ref="AV32">IFERROR(INDEX('Contratações Governo'!$G$1:$G$999,SMALL(IF(AV$1='Contratações Governo'!$E$1:$E$999,ROW('Contratações Governo'!$E$1:$E$999)-ROW('Contratações Governo'!$E$1)+1),ROW(3:3))),"")</f>
        <v>5343.12</v>
      </c>
      <c r="AW32" s="279" t="b">
        <f t="shared" si="23"/>
        <v>1</v>
      </c>
      <c r="AX32" s="122" t="str" cm="1">
        <f t="array" ref="AX32">IFERROR(INDEX('Contratações Governo'!$G$1:$G$999,SMALL(IF(AX$1='Contratações Governo'!$E$1:$E$999,ROW('Contratações Governo'!$E$1:$E$999)-ROW('Contratações Governo'!$E$1)+1),ROW(3:3))),"")</f>
        <v/>
      </c>
      <c r="AY32" s="279" t="str">
        <f t="shared" si="24"/>
        <v/>
      </c>
      <c r="AZ32" s="122" t="str" cm="1">
        <f t="array" ref="AZ32">IFERROR(INDEX('Contratações Governo'!$G$1:$G$999,SMALL(IF(AZ$1='Contratações Governo'!$E$1:$E$999,ROW('Contratações Governo'!$E$1:$E$999)-ROW('Contratações Governo'!$E$1)+1),ROW(3:3))),"")</f>
        <v/>
      </c>
      <c r="BA32" s="279" t="str">
        <f t="shared" si="25"/>
        <v/>
      </c>
      <c r="BB32" s="119" t="str" cm="1">
        <f t="array" ref="BB32">IFERROR(INDEX('Contratações Governo'!$G$1:$G$999,SMALL(IF(BB$1='Contratações Governo'!$E$1:$E$999,ROW('Contratações Governo'!$E$1:$E$999)-ROW('Contratações Governo'!$E$1)+1),ROW(3:3))),"")</f>
        <v/>
      </c>
      <c r="BC32" s="279" t="str">
        <f t="shared" si="26"/>
        <v/>
      </c>
      <c r="BD32" s="121" t="str" cm="1">
        <f t="array" ref="BD32">IFERROR(INDEX('Contratações Governo'!$G$1:$G$999,SMALL(IF(BD$1='Contratações Governo'!$E$1:$E$999,ROW('Contratações Governo'!$E$1:$E$999)-ROW('Contratações Governo'!$E$1)+1),ROW(3:3))),"")</f>
        <v/>
      </c>
      <c r="BE32" s="279" t="str">
        <f t="shared" si="27"/>
        <v/>
      </c>
      <c r="BF32" s="121" cm="1">
        <f t="array" ref="BF32">IFERROR(INDEX('Contratações Governo'!$G$1:$G$999,SMALL(IF(BF$1='Contratações Governo'!$E$1:$E$999,ROW('Contratações Governo'!$E$1:$E$999)-ROW('Contratações Governo'!$E$1)+1),ROW(3:3))),"")</f>
        <v>11283</v>
      </c>
      <c r="BG32" s="279" t="b">
        <f t="shared" si="28"/>
        <v>1</v>
      </c>
      <c r="BH32" s="88" t="str" cm="1">
        <f t="array" ref="BH32">IFERROR(INDEX('Contratações Governo'!$G$1:$G$999,SMALL(IF(BH$1='Contratações Governo'!$E$1:$E$999,ROW('Contratações Governo'!$E$1:$E$999)-ROW('Contratações Governo'!$E$1)+1),ROW(3:3))),"")</f>
        <v/>
      </c>
      <c r="BI32" s="279" t="str">
        <f t="shared" si="29"/>
        <v/>
      </c>
      <c r="BJ32" s="122" cm="1">
        <f t="array" ref="BJ32">IFERROR(INDEX('Contratações Governo'!$G$1:$G$999,SMALL(IF(BJ$1='Contratações Governo'!$E$1:$E$999,ROW('Contratações Governo'!$E$1:$E$999)-ROW('Contratações Governo'!$E$1)+1),ROW(3:3))),"")</f>
        <v>7693.07</v>
      </c>
      <c r="BK32" s="279" t="b">
        <f t="shared" si="30"/>
        <v>1</v>
      </c>
      <c r="BL32" s="122" t="str" cm="1">
        <f t="array" ref="BL32">IFERROR(INDEX('Contratações Governo'!$G$1:$G$999,SMALL(IF(BL$1='Contratações Governo'!$E$1:$E$999,ROW('Contratações Governo'!$E$1:$E$999)-ROW('Contratações Governo'!$E$1)+1),ROW(3:3))),"")</f>
        <v/>
      </c>
      <c r="BM32" s="279" t="str">
        <f t="shared" si="31"/>
        <v/>
      </c>
      <c r="BN32" s="119" t="str" cm="1">
        <f t="array" ref="BN32">IFERROR(INDEX('Contratações Governo'!$G$1:$G$999,SMALL(IF(BN$1='Contratações Governo'!$E$1:$E$999,ROW('Contratações Governo'!$E$1:$E$999)-ROW('Contratações Governo'!$E$1)+1),ROW(3:3))),"")</f>
        <v/>
      </c>
      <c r="BO32" s="165" t="str">
        <f t="shared" si="32"/>
        <v/>
      </c>
      <c r="BP32" s="122" t="str" cm="1">
        <f t="array" ref="BP32">IFERROR(INDEX('Contratações Governo'!$G$1:$G$999,SMALL(IF(BP$1='Contratações Governo'!$E$1:$E$999,ROW('Contratações Governo'!$E$1:$E$999)-ROW('Contratações Governo'!$E$1)+1),ROW(3:3))),"")</f>
        <v/>
      </c>
      <c r="BQ32" s="279" t="str">
        <f t="shared" si="33"/>
        <v/>
      </c>
      <c r="BR32" s="122" cm="1">
        <f t="array" ref="BR32">IFERROR(INDEX('Contratações Governo'!$G$1:$G$999,SMALL(IF(BR$1='Contratações Governo'!$E$1:$E$999,ROW('Contratações Governo'!$E$1:$E$999)-ROW('Contratações Governo'!$E$1)+1),ROW(3:3))),"")</f>
        <v>15608.88</v>
      </c>
      <c r="BS32" s="165" t="b">
        <f t="shared" si="34"/>
        <v>1</v>
      </c>
    </row>
    <row r="33" spans="1:71" x14ac:dyDescent="0.25">
      <c r="A33" s="667"/>
      <c r="B33" s="119" cm="1">
        <f t="array" ref="B33">IFERROR(INDEX('Contratações Governo'!$G$1:$G$999,SMALL(IF(B$1='Contratações Governo'!$E$1:$E$999,ROW('Contratações Governo'!$E$1:$E$999)-ROW('Contratações Governo'!$E$1)+1),ROW(4:4))),"")</f>
        <v>2028</v>
      </c>
      <c r="C33" s="279" t="b">
        <f t="shared" si="0"/>
        <v>1</v>
      </c>
      <c r="D33" s="121" cm="1">
        <f t="array" ref="D33">IFERROR(INDEX('Contratações Governo'!$G$1:$G$999,SMALL(IF(D$1='Contratações Governo'!$E$1:$E$999,ROW('Contratações Governo'!$E$1:$E$999)-ROW('Contratações Governo'!$E$1)+1),ROW(4:4))),"")</f>
        <v>2312.19</v>
      </c>
      <c r="E33" s="279" t="b">
        <f t="shared" si="1"/>
        <v>1</v>
      </c>
      <c r="F33" s="121" cm="1">
        <f t="array" ref="F33">IFERROR(INDEX('Contratações Governo'!$G$1:$G$999,SMALL(IF(F$1='Contratações Governo'!$E$1:$E$999,ROW('Contratações Governo'!$E$1:$E$999)-ROW('Contratações Governo'!$E$1)+1),ROW(4:4))),"")</f>
        <v>3216.87</v>
      </c>
      <c r="G33" s="165" t="b">
        <f t="shared" si="2"/>
        <v>1</v>
      </c>
      <c r="H33" s="88" t="str" cm="1">
        <f t="array" ref="H33">IFERROR(INDEX('Contratações Governo'!$G$1:$G$999,SMALL(IF(H$1='Contratações Governo'!$E$1:$E$999,ROW('Contratações Governo'!$E$1:$E$999)-ROW('Contratações Governo'!$E$1)+1),ROW(4:4))),"")</f>
        <v/>
      </c>
      <c r="I33" s="279" t="str">
        <f t="shared" si="3"/>
        <v/>
      </c>
      <c r="J33" s="122" t="str" cm="1">
        <f t="array" ref="J33">IFERROR(INDEX('Contratações Governo'!$G$1:$G$999,SMALL(IF(J$1='Contratações Governo'!$E$1:$E$999,ROW('Contratações Governo'!$E$1:$E$999)-ROW('Contratações Governo'!$E$1)+1),ROW(4:4))),"")</f>
        <v/>
      </c>
      <c r="K33" s="279" t="str">
        <f t="shared" si="4"/>
        <v/>
      </c>
      <c r="L33" s="122" cm="1">
        <f t="array" ref="L33">IFERROR(INDEX('Contratações Governo'!$G$1:$G$999,SMALL(IF(L$1='Contratações Governo'!$E$1:$E$999,ROW('Contratações Governo'!$E$1:$E$999)-ROW('Contratações Governo'!$E$1)+1),ROW(4:4))),"")</f>
        <v>3273.71</v>
      </c>
      <c r="M33" s="279" t="b">
        <f t="shared" si="5"/>
        <v>1</v>
      </c>
      <c r="N33" s="119" cm="1">
        <f t="array" ref="N33">IFERROR(INDEX('Contratações Governo'!$G$1:$G$999,SMALL(IF(N$1='Contratações Governo'!$E$1:$E$999,ROW('Contratações Governo'!$E$1:$E$999)-ROW('Contratações Governo'!$E$1)+1),ROW(4:4))),"")</f>
        <v>10365.31</v>
      </c>
      <c r="O33" s="279" t="b">
        <f t="shared" si="6"/>
        <v>1</v>
      </c>
      <c r="P33" s="88" cm="1">
        <f t="array" ref="P33">IFERROR(INDEX('Contratações Governo'!$G$1:$G$999,SMALL(IF(P$1='Contratações Governo'!$E$1:$E$999,ROW('Contratações Governo'!$E$1:$E$999)-ROW('Contratações Governo'!$E$1)+1),ROW(4:4))),"")</f>
        <v>4171.3900000000003</v>
      </c>
      <c r="Q33" s="279" t="b">
        <f t="shared" si="7"/>
        <v>1</v>
      </c>
      <c r="R33" s="122" cm="1">
        <f t="array" ref="R33">IFERROR(INDEX('Contratações Governo'!$G$1:$G$999,SMALL(IF(R$1='Contratações Governo'!$E$1:$E$999,ROW('Contratações Governo'!$E$1:$E$999)-ROW('Contratações Governo'!$E$1)+1),ROW(4:4))),"")</f>
        <v>4982.26</v>
      </c>
      <c r="S33" s="279" t="b">
        <f t="shared" si="8"/>
        <v>1</v>
      </c>
      <c r="T33" s="122" cm="1">
        <f t="array" ref="T33">IFERROR(INDEX('Contratações Governo'!$G$1:$G$999,SMALL(IF(T$1='Contratações Governo'!$E$1:$E$999,ROW('Contratações Governo'!$E$1:$E$999)-ROW('Contratações Governo'!$E$1)+1),ROW(4:4))),"")</f>
        <v>6491.7</v>
      </c>
      <c r="U33" s="279" t="b">
        <f t="shared" si="9"/>
        <v>1</v>
      </c>
      <c r="V33" s="119" t="str" cm="1">
        <f t="array" ref="V33">IFERROR(INDEX('Contratações Governo'!$G$1:$G$999,SMALL(IF(V$1='Contratações Governo'!$E$1:$E$999,ROW('Contratações Governo'!$E$1:$E$999)-ROW('Contratações Governo'!$E$1)+1),ROW(4:4))),"")</f>
        <v/>
      </c>
      <c r="W33" s="279" t="str">
        <f t="shared" si="10"/>
        <v/>
      </c>
      <c r="X33" s="88" t="str" cm="1">
        <f t="array" ref="X33">IFERROR(INDEX('Contratações Governo'!$G$1:$G$999,SMALL(IF(X$1='Contratações Governo'!$E$1:$E$999,ROW('Contratações Governo'!$E$1:$E$999)-ROW('Contratações Governo'!$E$1)+1),ROW(4:4))),"")</f>
        <v/>
      </c>
      <c r="Y33" s="279" t="str">
        <f t="shared" si="11"/>
        <v/>
      </c>
      <c r="Z33" s="122" cm="1">
        <f t="array" ref="Z33">IFERROR(INDEX('Contratações Governo'!$G$1:$G$999,SMALL(IF(Z$1='Contratações Governo'!$E$1:$E$999,ROW('Contratações Governo'!$E$1:$E$999)-ROW('Contratações Governo'!$E$1)+1),ROW(4:4))),"")</f>
        <v>6371.27</v>
      </c>
      <c r="AA33" s="279" t="b">
        <f t="shared" si="12"/>
        <v>1</v>
      </c>
      <c r="AB33" s="122" cm="1">
        <f t="array" ref="AB33">IFERROR(INDEX('Contratações Governo'!$G$1:$G$999,SMALL(IF(AB$1='Contratações Governo'!$E$1:$E$999,ROW('Contratações Governo'!$E$1:$E$999)-ROW('Contratações Governo'!$E$1)+1),ROW(4:4))),"")</f>
        <v>10248.049999999999</v>
      </c>
      <c r="AC33" s="279" t="b">
        <f t="shared" si="13"/>
        <v>1</v>
      </c>
      <c r="AD33" s="119" t="str" cm="1">
        <f t="array" ref="AD33">IFERROR(INDEX('Contratações Governo'!$G$1:$G$999,SMALL(IF(AD$1='Contratações Governo'!$E$1:$E$999,ROW('Contratações Governo'!$E$1:$E$999)-ROW('Contratações Governo'!$E$1)+1),ROW(4:4))),"")</f>
        <v/>
      </c>
      <c r="AE33" s="279" t="str">
        <f t="shared" si="14"/>
        <v/>
      </c>
      <c r="AF33" s="121" cm="1">
        <f t="array" ref="AF33">IFERROR(INDEX('Contratações Governo'!$G$1:$G$999,SMALL(IF(AF$1='Contratações Governo'!$E$1:$E$999,ROW('Contratações Governo'!$E$1:$E$999)-ROW('Contratações Governo'!$E$1)+1),ROW(4:4))),"")</f>
        <v>6652.59</v>
      </c>
      <c r="AG33" s="279" t="b">
        <f t="shared" si="15"/>
        <v>1</v>
      </c>
      <c r="AH33" s="121" cm="1">
        <f t="array" ref="AH33">IFERROR(INDEX('Contratações Governo'!$G$1:$G$999,SMALL(IF(AH$1='Contratações Governo'!$E$1:$E$999,ROW('Contratações Governo'!$E$1:$E$999)-ROW('Contratações Governo'!$E$1)+1),ROW(4:4))),"")</f>
        <v>9679.9</v>
      </c>
      <c r="AI33" s="279" t="b">
        <f t="shared" si="16"/>
        <v>1</v>
      </c>
      <c r="AJ33" s="88" t="str" cm="1">
        <f t="array" ref="AJ33">IFERROR(INDEX('Contratações Governo'!$G$1:$G$999,SMALL(IF(AJ$1='Contratações Governo'!$E$1:$E$999,ROW('Contratações Governo'!$E$1:$E$999)-ROW('Contratações Governo'!$E$1)+1),ROW(4:4))),"")</f>
        <v/>
      </c>
      <c r="AK33" s="279" t="str">
        <f t="shared" si="17"/>
        <v/>
      </c>
      <c r="AL33" s="122" cm="1">
        <f t="array" ref="AL33">IFERROR(INDEX('Contratações Governo'!$G$1:$G$999,SMALL(IF(AL$1='Contratações Governo'!$E$1:$E$999,ROW('Contratações Governo'!$E$1:$E$999)-ROW('Contratações Governo'!$E$1)+1),ROW(4:4))),"")</f>
        <v>6680.21</v>
      </c>
      <c r="AM33" s="279" t="b">
        <f t="shared" si="18"/>
        <v>1</v>
      </c>
      <c r="AN33" s="122" cm="1">
        <f t="array" ref="AN33">IFERROR(INDEX('Contratações Governo'!$G$1:$G$999,SMALL(IF(AN$1='Contratações Governo'!$E$1:$E$999,ROW('Contratações Governo'!$E$1:$E$999)-ROW('Contratações Governo'!$E$1)+1),ROW(4:4))),"")</f>
        <v>12000</v>
      </c>
      <c r="AO33" s="279" t="b">
        <f t="shared" si="19"/>
        <v>1</v>
      </c>
      <c r="AP33" s="119" t="str" cm="1">
        <f t="array" ref="AP33">IFERROR(INDEX('Contratações Governo'!$G$1:$G$999,SMALL(IF(AP$1='Contratações Governo'!$E$1:$E$999,ROW('Contratações Governo'!$E$1:$E$999)-ROW('Contratações Governo'!$E$1)+1),ROW(4:4))),"")</f>
        <v/>
      </c>
      <c r="AQ33" s="279" t="str">
        <f t="shared" si="20"/>
        <v/>
      </c>
      <c r="AR33" s="121" t="str" cm="1">
        <f t="array" ref="AR33">IFERROR(INDEX('Contratações Governo'!$G$1:$G$999,SMALL(IF(AR$1='Contratações Governo'!$E$1:$E$999,ROW('Contratações Governo'!$E$1:$E$999)-ROW('Contratações Governo'!$E$1)+1),ROW(4:4))),"")</f>
        <v/>
      </c>
      <c r="AS33" s="279" t="str">
        <f t="shared" si="21"/>
        <v/>
      </c>
      <c r="AT33" s="121" t="str" cm="1">
        <f t="array" ref="AT33">IFERROR(INDEX('Contratações Governo'!$G$1:$G$999,SMALL(IF(AT$1='Contratações Governo'!$E$1:$E$999,ROW('Contratações Governo'!$E$1:$E$999)-ROW('Contratações Governo'!$E$1)+1),ROW(4:4))),"")</f>
        <v/>
      </c>
      <c r="AU33" s="279" t="str">
        <f t="shared" si="22"/>
        <v/>
      </c>
      <c r="AV33" s="88" t="str" cm="1">
        <f t="array" ref="AV33">IFERROR(INDEX('Contratações Governo'!$G$1:$G$999,SMALL(IF(AV$1='Contratações Governo'!$E$1:$E$999,ROW('Contratações Governo'!$E$1:$E$999)-ROW('Contratações Governo'!$E$1)+1),ROW(4:4))),"")</f>
        <v/>
      </c>
      <c r="AW33" s="279" t="str">
        <f t="shared" si="23"/>
        <v/>
      </c>
      <c r="AX33" s="122" t="str" cm="1">
        <f t="array" ref="AX33">IFERROR(INDEX('Contratações Governo'!$G$1:$G$999,SMALL(IF(AX$1='Contratações Governo'!$E$1:$E$999,ROW('Contratações Governo'!$E$1:$E$999)-ROW('Contratações Governo'!$E$1)+1),ROW(4:4))),"")</f>
        <v/>
      </c>
      <c r="AY33" s="279" t="str">
        <f t="shared" si="24"/>
        <v/>
      </c>
      <c r="AZ33" s="122" t="str" cm="1">
        <f t="array" ref="AZ33">IFERROR(INDEX('Contratações Governo'!$G$1:$G$999,SMALL(IF(AZ$1='Contratações Governo'!$E$1:$E$999,ROW('Contratações Governo'!$E$1:$E$999)-ROW('Contratações Governo'!$E$1)+1),ROW(4:4))),"")</f>
        <v/>
      </c>
      <c r="BA33" s="279" t="str">
        <f t="shared" si="25"/>
        <v/>
      </c>
      <c r="BB33" s="119" t="str" cm="1">
        <f t="array" ref="BB33">IFERROR(INDEX('Contratações Governo'!$G$1:$G$999,SMALL(IF(BB$1='Contratações Governo'!$E$1:$E$999,ROW('Contratações Governo'!$E$1:$E$999)-ROW('Contratações Governo'!$E$1)+1),ROW(4:4))),"")</f>
        <v/>
      </c>
      <c r="BC33" s="279" t="str">
        <f t="shared" si="26"/>
        <v/>
      </c>
      <c r="BD33" s="121" t="str" cm="1">
        <f t="array" ref="BD33">IFERROR(INDEX('Contratações Governo'!$G$1:$G$999,SMALL(IF(BD$1='Contratações Governo'!$E$1:$E$999,ROW('Contratações Governo'!$E$1:$E$999)-ROW('Contratações Governo'!$E$1)+1),ROW(4:4))),"")</f>
        <v/>
      </c>
      <c r="BE33" s="279" t="str">
        <f t="shared" si="27"/>
        <v/>
      </c>
      <c r="BF33" s="121" cm="1">
        <f t="array" ref="BF33">IFERROR(INDEX('Contratações Governo'!$G$1:$G$999,SMALL(IF(BF$1='Contratações Governo'!$E$1:$E$999,ROW('Contratações Governo'!$E$1:$E$999)-ROW('Contratações Governo'!$E$1)+1),ROW(4:4))),"")</f>
        <v>11283</v>
      </c>
      <c r="BG33" s="279" t="b">
        <f t="shared" si="28"/>
        <v>1</v>
      </c>
      <c r="BH33" s="88" t="str" cm="1">
        <f t="array" ref="BH33">IFERROR(INDEX('Contratações Governo'!$G$1:$G$999,SMALL(IF(BH$1='Contratações Governo'!$E$1:$E$999,ROW('Contratações Governo'!$E$1:$E$999)-ROW('Contratações Governo'!$E$1)+1),ROW(4:4))),"")</f>
        <v/>
      </c>
      <c r="BI33" s="279" t="str">
        <f t="shared" si="29"/>
        <v/>
      </c>
      <c r="BJ33" s="122" cm="1">
        <f t="array" ref="BJ33">IFERROR(INDEX('Contratações Governo'!$G$1:$G$999,SMALL(IF(BJ$1='Contratações Governo'!$E$1:$E$999,ROW('Contratações Governo'!$E$1:$E$999)-ROW('Contratações Governo'!$E$1)+1),ROW(4:4))),"")</f>
        <v>7933.56</v>
      </c>
      <c r="BK33" s="279" t="b">
        <f t="shared" si="30"/>
        <v>1</v>
      </c>
      <c r="BL33" s="122" t="str" cm="1">
        <f t="array" ref="BL33">IFERROR(INDEX('Contratações Governo'!$G$1:$G$999,SMALL(IF(BL$1='Contratações Governo'!$E$1:$E$999,ROW('Contratações Governo'!$E$1:$E$999)-ROW('Contratações Governo'!$E$1)+1),ROW(4:4))),"")</f>
        <v/>
      </c>
      <c r="BM33" s="279" t="str">
        <f t="shared" si="31"/>
        <v/>
      </c>
      <c r="BN33" s="119" t="str" cm="1">
        <f t="array" ref="BN33">IFERROR(INDEX('Contratações Governo'!$G$1:$G$999,SMALL(IF(BN$1='Contratações Governo'!$E$1:$E$999,ROW('Contratações Governo'!$E$1:$E$999)-ROW('Contratações Governo'!$E$1)+1),ROW(4:4))),"")</f>
        <v/>
      </c>
      <c r="BO33" s="165" t="str">
        <f t="shared" si="32"/>
        <v/>
      </c>
      <c r="BP33" s="122" t="str" cm="1">
        <f t="array" ref="BP33">IFERROR(INDEX('Contratações Governo'!$G$1:$G$999,SMALL(IF(BP$1='Contratações Governo'!$E$1:$E$999,ROW('Contratações Governo'!$E$1:$E$999)-ROW('Contratações Governo'!$E$1)+1),ROW(4:4))),"")</f>
        <v/>
      </c>
      <c r="BQ33" s="279" t="str">
        <f t="shared" si="33"/>
        <v/>
      </c>
      <c r="BR33" s="122" t="str" cm="1">
        <f t="array" ref="BR33">IFERROR(INDEX('Contratações Governo'!$G$1:$G$999,SMALL(IF(BR$1='Contratações Governo'!$E$1:$E$999,ROW('Contratações Governo'!$E$1:$E$999)-ROW('Contratações Governo'!$E$1)+1),ROW(4:4))),"")</f>
        <v/>
      </c>
      <c r="BS33" s="165" t="str">
        <f t="shared" si="34"/>
        <v/>
      </c>
    </row>
    <row r="34" spans="1:71" x14ac:dyDescent="0.25">
      <c r="A34" s="667"/>
      <c r="B34" s="119" cm="1">
        <f t="array" ref="B34">IFERROR(INDEX('Contratações Governo'!$G$1:$G$999,SMALL(IF(B$1='Contratações Governo'!$E$1:$E$999,ROW('Contratações Governo'!$E$1:$E$999)-ROW('Contratações Governo'!$E$1)+1),ROW(5:5))),"")</f>
        <v>1600</v>
      </c>
      <c r="C34" s="279" t="b">
        <f t="shared" ref="C34:C65" si="35">IF(B34="","",AND(B34&gt;=B$81,B34&lt;=B$80))</f>
        <v>1</v>
      </c>
      <c r="D34" s="121" cm="1">
        <f t="array" ref="D34">IFERROR(INDEX('Contratações Governo'!$G$1:$G$999,SMALL(IF(D$1='Contratações Governo'!$E$1:$E$999,ROW('Contratações Governo'!$E$1:$E$999)-ROW('Contratações Governo'!$E$1)+1),ROW(5:5))),"")</f>
        <v>2262.33</v>
      </c>
      <c r="E34" s="279" t="b">
        <f t="shared" ref="E34:E65" si="36">IF(D34="","",AND(D34&gt;=D$81,D34&lt;=D$80))</f>
        <v>1</v>
      </c>
      <c r="F34" s="121" cm="1">
        <f t="array" ref="F34">IFERROR(INDEX('Contratações Governo'!$G$1:$G$999,SMALL(IF(F$1='Contratações Governo'!$E$1:$E$999,ROW('Contratações Governo'!$E$1:$E$999)-ROW('Contratações Governo'!$E$1)+1),ROW(5:5))),"")</f>
        <v>3185.7</v>
      </c>
      <c r="G34" s="165" t="b">
        <f t="shared" ref="G34:G65" si="37">IF(F34="","",AND(F34&gt;=F$81,F34&lt;=F$80))</f>
        <v>1</v>
      </c>
      <c r="H34" s="88" t="str" cm="1">
        <f t="array" ref="H34">IFERROR(INDEX('Contratações Governo'!$G$1:$G$999,SMALL(IF(H$1='Contratações Governo'!$E$1:$E$999,ROW('Contratações Governo'!$E$1:$E$999)-ROW('Contratações Governo'!$E$1)+1),ROW(5:5))),"")</f>
        <v/>
      </c>
      <c r="I34" s="279" t="str">
        <f t="shared" ref="I34:I65" si="38">IF(H34="","",AND(H34&gt;=H$81,H34&lt;=H$80))</f>
        <v/>
      </c>
      <c r="J34" s="122" t="str" cm="1">
        <f t="array" ref="J34">IFERROR(INDEX('Contratações Governo'!$G$1:$G$999,SMALL(IF(J$1='Contratações Governo'!$E$1:$E$999,ROW('Contratações Governo'!$E$1:$E$999)-ROW('Contratações Governo'!$E$1)+1),ROW(5:5))),"")</f>
        <v/>
      </c>
      <c r="K34" s="279" t="str">
        <f t="shared" ref="K34:K65" si="39">IF(J34="","",AND(J34&gt;=J$81,J34&lt;=J$80))</f>
        <v/>
      </c>
      <c r="L34" s="122" t="str" cm="1">
        <f t="array" ref="L34">IFERROR(INDEX('Contratações Governo'!$G$1:$G$999,SMALL(IF(L$1='Contratações Governo'!$E$1:$E$999,ROW('Contratações Governo'!$E$1:$E$999)-ROW('Contratações Governo'!$E$1)+1),ROW(5:5))),"")</f>
        <v/>
      </c>
      <c r="M34" s="279" t="str">
        <f t="shared" ref="M34:M65" si="40">IF(L34="","",AND(L34&gt;=L$81,L34&lt;=L$80))</f>
        <v/>
      </c>
      <c r="N34" s="119" t="str" cm="1">
        <f t="array" ref="N34">IFERROR(INDEX('Contratações Governo'!$G$1:$G$999,SMALL(IF(N$1='Contratações Governo'!$E$1:$E$999,ROW('Contratações Governo'!$E$1:$E$999)-ROW('Contratações Governo'!$E$1)+1),ROW(5:5))),"")</f>
        <v/>
      </c>
      <c r="O34" s="279" t="str">
        <f t="shared" ref="O34:O65" si="41">IF(N34="","",AND(N34&gt;=N$81,N34&lt;=N$80))</f>
        <v/>
      </c>
      <c r="P34" s="88" cm="1">
        <f t="array" ref="P34">IFERROR(INDEX('Contratações Governo'!$G$1:$G$999,SMALL(IF(P$1='Contratações Governo'!$E$1:$E$999,ROW('Contratações Governo'!$E$1:$E$999)-ROW('Contratações Governo'!$E$1)+1),ROW(5:5))),"")</f>
        <v>3498.5</v>
      </c>
      <c r="Q34" s="279" t="b">
        <f t="shared" ref="Q34:Q65" si="42">IF(P34="","",AND(P34&gt;=P$81,P34&lt;=P$80))</f>
        <v>1</v>
      </c>
      <c r="R34" s="122" cm="1">
        <f t="array" ref="R34">IFERROR(INDEX('Contratações Governo'!$G$1:$G$999,SMALL(IF(R$1='Contratações Governo'!$E$1:$E$999,ROW('Contratações Governo'!$E$1:$E$999)-ROW('Contratações Governo'!$E$1)+1),ROW(5:5))),"")</f>
        <v>4982.26</v>
      </c>
      <c r="S34" s="279" t="b">
        <f t="shared" ref="S34:S65" si="43">IF(R34="","",AND(R34&gt;=R$81,R34&lt;=R$80))</f>
        <v>1</v>
      </c>
      <c r="T34" s="122" cm="1">
        <f t="array" ref="T34">IFERROR(INDEX('Contratações Governo'!$G$1:$G$999,SMALL(IF(T$1='Contratações Governo'!$E$1:$E$999,ROW('Contratações Governo'!$E$1:$E$999)-ROW('Contratações Governo'!$E$1)+1),ROW(5:5))),"")</f>
        <v>6491.7</v>
      </c>
      <c r="U34" s="279" t="b">
        <f t="shared" ref="U34:U65" si="44">IF(T34="","",AND(T34&gt;=T$81,T34&lt;=T$80))</f>
        <v>1</v>
      </c>
      <c r="V34" s="119" t="str" cm="1">
        <f t="array" ref="V34">IFERROR(INDEX('Contratações Governo'!$G$1:$G$999,SMALL(IF(V$1='Contratações Governo'!$E$1:$E$999,ROW('Contratações Governo'!$E$1:$E$999)-ROW('Contratações Governo'!$E$1)+1),ROW(5:5))),"")</f>
        <v/>
      </c>
      <c r="W34" s="279" t="str">
        <f t="shared" ref="W34:W65" si="45">IF(V34="","",AND(V34&gt;=V$81,V34&lt;=V$80))</f>
        <v/>
      </c>
      <c r="X34" s="88" t="str" cm="1">
        <f t="array" ref="X34">IFERROR(INDEX('Contratações Governo'!$G$1:$G$999,SMALL(IF(X$1='Contratações Governo'!$E$1:$E$999,ROW('Contratações Governo'!$E$1:$E$999)-ROW('Contratações Governo'!$E$1)+1),ROW(5:5))),"")</f>
        <v/>
      </c>
      <c r="Y34" s="279" t="str">
        <f t="shared" ref="Y34:Y65" si="46">IF(X34="","",AND(X34&gt;=X$81,X34&lt;=X$80))</f>
        <v/>
      </c>
      <c r="Z34" s="122" cm="1">
        <f t="array" ref="Z34">IFERROR(INDEX('Contratações Governo'!$G$1:$G$999,SMALL(IF(Z$1='Contratações Governo'!$E$1:$E$999,ROW('Contratações Governo'!$E$1:$E$999)-ROW('Contratações Governo'!$E$1)+1),ROW(5:5))),"")</f>
        <v>6700.63</v>
      </c>
      <c r="AA34" s="279" t="b">
        <f t="shared" ref="AA34:AA65" si="47">IF(Z34="","",AND(Z34&gt;=Z$81,Z34&lt;=Z$80))</f>
        <v>1</v>
      </c>
      <c r="AB34" s="122" cm="1">
        <f t="array" ref="AB34">IFERROR(INDEX('Contratações Governo'!$G$1:$G$999,SMALL(IF(AB$1='Contratações Governo'!$E$1:$E$999,ROW('Contratações Governo'!$E$1:$E$999)-ROW('Contratações Governo'!$E$1)+1),ROW(5:5))),"")</f>
        <v>10000</v>
      </c>
      <c r="AC34" s="279" t="b">
        <f t="shared" ref="AC34:AC65" si="48">IF(AB34="","",AND(AB34&gt;=AB$81,AB34&lt;=AB$80))</f>
        <v>1</v>
      </c>
      <c r="AD34" s="119" t="str" cm="1">
        <f t="array" ref="AD34">IFERROR(INDEX('Contratações Governo'!$G$1:$G$999,SMALL(IF(AD$1='Contratações Governo'!$E$1:$E$999,ROW('Contratações Governo'!$E$1:$E$999)-ROW('Contratações Governo'!$E$1)+1),ROW(5:5))),"")</f>
        <v/>
      </c>
      <c r="AE34" s="279" t="str">
        <f t="shared" ref="AE34:AE65" si="49">IF(AD34="","",AND(AD34&gt;=AD$81,AD34&lt;=AD$80))</f>
        <v/>
      </c>
      <c r="AF34" s="121" cm="1">
        <f t="array" ref="AF34">IFERROR(INDEX('Contratações Governo'!$G$1:$G$999,SMALL(IF(AF$1='Contratações Governo'!$E$1:$E$999,ROW('Contratações Governo'!$E$1:$E$999)-ROW('Contratações Governo'!$E$1)+1),ROW(5:5))),"")</f>
        <v>6326.64</v>
      </c>
      <c r="AG34" s="279" t="b">
        <f t="shared" ref="AG34:AG65" si="50">IF(AF34="","",AND(AF34&gt;=AF$81,AF34&lt;=AF$80))</f>
        <v>1</v>
      </c>
      <c r="AH34" s="121" cm="1">
        <f t="array" ref="AH34">IFERROR(INDEX('Contratações Governo'!$G$1:$G$999,SMALL(IF(AH$1='Contratações Governo'!$E$1:$E$999,ROW('Contratações Governo'!$E$1:$E$999)-ROW('Contratações Governo'!$E$1)+1),ROW(5:5))),"")</f>
        <v>9849.2099999999991</v>
      </c>
      <c r="AI34" s="279" t="b">
        <f t="shared" ref="AI34:AI65" si="51">IF(AH34="","",AND(AH34&gt;=AH$81,AH34&lt;=AH$80))</f>
        <v>1</v>
      </c>
      <c r="AJ34" s="88" t="str" cm="1">
        <f t="array" ref="AJ34">IFERROR(INDEX('Contratações Governo'!$G$1:$G$999,SMALL(IF(AJ$1='Contratações Governo'!$E$1:$E$999,ROW('Contratações Governo'!$E$1:$E$999)-ROW('Contratações Governo'!$E$1)+1),ROW(5:5))),"")</f>
        <v/>
      </c>
      <c r="AK34" s="279" t="str">
        <f t="shared" ref="AK34:AK65" si="52">IF(AJ34="","",AND(AJ34&gt;=AJ$81,AJ34&lt;=AJ$80))</f>
        <v/>
      </c>
      <c r="AL34" s="122" cm="1">
        <f t="array" ref="AL34">IFERROR(INDEX('Contratações Governo'!$G$1:$G$999,SMALL(IF(AL$1='Contratações Governo'!$E$1:$E$999,ROW('Contratações Governo'!$E$1:$E$999)-ROW('Contratações Governo'!$E$1)+1),ROW(5:5))),"")</f>
        <v>8782.7999999999993</v>
      </c>
      <c r="AM34" s="279" t="b">
        <f t="shared" ref="AM34:AM65" si="53">IF(AL34="","",AND(AL34&gt;=AL$81,AL34&lt;=AL$80))</f>
        <v>1</v>
      </c>
      <c r="AN34" s="122" cm="1">
        <f t="array" ref="AN34">IFERROR(INDEX('Contratações Governo'!$G$1:$G$999,SMALL(IF(AN$1='Contratações Governo'!$E$1:$E$999,ROW('Contratações Governo'!$E$1:$E$999)-ROW('Contratações Governo'!$E$1)+1),ROW(5:5))),"")</f>
        <v>9367.94</v>
      </c>
      <c r="AO34" s="279" t="b">
        <f t="shared" ref="AO34:AO65" si="54">IF(AN34="","",AND(AN34&gt;=AN$81,AN34&lt;=AN$80))</f>
        <v>1</v>
      </c>
      <c r="AP34" s="119" t="str" cm="1">
        <f t="array" ref="AP34">IFERROR(INDEX('Contratações Governo'!$G$1:$G$999,SMALL(IF(AP$1='Contratações Governo'!$E$1:$E$999,ROW('Contratações Governo'!$E$1:$E$999)-ROW('Contratações Governo'!$E$1)+1),ROW(5:5))),"")</f>
        <v/>
      </c>
      <c r="AQ34" s="279" t="str">
        <f t="shared" ref="AQ34:AQ64" si="55">IF(AP34="","",AND(AP34&gt;=AP$81,AP34&lt;=AP$80))</f>
        <v/>
      </c>
      <c r="AR34" s="121" t="str" cm="1">
        <f t="array" ref="AR34">IFERROR(INDEX('Contratações Governo'!$G$1:$G$999,SMALL(IF(AR$1='Contratações Governo'!$E$1:$E$999,ROW('Contratações Governo'!$E$1:$E$999)-ROW('Contratações Governo'!$E$1)+1),ROW(5:5))),"")</f>
        <v/>
      </c>
      <c r="AS34" s="279" t="str">
        <f t="shared" ref="AS34:AS64" si="56">IF(AR34="","",AND(AR34&gt;=AR$81,AR34&lt;=AR$80))</f>
        <v/>
      </c>
      <c r="AT34" s="121" t="str" cm="1">
        <f t="array" ref="AT34">IFERROR(INDEX('Contratações Governo'!$G$1:$G$999,SMALL(IF(AT$1='Contratações Governo'!$E$1:$E$999,ROW('Contratações Governo'!$E$1:$E$999)-ROW('Contratações Governo'!$E$1)+1),ROW(5:5))),"")</f>
        <v/>
      </c>
      <c r="AU34" s="279" t="str">
        <f t="shared" ref="AU34:AU64" si="57">IF(AT34="","",AND(AT34&gt;=AT$81,AT34&lt;=AT$80))</f>
        <v/>
      </c>
      <c r="AV34" s="88" t="str" cm="1">
        <f t="array" ref="AV34">IFERROR(INDEX('Contratações Governo'!$G$1:$G$999,SMALL(IF(AV$1='Contratações Governo'!$E$1:$E$999,ROW('Contratações Governo'!$E$1:$E$999)-ROW('Contratações Governo'!$E$1)+1),ROW(5:5))),"")</f>
        <v/>
      </c>
      <c r="AW34" s="279" t="str">
        <f t="shared" ref="AW34:AW65" si="58">IF(AV34="","",AND(AV34&gt;=AV$81,AV34&lt;=AV$80))</f>
        <v/>
      </c>
      <c r="AX34" s="122" t="str" cm="1">
        <f t="array" ref="AX34">IFERROR(INDEX('Contratações Governo'!$G$1:$G$999,SMALL(IF(AX$1='Contratações Governo'!$E$1:$E$999,ROW('Contratações Governo'!$E$1:$E$999)-ROW('Contratações Governo'!$E$1)+1),ROW(5:5))),"")</f>
        <v/>
      </c>
      <c r="AY34" s="279" t="str">
        <f t="shared" ref="AY34:AY65" si="59">IF(AX34="","",AND(AX34&gt;=AX$81,AX34&lt;=AX$80))</f>
        <v/>
      </c>
      <c r="AZ34" s="122" t="str" cm="1">
        <f t="array" ref="AZ34">IFERROR(INDEX('Contratações Governo'!$G$1:$G$999,SMALL(IF(AZ$1='Contratações Governo'!$E$1:$E$999,ROW('Contratações Governo'!$E$1:$E$999)-ROW('Contratações Governo'!$E$1)+1),ROW(5:5))),"")</f>
        <v/>
      </c>
      <c r="BA34" s="279" t="str">
        <f t="shared" ref="BA34:BA65" si="60">IF(AZ34="","",AND(AZ34&gt;=AZ$81,AZ34&lt;=AZ$80))</f>
        <v/>
      </c>
      <c r="BB34" s="119" t="str" cm="1">
        <f t="array" ref="BB34">IFERROR(INDEX('Contratações Governo'!$G$1:$G$999,SMALL(IF(BB$1='Contratações Governo'!$E$1:$E$999,ROW('Contratações Governo'!$E$1:$E$999)-ROW('Contratações Governo'!$E$1)+1),ROW(5:5))),"")</f>
        <v/>
      </c>
      <c r="BC34" s="279" t="str">
        <f t="shared" ref="BC34:BC65" si="61">IF(BB34="","",AND(BB34&gt;=BB$81,BB34&lt;=BB$80))</f>
        <v/>
      </c>
      <c r="BD34" s="121" t="str" cm="1">
        <f t="array" ref="BD34">IFERROR(INDEX('Contratações Governo'!$G$1:$G$999,SMALL(IF(BD$1='Contratações Governo'!$E$1:$E$999,ROW('Contratações Governo'!$E$1:$E$999)-ROW('Contratações Governo'!$E$1)+1),ROW(5:5))),"")</f>
        <v/>
      </c>
      <c r="BE34" s="279" t="str">
        <f t="shared" ref="BE34:BE65" si="62">IF(BD34="","",AND(BD34&gt;=BD$81,BD34&lt;=BD$80))</f>
        <v/>
      </c>
      <c r="BF34" s="121" t="str" cm="1">
        <f t="array" ref="BF34">IFERROR(INDEX('Contratações Governo'!$G$1:$G$999,SMALL(IF(BF$1='Contratações Governo'!$E$1:$E$999,ROW('Contratações Governo'!$E$1:$E$999)-ROW('Contratações Governo'!$E$1)+1),ROW(5:5))),"")</f>
        <v/>
      </c>
      <c r="BG34" s="279" t="str">
        <f t="shared" ref="BG34:BG65" si="63">IF(BF34="","",AND(BF34&gt;=BF$81,BF34&lt;=BF$80))</f>
        <v/>
      </c>
      <c r="BH34" s="88" t="str" cm="1">
        <f t="array" ref="BH34">IFERROR(INDEX('Contratações Governo'!$G$1:$G$999,SMALL(IF(BH$1='Contratações Governo'!$E$1:$E$999,ROW('Contratações Governo'!$E$1:$E$999)-ROW('Contratações Governo'!$E$1)+1),ROW(5:5))),"")</f>
        <v/>
      </c>
      <c r="BI34" s="279" t="str">
        <f t="shared" ref="BI34:BI65" si="64">IF(BH34="","",AND(BH34&gt;=BH$81,BH34&lt;=BH$80))</f>
        <v/>
      </c>
      <c r="BJ34" s="122" t="str" cm="1">
        <f t="array" ref="BJ34">IFERROR(INDEX('Contratações Governo'!$G$1:$G$999,SMALL(IF(BJ$1='Contratações Governo'!$E$1:$E$999,ROW('Contratações Governo'!$E$1:$E$999)-ROW('Contratações Governo'!$E$1)+1),ROW(5:5))),"")</f>
        <v/>
      </c>
      <c r="BK34" s="279" t="str">
        <f t="shared" ref="BK34:BK65" si="65">IF(BJ34="","",AND(BJ34&gt;=BJ$81,BJ34&lt;=BJ$80))</f>
        <v/>
      </c>
      <c r="BL34" s="122" t="str" cm="1">
        <f t="array" ref="BL34">IFERROR(INDEX('Contratações Governo'!$G$1:$G$999,SMALL(IF(BL$1='Contratações Governo'!$E$1:$E$999,ROW('Contratações Governo'!$E$1:$E$999)-ROW('Contratações Governo'!$E$1)+1),ROW(5:5))),"")</f>
        <v/>
      </c>
      <c r="BM34" s="279" t="str">
        <f t="shared" ref="BM34:BM65" si="66">IF(BL34="","",AND(BL34&gt;=BL$81,BL34&lt;=BL$80))</f>
        <v/>
      </c>
      <c r="BN34" s="119" t="str" cm="1">
        <f t="array" ref="BN34">IFERROR(INDEX('Contratações Governo'!$G$1:$G$999,SMALL(IF(BN$1='Contratações Governo'!$E$1:$E$999,ROW('Contratações Governo'!$E$1:$E$999)-ROW('Contratações Governo'!$E$1)+1),ROW(5:5))),"")</f>
        <v/>
      </c>
      <c r="BO34" s="165" t="str">
        <f t="shared" ref="BO34:BO65" si="67">IF(BN34="","",AND(BN34&gt;=BN$81,BN34&lt;=BN$80))</f>
        <v/>
      </c>
      <c r="BP34" s="122" t="str" cm="1">
        <f t="array" ref="BP34">IFERROR(INDEX('Contratações Governo'!$G$1:$G$999,SMALL(IF(BP$1='Contratações Governo'!$E$1:$E$999,ROW('Contratações Governo'!$E$1:$E$999)-ROW('Contratações Governo'!$E$1)+1),ROW(5:5))),"")</f>
        <v/>
      </c>
      <c r="BQ34" s="279" t="str">
        <f t="shared" ref="BQ34:BQ65" si="68">IF(BP34="","",AND(BP34&gt;=BP$81,BP34&lt;=BP$80))</f>
        <v/>
      </c>
      <c r="BR34" s="122" t="str" cm="1">
        <f t="array" ref="BR34">IFERROR(INDEX('Contratações Governo'!$G$1:$G$999,SMALL(IF(BR$1='Contratações Governo'!$E$1:$E$999,ROW('Contratações Governo'!$E$1:$E$999)-ROW('Contratações Governo'!$E$1)+1),ROW(5:5))),"")</f>
        <v/>
      </c>
      <c r="BS34" s="165" t="str">
        <f t="shared" ref="BS34:BS65" si="69">IF(BR34="","",AND(BR34&gt;=BR$81,BR34&lt;=BR$80))</f>
        <v/>
      </c>
    </row>
    <row r="35" spans="1:71" x14ac:dyDescent="0.25">
      <c r="A35" s="667"/>
      <c r="B35" s="119" cm="1">
        <f t="array" ref="B35">IFERROR(INDEX('Contratações Governo'!$G$1:$G$999,SMALL(IF(B$1='Contratações Governo'!$E$1:$E$999,ROW('Contratações Governo'!$E$1:$E$999)-ROW('Contratações Governo'!$E$1)+1),ROW(6:6))),"")</f>
        <v>1800</v>
      </c>
      <c r="C35" s="279" t="b">
        <f t="shared" si="35"/>
        <v>1</v>
      </c>
      <c r="D35" s="121" cm="1">
        <f t="array" ref="D35">IFERROR(INDEX('Contratações Governo'!$G$1:$G$999,SMALL(IF(D$1='Contratações Governo'!$E$1:$E$999,ROW('Contratações Governo'!$E$1:$E$999)-ROW('Contratações Governo'!$E$1)+1),ROW(6:6))),"")</f>
        <v>2312.19</v>
      </c>
      <c r="E35" s="279" t="b">
        <f t="shared" si="36"/>
        <v>1</v>
      </c>
      <c r="F35" s="121" t="str" cm="1">
        <f t="array" ref="F35">IFERROR(INDEX('Contratações Governo'!$G$1:$G$999,SMALL(IF(F$1='Contratações Governo'!$E$1:$E$999,ROW('Contratações Governo'!$E$1:$E$999)-ROW('Contratações Governo'!$E$1)+1),ROW(6:6))),"")</f>
        <v/>
      </c>
      <c r="G35" s="165" t="str">
        <f t="shared" si="37"/>
        <v/>
      </c>
      <c r="H35" s="88" t="str" cm="1">
        <f t="array" ref="H35">IFERROR(INDEX('Contratações Governo'!$G$1:$G$999,SMALL(IF(H$1='Contratações Governo'!$E$1:$E$999,ROW('Contratações Governo'!$E$1:$E$999)-ROW('Contratações Governo'!$E$1)+1),ROW(6:6))),"")</f>
        <v/>
      </c>
      <c r="I35" s="279" t="str">
        <f t="shared" si="38"/>
        <v/>
      </c>
      <c r="J35" s="122" t="str" cm="1">
        <f t="array" ref="J35">IFERROR(INDEX('Contratações Governo'!$G$1:$G$999,SMALL(IF(J$1='Contratações Governo'!$E$1:$E$999,ROW('Contratações Governo'!$E$1:$E$999)-ROW('Contratações Governo'!$E$1)+1),ROW(6:6))),"")</f>
        <v/>
      </c>
      <c r="K35" s="279" t="str">
        <f t="shared" si="39"/>
        <v/>
      </c>
      <c r="L35" s="122" t="str" cm="1">
        <f t="array" ref="L35">IFERROR(INDEX('Contratações Governo'!$G$1:$G$999,SMALL(IF(L$1='Contratações Governo'!$E$1:$E$999,ROW('Contratações Governo'!$E$1:$E$999)-ROW('Contratações Governo'!$E$1)+1),ROW(6:6))),"")</f>
        <v/>
      </c>
      <c r="M35" s="279" t="str">
        <f t="shared" si="40"/>
        <v/>
      </c>
      <c r="N35" s="119" t="str" cm="1">
        <f t="array" ref="N35">IFERROR(INDEX('Contratações Governo'!$G$1:$G$999,SMALL(IF(N$1='Contratações Governo'!$E$1:$E$999,ROW('Contratações Governo'!$E$1:$E$999)-ROW('Contratações Governo'!$E$1)+1),ROW(6:6))),"")</f>
        <v/>
      </c>
      <c r="O35" s="279" t="str">
        <f t="shared" si="41"/>
        <v/>
      </c>
      <c r="P35" s="88" cm="1">
        <f t="array" ref="P35">IFERROR(INDEX('Contratações Governo'!$G$1:$G$999,SMALL(IF(P$1='Contratações Governo'!$E$1:$E$999,ROW('Contratações Governo'!$E$1:$E$999)-ROW('Contratações Governo'!$E$1)+1),ROW(6:6))),"")</f>
        <v>3498.5</v>
      </c>
      <c r="Q35" s="279" t="b">
        <f t="shared" si="42"/>
        <v>1</v>
      </c>
      <c r="R35" s="122" cm="1">
        <f t="array" ref="R35">IFERROR(INDEX('Contratações Governo'!$G$1:$G$999,SMALL(IF(R$1='Contratações Governo'!$E$1:$E$999,ROW('Contratações Governo'!$E$1:$E$999)-ROW('Contratações Governo'!$E$1)+1),ROW(6:6))),"")</f>
        <v>4982.26</v>
      </c>
      <c r="S35" s="279" t="b">
        <f t="shared" si="43"/>
        <v>1</v>
      </c>
      <c r="T35" s="122" cm="1">
        <f t="array" ref="T35">IFERROR(INDEX('Contratações Governo'!$G$1:$G$999,SMALL(IF(T$1='Contratações Governo'!$E$1:$E$999,ROW('Contratações Governo'!$E$1:$E$999)-ROW('Contratações Governo'!$E$1)+1),ROW(6:6))),"")</f>
        <v>7500</v>
      </c>
      <c r="U35" s="279" t="b">
        <f t="shared" si="44"/>
        <v>1</v>
      </c>
      <c r="V35" s="119" t="str" cm="1">
        <f t="array" ref="V35">IFERROR(INDEX('Contratações Governo'!$G$1:$G$999,SMALL(IF(V$1='Contratações Governo'!$E$1:$E$999,ROW('Contratações Governo'!$E$1:$E$999)-ROW('Contratações Governo'!$E$1)+1),ROW(6:6))),"")</f>
        <v/>
      </c>
      <c r="W35" s="279" t="str">
        <f t="shared" si="45"/>
        <v/>
      </c>
      <c r="X35" s="88" t="str" cm="1">
        <f t="array" ref="X35">IFERROR(INDEX('Contratações Governo'!$G$1:$G$999,SMALL(IF(X$1='Contratações Governo'!$E$1:$E$999,ROW('Contratações Governo'!$E$1:$E$999)-ROW('Contratações Governo'!$E$1)+1),ROW(6:6))),"")</f>
        <v/>
      </c>
      <c r="Y35" s="279" t="str">
        <f t="shared" si="46"/>
        <v/>
      </c>
      <c r="Z35" s="122" cm="1">
        <f t="array" ref="Z35">IFERROR(INDEX('Contratações Governo'!$G$1:$G$999,SMALL(IF(Z$1='Contratações Governo'!$E$1:$E$999,ROW('Contratações Governo'!$E$1:$E$999)-ROW('Contratações Governo'!$E$1)+1),ROW(6:6))),"")</f>
        <v>6700.63</v>
      </c>
      <c r="AA35" s="279" t="b">
        <f t="shared" si="47"/>
        <v>1</v>
      </c>
      <c r="AB35" s="122" cm="1">
        <f t="array" ref="AB35">IFERROR(INDEX('Contratações Governo'!$G$1:$G$999,SMALL(IF(AB$1='Contratações Governo'!$E$1:$E$999,ROW('Contratações Governo'!$E$1:$E$999)-ROW('Contratações Governo'!$E$1)+1),ROW(6:6))),"")</f>
        <v>10000</v>
      </c>
      <c r="AC35" s="279" t="b">
        <f t="shared" si="48"/>
        <v>1</v>
      </c>
      <c r="AD35" s="119" t="str" cm="1">
        <f t="array" ref="AD35">IFERROR(INDEX('Contratações Governo'!$G$1:$G$999,SMALL(IF(AD$1='Contratações Governo'!$E$1:$E$999,ROW('Contratações Governo'!$E$1:$E$999)-ROW('Contratações Governo'!$E$1)+1),ROW(6:6))),"")</f>
        <v/>
      </c>
      <c r="AE35" s="279" t="str">
        <f t="shared" si="49"/>
        <v/>
      </c>
      <c r="AF35" s="121" cm="1">
        <f t="array" ref="AF35">IFERROR(INDEX('Contratações Governo'!$G$1:$G$999,SMALL(IF(AF$1='Contratações Governo'!$E$1:$E$999,ROW('Contratações Governo'!$E$1:$E$999)-ROW('Contratações Governo'!$E$1)+1),ROW(6:6))),"")</f>
        <v>6482.74</v>
      </c>
      <c r="AG35" s="279" t="b">
        <f t="shared" si="50"/>
        <v>1</v>
      </c>
      <c r="AH35" s="121" cm="1">
        <f t="array" ref="AH35">IFERROR(INDEX('Contratações Governo'!$G$1:$G$999,SMALL(IF(AH$1='Contratações Governo'!$E$1:$E$999,ROW('Contratações Governo'!$E$1:$E$999)-ROW('Contratações Governo'!$E$1)+1),ROW(6:6))),"")</f>
        <v>8955.41</v>
      </c>
      <c r="AI35" s="279" t="b">
        <f t="shared" si="51"/>
        <v>1</v>
      </c>
      <c r="AJ35" s="88" t="str" cm="1">
        <f t="array" ref="AJ35">IFERROR(INDEX('Contratações Governo'!$G$1:$G$999,SMALL(IF(AJ$1='Contratações Governo'!$E$1:$E$999,ROW('Contratações Governo'!$E$1:$E$999)-ROW('Contratações Governo'!$E$1)+1),ROW(6:6))),"")</f>
        <v/>
      </c>
      <c r="AK35" s="279" t="str">
        <f t="shared" si="52"/>
        <v/>
      </c>
      <c r="AL35" s="122" cm="1">
        <f t="array" ref="AL35">IFERROR(INDEX('Contratações Governo'!$G$1:$G$999,SMALL(IF(AL$1='Contratações Governo'!$E$1:$E$999,ROW('Contratações Governo'!$E$1:$E$999)-ROW('Contratações Governo'!$E$1)+1),ROW(6:6))),"")</f>
        <v>7352.55</v>
      </c>
      <c r="AM35" s="279" t="b">
        <f t="shared" si="53"/>
        <v>1</v>
      </c>
      <c r="AN35" s="122" t="str" cm="1">
        <f t="array" ref="AN35">IFERROR(INDEX('Contratações Governo'!$G$1:$G$999,SMALL(IF(AN$1='Contratações Governo'!$E$1:$E$999,ROW('Contratações Governo'!$E$1:$E$999)-ROW('Contratações Governo'!$E$1)+1),ROW(6:6))),"")</f>
        <v/>
      </c>
      <c r="AO35" s="279" t="str">
        <f t="shared" si="54"/>
        <v/>
      </c>
      <c r="AP35" s="119" t="str" cm="1">
        <f t="array" ref="AP35">IFERROR(INDEX('Contratações Governo'!$G$1:$G$999,SMALL(IF(AP$1='Contratações Governo'!$E$1:$E$999,ROW('Contratações Governo'!$E$1:$E$999)-ROW('Contratações Governo'!$E$1)+1),ROW(6:6))),"")</f>
        <v/>
      </c>
      <c r="AQ35" s="279" t="str">
        <f t="shared" si="55"/>
        <v/>
      </c>
      <c r="AR35" s="121" t="str" cm="1">
        <f t="array" ref="AR35">IFERROR(INDEX('Contratações Governo'!$G$1:$G$999,SMALL(IF(AR$1='Contratações Governo'!$E$1:$E$999,ROW('Contratações Governo'!$E$1:$E$999)-ROW('Contratações Governo'!$E$1)+1),ROW(6:6))),"")</f>
        <v/>
      </c>
      <c r="AS35" s="279" t="str">
        <f t="shared" si="56"/>
        <v/>
      </c>
      <c r="AT35" s="121" t="str" cm="1">
        <f t="array" ref="AT35">IFERROR(INDEX('Contratações Governo'!$G$1:$G$999,SMALL(IF(AT$1='Contratações Governo'!$E$1:$E$999,ROW('Contratações Governo'!$E$1:$E$999)-ROW('Contratações Governo'!$E$1)+1),ROW(6:6))),"")</f>
        <v/>
      </c>
      <c r="AU35" s="279" t="str">
        <f t="shared" si="57"/>
        <v/>
      </c>
      <c r="AV35" s="88" t="str" cm="1">
        <f t="array" ref="AV35">IFERROR(INDEX('Contratações Governo'!$G$1:$G$999,SMALL(IF(AV$1='Contratações Governo'!$E$1:$E$999,ROW('Contratações Governo'!$E$1:$E$999)-ROW('Contratações Governo'!$E$1)+1),ROW(6:6))),"")</f>
        <v/>
      </c>
      <c r="AW35" s="279" t="str">
        <f t="shared" si="58"/>
        <v/>
      </c>
      <c r="AX35" s="122" t="str" cm="1">
        <f t="array" ref="AX35">IFERROR(INDEX('Contratações Governo'!$G$1:$G$999,SMALL(IF(AX$1='Contratações Governo'!$E$1:$E$999,ROW('Contratações Governo'!$E$1:$E$999)-ROW('Contratações Governo'!$E$1)+1),ROW(6:6))),"")</f>
        <v/>
      </c>
      <c r="AY35" s="279" t="str">
        <f t="shared" si="59"/>
        <v/>
      </c>
      <c r="AZ35" s="122" t="str" cm="1">
        <f t="array" ref="AZ35">IFERROR(INDEX('Contratações Governo'!$G$1:$G$999,SMALL(IF(AZ$1='Contratações Governo'!$E$1:$E$999,ROW('Contratações Governo'!$E$1:$E$999)-ROW('Contratações Governo'!$E$1)+1),ROW(6:6))),"")</f>
        <v/>
      </c>
      <c r="BA35" s="279" t="str">
        <f t="shared" si="60"/>
        <v/>
      </c>
      <c r="BB35" s="119" t="str" cm="1">
        <f t="array" ref="BB35">IFERROR(INDEX('Contratações Governo'!$G$1:$G$999,SMALL(IF(BB$1='Contratações Governo'!$E$1:$E$999,ROW('Contratações Governo'!$E$1:$E$999)-ROW('Contratações Governo'!$E$1)+1),ROW(6:6))),"")</f>
        <v/>
      </c>
      <c r="BC35" s="279" t="str">
        <f t="shared" si="61"/>
        <v/>
      </c>
      <c r="BD35" s="121" t="str" cm="1">
        <f t="array" ref="BD35">IFERROR(INDEX('Contratações Governo'!$G$1:$G$999,SMALL(IF(BD$1='Contratações Governo'!$E$1:$E$999,ROW('Contratações Governo'!$E$1:$E$999)-ROW('Contratações Governo'!$E$1)+1),ROW(6:6))),"")</f>
        <v/>
      </c>
      <c r="BE35" s="279" t="str">
        <f t="shared" si="62"/>
        <v/>
      </c>
      <c r="BF35" s="121" t="str" cm="1">
        <f t="array" ref="BF35">IFERROR(INDEX('Contratações Governo'!$G$1:$G$999,SMALL(IF(BF$1='Contratações Governo'!$E$1:$E$999,ROW('Contratações Governo'!$E$1:$E$999)-ROW('Contratações Governo'!$E$1)+1),ROW(6:6))),"")</f>
        <v/>
      </c>
      <c r="BG35" s="279" t="str">
        <f t="shared" si="63"/>
        <v/>
      </c>
      <c r="BH35" s="88" t="str" cm="1">
        <f t="array" ref="BH35">IFERROR(INDEX('Contratações Governo'!$G$1:$G$999,SMALL(IF(BH$1='Contratações Governo'!$E$1:$E$999,ROW('Contratações Governo'!$E$1:$E$999)-ROW('Contratações Governo'!$E$1)+1),ROW(6:6))),"")</f>
        <v/>
      </c>
      <c r="BI35" s="279" t="str">
        <f t="shared" si="64"/>
        <v/>
      </c>
      <c r="BJ35" s="122" t="str" cm="1">
        <f t="array" ref="BJ35">IFERROR(INDEX('Contratações Governo'!$G$1:$G$999,SMALL(IF(BJ$1='Contratações Governo'!$E$1:$E$999,ROW('Contratações Governo'!$E$1:$E$999)-ROW('Contratações Governo'!$E$1)+1),ROW(6:6))),"")</f>
        <v/>
      </c>
      <c r="BK35" s="279" t="str">
        <f t="shared" si="65"/>
        <v/>
      </c>
      <c r="BL35" s="122" t="str" cm="1">
        <f t="array" ref="BL35">IFERROR(INDEX('Contratações Governo'!$G$1:$G$999,SMALL(IF(BL$1='Contratações Governo'!$E$1:$E$999,ROW('Contratações Governo'!$E$1:$E$999)-ROW('Contratações Governo'!$E$1)+1),ROW(6:6))),"")</f>
        <v/>
      </c>
      <c r="BM35" s="279" t="str">
        <f t="shared" si="66"/>
        <v/>
      </c>
      <c r="BN35" s="119" t="str" cm="1">
        <f t="array" ref="BN35">IFERROR(INDEX('Contratações Governo'!$G$1:$G$999,SMALL(IF(BN$1='Contratações Governo'!$E$1:$E$999,ROW('Contratações Governo'!$E$1:$E$999)-ROW('Contratações Governo'!$E$1)+1),ROW(6:6))),"")</f>
        <v/>
      </c>
      <c r="BO35" s="165" t="str">
        <f t="shared" si="67"/>
        <v/>
      </c>
      <c r="BP35" s="122" t="str" cm="1">
        <f t="array" ref="BP35">IFERROR(INDEX('Contratações Governo'!$G$1:$G$999,SMALL(IF(BP$1='Contratações Governo'!$E$1:$E$999,ROW('Contratações Governo'!$E$1:$E$999)-ROW('Contratações Governo'!$E$1)+1),ROW(6:6))),"")</f>
        <v/>
      </c>
      <c r="BQ35" s="279" t="str">
        <f t="shared" si="68"/>
        <v/>
      </c>
      <c r="BR35" s="122" t="str" cm="1">
        <f t="array" ref="BR35">IFERROR(INDEX('Contratações Governo'!$G$1:$G$999,SMALL(IF(BR$1='Contratações Governo'!$E$1:$E$999,ROW('Contratações Governo'!$E$1:$E$999)-ROW('Contratações Governo'!$E$1)+1),ROW(6:6))),"")</f>
        <v/>
      </c>
      <c r="BS35" s="165" t="str">
        <f t="shared" si="69"/>
        <v/>
      </c>
    </row>
    <row r="36" spans="1:71" x14ac:dyDescent="0.25">
      <c r="A36" s="667"/>
      <c r="B36" s="119" cm="1">
        <f t="array" ref="B36">IFERROR(INDEX('Contratações Governo'!$G$1:$G$999,SMALL(IF(B$1='Contratações Governo'!$E$1:$E$999,ROW('Contratações Governo'!$E$1:$E$999)-ROW('Contratações Governo'!$E$1)+1),ROW(7:7))),"")</f>
        <v>1650</v>
      </c>
      <c r="C36" s="279" t="b">
        <f t="shared" si="35"/>
        <v>1</v>
      </c>
      <c r="D36" s="121" cm="1">
        <f t="array" ref="D36">IFERROR(INDEX('Contratações Governo'!$G$1:$G$999,SMALL(IF(D$1='Contratações Governo'!$E$1:$E$999,ROW('Contratações Governo'!$E$1:$E$999)-ROW('Contratações Governo'!$E$1)+1),ROW(7:7))),"")</f>
        <v>2022.12</v>
      </c>
      <c r="E36" s="279" t="b">
        <f t="shared" si="36"/>
        <v>1</v>
      </c>
      <c r="F36" s="121" t="str" cm="1">
        <f t="array" ref="F36">IFERROR(INDEX('Contratações Governo'!$G$1:$G$999,SMALL(IF(F$1='Contratações Governo'!$E$1:$E$999,ROW('Contratações Governo'!$E$1:$E$999)-ROW('Contratações Governo'!$E$1)+1),ROW(7:7))),"")</f>
        <v/>
      </c>
      <c r="G36" s="165" t="str">
        <f t="shared" si="37"/>
        <v/>
      </c>
      <c r="H36" s="88" t="str" cm="1">
        <f t="array" ref="H36">IFERROR(INDEX('Contratações Governo'!$G$1:$G$999,SMALL(IF(H$1='Contratações Governo'!$E$1:$E$999,ROW('Contratações Governo'!$E$1:$E$999)-ROW('Contratações Governo'!$E$1)+1),ROW(7:7))),"")</f>
        <v/>
      </c>
      <c r="I36" s="279" t="str">
        <f t="shared" si="38"/>
        <v/>
      </c>
      <c r="J36" s="122" t="str" cm="1">
        <f t="array" ref="J36">IFERROR(INDEX('Contratações Governo'!$G$1:$G$999,SMALL(IF(J$1='Contratações Governo'!$E$1:$E$999,ROW('Contratações Governo'!$E$1:$E$999)-ROW('Contratações Governo'!$E$1)+1),ROW(7:7))),"")</f>
        <v/>
      </c>
      <c r="K36" s="279" t="str">
        <f t="shared" si="39"/>
        <v/>
      </c>
      <c r="L36" s="122" t="str" cm="1">
        <f t="array" ref="L36">IFERROR(INDEX('Contratações Governo'!$G$1:$G$999,SMALL(IF(L$1='Contratações Governo'!$E$1:$E$999,ROW('Contratações Governo'!$E$1:$E$999)-ROW('Contratações Governo'!$E$1)+1),ROW(7:7))),"")</f>
        <v/>
      </c>
      <c r="M36" s="279" t="str">
        <f t="shared" si="40"/>
        <v/>
      </c>
      <c r="N36" s="119" t="str" cm="1">
        <f t="array" ref="N36">IFERROR(INDEX('Contratações Governo'!$G$1:$G$999,SMALL(IF(N$1='Contratações Governo'!$E$1:$E$999,ROW('Contratações Governo'!$E$1:$E$999)-ROW('Contratações Governo'!$E$1)+1),ROW(7:7))),"")</f>
        <v/>
      </c>
      <c r="O36" s="279" t="str">
        <f t="shared" si="41"/>
        <v/>
      </c>
      <c r="P36" s="88" t="str" cm="1">
        <f t="array" ref="P36">IFERROR(INDEX('Contratações Governo'!$G$1:$G$999,SMALL(IF(P$1='Contratações Governo'!$E$1:$E$999,ROW('Contratações Governo'!$E$1:$E$999)-ROW('Contratações Governo'!$E$1)+1),ROW(7:7))),"")</f>
        <v/>
      </c>
      <c r="Q36" s="279" t="str">
        <f t="shared" si="42"/>
        <v/>
      </c>
      <c r="R36" s="122" cm="1">
        <f t="array" ref="R36">IFERROR(INDEX('Contratações Governo'!$G$1:$G$999,SMALL(IF(R$1='Contratações Governo'!$E$1:$E$999,ROW('Contratações Governo'!$E$1:$E$999)-ROW('Contratações Governo'!$E$1)+1),ROW(7:7))),"")</f>
        <v>5038.2299999999996</v>
      </c>
      <c r="S36" s="279" t="b">
        <f t="shared" si="43"/>
        <v>1</v>
      </c>
      <c r="T36" s="122" cm="1">
        <f t="array" ref="T36">IFERROR(INDEX('Contratações Governo'!$G$1:$G$999,SMALL(IF(T$1='Contratações Governo'!$E$1:$E$999,ROW('Contratações Governo'!$E$1:$E$999)-ROW('Contratações Governo'!$E$1)+1),ROW(7:7))),"")</f>
        <v>6239.21</v>
      </c>
      <c r="U36" s="279" t="b">
        <f t="shared" si="44"/>
        <v>1</v>
      </c>
      <c r="V36" s="119" t="str" cm="1">
        <f t="array" ref="V36">IFERROR(INDEX('Contratações Governo'!$G$1:$G$999,SMALL(IF(V$1='Contratações Governo'!$E$1:$E$999,ROW('Contratações Governo'!$E$1:$E$999)-ROW('Contratações Governo'!$E$1)+1),ROW(7:7))),"")</f>
        <v/>
      </c>
      <c r="W36" s="279" t="str">
        <f t="shared" si="45"/>
        <v/>
      </c>
      <c r="X36" s="88" t="str" cm="1">
        <f t="array" ref="X36">IFERROR(INDEX('Contratações Governo'!$G$1:$G$999,SMALL(IF(X$1='Contratações Governo'!$E$1:$E$999,ROW('Contratações Governo'!$E$1:$E$999)-ROW('Contratações Governo'!$E$1)+1),ROW(7:7))),"")</f>
        <v/>
      </c>
      <c r="Y36" s="279" t="str">
        <f t="shared" si="46"/>
        <v/>
      </c>
      <c r="Z36" s="122" cm="1">
        <f t="array" ref="Z36">IFERROR(INDEX('Contratações Governo'!$G$1:$G$999,SMALL(IF(Z$1='Contratações Governo'!$E$1:$E$999,ROW('Contratações Governo'!$E$1:$E$999)-ROW('Contratações Governo'!$E$1)+1),ROW(7:7))),"")</f>
        <v>9188.5</v>
      </c>
      <c r="AA36" s="279" t="b">
        <f t="shared" si="47"/>
        <v>1</v>
      </c>
      <c r="AB36" s="122" cm="1">
        <f t="array" ref="AB36">IFERROR(INDEX('Contratações Governo'!$G$1:$G$999,SMALL(IF(AB$1='Contratações Governo'!$E$1:$E$999,ROW('Contratações Governo'!$E$1:$E$999)-ROW('Contratações Governo'!$E$1)+1),ROW(7:7))),"")</f>
        <v>11566.38</v>
      </c>
      <c r="AC36" s="279" t="b">
        <f t="shared" si="48"/>
        <v>1</v>
      </c>
      <c r="AD36" s="119" t="str" cm="1">
        <f t="array" ref="AD36">IFERROR(INDEX('Contratações Governo'!$G$1:$G$999,SMALL(IF(AD$1='Contratações Governo'!$E$1:$E$999,ROW('Contratações Governo'!$E$1:$E$999)-ROW('Contratações Governo'!$E$1)+1),ROW(7:7))),"")</f>
        <v/>
      </c>
      <c r="AE36" s="279" t="str">
        <f t="shared" si="49"/>
        <v/>
      </c>
      <c r="AF36" s="121" cm="1">
        <f t="array" ref="AF36">IFERROR(INDEX('Contratações Governo'!$G$1:$G$999,SMALL(IF(AF$1='Contratações Governo'!$E$1:$E$999,ROW('Contratações Governo'!$E$1:$E$999)-ROW('Contratações Governo'!$E$1)+1),ROW(7:7))),"")</f>
        <v>6482.74</v>
      </c>
      <c r="AG36" s="279" t="b">
        <f t="shared" si="50"/>
        <v>1</v>
      </c>
      <c r="AH36" s="121" cm="1">
        <f t="array" ref="AH36">IFERROR(INDEX('Contratações Governo'!$G$1:$G$999,SMALL(IF(AH$1='Contratações Governo'!$E$1:$E$999,ROW('Contratações Governo'!$E$1:$E$999)-ROW('Contratações Governo'!$E$1)+1),ROW(7:7))),"")</f>
        <v>7500</v>
      </c>
      <c r="AI36" s="279" t="b">
        <f t="shared" si="51"/>
        <v>1</v>
      </c>
      <c r="AJ36" s="88" t="str" cm="1">
        <f t="array" ref="AJ36">IFERROR(INDEX('Contratações Governo'!$G$1:$G$999,SMALL(IF(AJ$1='Contratações Governo'!$E$1:$E$999,ROW('Contratações Governo'!$E$1:$E$999)-ROW('Contratações Governo'!$E$1)+1),ROW(7:7))),"")</f>
        <v/>
      </c>
      <c r="AK36" s="279" t="str">
        <f t="shared" si="52"/>
        <v/>
      </c>
      <c r="AL36" s="122" t="str" cm="1">
        <f t="array" ref="AL36">IFERROR(INDEX('Contratações Governo'!$G$1:$G$999,SMALL(IF(AL$1='Contratações Governo'!$E$1:$E$999,ROW('Contratações Governo'!$E$1:$E$999)-ROW('Contratações Governo'!$E$1)+1),ROW(7:7))),"")</f>
        <v/>
      </c>
      <c r="AM36" s="279" t="str">
        <f t="shared" si="53"/>
        <v/>
      </c>
      <c r="AN36" s="122" t="str" cm="1">
        <f t="array" ref="AN36">IFERROR(INDEX('Contratações Governo'!$G$1:$G$999,SMALL(IF(AN$1='Contratações Governo'!$E$1:$E$999,ROW('Contratações Governo'!$E$1:$E$999)-ROW('Contratações Governo'!$E$1)+1),ROW(7:7))),"")</f>
        <v/>
      </c>
      <c r="AO36" s="279" t="str">
        <f t="shared" si="54"/>
        <v/>
      </c>
      <c r="AP36" s="119" t="str" cm="1">
        <f t="array" ref="AP36">IFERROR(INDEX('Contratações Governo'!$G$1:$G$999,SMALL(IF(AP$1='Contratações Governo'!$E$1:$E$999,ROW('Contratações Governo'!$E$1:$E$999)-ROW('Contratações Governo'!$E$1)+1),ROW(7:7))),"")</f>
        <v/>
      </c>
      <c r="AQ36" s="279" t="str">
        <f t="shared" si="55"/>
        <v/>
      </c>
      <c r="AR36" s="121" t="str" cm="1">
        <f t="array" ref="AR36">IFERROR(INDEX('Contratações Governo'!$G$1:$G$999,SMALL(IF(AR$1='Contratações Governo'!$E$1:$E$999,ROW('Contratações Governo'!$E$1:$E$999)-ROW('Contratações Governo'!$E$1)+1),ROW(7:7))),"")</f>
        <v/>
      </c>
      <c r="AS36" s="279" t="str">
        <f t="shared" si="56"/>
        <v/>
      </c>
      <c r="AT36" s="121" t="str" cm="1">
        <f t="array" ref="AT36">IFERROR(INDEX('Contratações Governo'!$G$1:$G$999,SMALL(IF(AT$1='Contratações Governo'!$E$1:$E$999,ROW('Contratações Governo'!$E$1:$E$999)-ROW('Contratações Governo'!$E$1)+1),ROW(7:7))),"")</f>
        <v/>
      </c>
      <c r="AU36" s="279" t="str">
        <f t="shared" si="57"/>
        <v/>
      </c>
      <c r="AV36" s="88" t="str" cm="1">
        <f t="array" ref="AV36">IFERROR(INDEX('Contratações Governo'!$G$1:$G$999,SMALL(IF(AV$1='Contratações Governo'!$E$1:$E$999,ROW('Contratações Governo'!$E$1:$E$999)-ROW('Contratações Governo'!$E$1)+1),ROW(7:7))),"")</f>
        <v/>
      </c>
      <c r="AW36" s="279" t="str">
        <f t="shared" si="58"/>
        <v/>
      </c>
      <c r="AX36" s="122" t="str" cm="1">
        <f t="array" ref="AX36">IFERROR(INDEX('Contratações Governo'!$G$1:$G$999,SMALL(IF(AX$1='Contratações Governo'!$E$1:$E$999,ROW('Contratações Governo'!$E$1:$E$999)-ROW('Contratações Governo'!$E$1)+1),ROW(7:7))),"")</f>
        <v/>
      </c>
      <c r="AY36" s="279" t="str">
        <f t="shared" si="59"/>
        <v/>
      </c>
      <c r="AZ36" s="122" t="str" cm="1">
        <f t="array" ref="AZ36">IFERROR(INDEX('Contratações Governo'!$G$1:$G$999,SMALL(IF(AZ$1='Contratações Governo'!$E$1:$E$999,ROW('Contratações Governo'!$E$1:$E$999)-ROW('Contratações Governo'!$E$1)+1),ROW(7:7))),"")</f>
        <v/>
      </c>
      <c r="BA36" s="279" t="str">
        <f t="shared" si="60"/>
        <v/>
      </c>
      <c r="BB36" s="119" t="str" cm="1">
        <f t="array" ref="BB36">IFERROR(INDEX('Contratações Governo'!$G$1:$G$999,SMALL(IF(BB$1='Contratações Governo'!$E$1:$E$999,ROW('Contratações Governo'!$E$1:$E$999)-ROW('Contratações Governo'!$E$1)+1),ROW(7:7))),"")</f>
        <v/>
      </c>
      <c r="BC36" s="279" t="str">
        <f t="shared" si="61"/>
        <v/>
      </c>
      <c r="BD36" s="121" t="str" cm="1">
        <f t="array" ref="BD36">IFERROR(INDEX('Contratações Governo'!$G$1:$G$999,SMALL(IF(BD$1='Contratações Governo'!$E$1:$E$999,ROW('Contratações Governo'!$E$1:$E$999)-ROW('Contratações Governo'!$E$1)+1),ROW(7:7))),"")</f>
        <v/>
      </c>
      <c r="BE36" s="279" t="str">
        <f t="shared" si="62"/>
        <v/>
      </c>
      <c r="BF36" s="121" t="str" cm="1">
        <f t="array" ref="BF36">IFERROR(INDEX('Contratações Governo'!$G$1:$G$999,SMALL(IF(BF$1='Contratações Governo'!$E$1:$E$999,ROW('Contratações Governo'!$E$1:$E$999)-ROW('Contratações Governo'!$E$1)+1),ROW(7:7))),"")</f>
        <v/>
      </c>
      <c r="BG36" s="279" t="str">
        <f t="shared" si="63"/>
        <v/>
      </c>
      <c r="BH36" s="88" t="str" cm="1">
        <f t="array" ref="BH36">IFERROR(INDEX('Contratações Governo'!$G$1:$G$999,SMALL(IF(BH$1='Contratações Governo'!$E$1:$E$999,ROW('Contratações Governo'!$E$1:$E$999)-ROW('Contratações Governo'!$E$1)+1),ROW(7:7))),"")</f>
        <v/>
      </c>
      <c r="BI36" s="279" t="str">
        <f t="shared" si="64"/>
        <v/>
      </c>
      <c r="BJ36" s="122" t="str" cm="1">
        <f t="array" ref="BJ36">IFERROR(INDEX('Contratações Governo'!$G$1:$G$999,SMALL(IF(BJ$1='Contratações Governo'!$E$1:$E$999,ROW('Contratações Governo'!$E$1:$E$999)-ROW('Contratações Governo'!$E$1)+1),ROW(7:7))),"")</f>
        <v/>
      </c>
      <c r="BK36" s="279" t="str">
        <f t="shared" si="65"/>
        <v/>
      </c>
      <c r="BL36" s="122" t="str" cm="1">
        <f t="array" ref="BL36">IFERROR(INDEX('Contratações Governo'!$G$1:$G$999,SMALL(IF(BL$1='Contratações Governo'!$E$1:$E$999,ROW('Contratações Governo'!$E$1:$E$999)-ROW('Contratações Governo'!$E$1)+1),ROW(7:7))),"")</f>
        <v/>
      </c>
      <c r="BM36" s="279" t="str">
        <f t="shared" si="66"/>
        <v/>
      </c>
      <c r="BN36" s="119" t="str" cm="1">
        <f t="array" ref="BN36">IFERROR(INDEX('Contratações Governo'!$G$1:$G$999,SMALL(IF(BN$1='Contratações Governo'!$E$1:$E$999,ROW('Contratações Governo'!$E$1:$E$999)-ROW('Contratações Governo'!$E$1)+1),ROW(7:7))),"")</f>
        <v/>
      </c>
      <c r="BO36" s="165" t="str">
        <f t="shared" si="67"/>
        <v/>
      </c>
      <c r="BP36" s="122" t="str" cm="1">
        <f t="array" ref="BP36">IFERROR(INDEX('Contratações Governo'!$G$1:$G$999,SMALL(IF(BP$1='Contratações Governo'!$E$1:$E$999,ROW('Contratações Governo'!$E$1:$E$999)-ROW('Contratações Governo'!$E$1)+1),ROW(7:7))),"")</f>
        <v/>
      </c>
      <c r="BQ36" s="279" t="str">
        <f t="shared" si="68"/>
        <v/>
      </c>
      <c r="BR36" s="122" t="str" cm="1">
        <f t="array" ref="BR36">IFERROR(INDEX('Contratações Governo'!$G$1:$G$999,SMALL(IF(BR$1='Contratações Governo'!$E$1:$E$999,ROW('Contratações Governo'!$E$1:$E$999)-ROW('Contratações Governo'!$E$1)+1),ROW(7:7))),"")</f>
        <v/>
      </c>
      <c r="BS36" s="165" t="str">
        <f t="shared" si="69"/>
        <v/>
      </c>
    </row>
    <row r="37" spans="1:71" x14ac:dyDescent="0.25">
      <c r="A37" s="667"/>
      <c r="B37" s="119" cm="1">
        <f t="array" ref="B37">IFERROR(INDEX('Contratações Governo'!$G$1:$G$999,SMALL(IF(B$1='Contratações Governo'!$E$1:$E$999,ROW('Contratações Governo'!$E$1:$E$999)-ROW('Contratações Governo'!$E$1)+1),ROW(8:8))),"")</f>
        <v>1991.92</v>
      </c>
      <c r="C37" s="279" t="b">
        <f t="shared" si="35"/>
        <v>1</v>
      </c>
      <c r="D37" s="121" cm="1">
        <f t="array" ref="D37">IFERROR(INDEX('Contratações Governo'!$G$1:$G$999,SMALL(IF(D$1='Contratações Governo'!$E$1:$E$999,ROW('Contratações Governo'!$E$1:$E$999)-ROW('Contratações Governo'!$E$1)+1),ROW(8:8))),"")</f>
        <v>2329.23</v>
      </c>
      <c r="E37" s="279" t="b">
        <f t="shared" si="36"/>
        <v>1</v>
      </c>
      <c r="F37" s="121" t="str" cm="1">
        <f t="array" ref="F37">IFERROR(INDEX('Contratações Governo'!$G$1:$G$999,SMALL(IF(F$1='Contratações Governo'!$E$1:$E$999,ROW('Contratações Governo'!$E$1:$E$999)-ROW('Contratações Governo'!$E$1)+1),ROW(8:8))),"")</f>
        <v/>
      </c>
      <c r="G37" s="165" t="str">
        <f t="shared" si="37"/>
        <v/>
      </c>
      <c r="H37" s="88" t="str" cm="1">
        <f t="array" ref="H37">IFERROR(INDEX('Contratações Governo'!$G$1:$G$999,SMALL(IF(H$1='Contratações Governo'!$E$1:$E$999,ROW('Contratações Governo'!$E$1:$E$999)-ROW('Contratações Governo'!$E$1)+1),ROW(8:8))),"")</f>
        <v/>
      </c>
      <c r="I37" s="279" t="str">
        <f t="shared" si="38"/>
        <v/>
      </c>
      <c r="J37" s="122" t="str" cm="1">
        <f t="array" ref="J37">IFERROR(INDEX('Contratações Governo'!$G$1:$G$999,SMALL(IF(J$1='Contratações Governo'!$E$1:$E$999,ROW('Contratações Governo'!$E$1:$E$999)-ROW('Contratações Governo'!$E$1)+1),ROW(8:8))),"")</f>
        <v/>
      </c>
      <c r="K37" s="279" t="str">
        <f t="shared" si="39"/>
        <v/>
      </c>
      <c r="L37" s="122" t="str" cm="1">
        <f t="array" ref="L37">IFERROR(INDEX('Contratações Governo'!$G$1:$G$999,SMALL(IF(L$1='Contratações Governo'!$E$1:$E$999,ROW('Contratações Governo'!$E$1:$E$999)-ROW('Contratações Governo'!$E$1)+1),ROW(8:8))),"")</f>
        <v/>
      </c>
      <c r="M37" s="279" t="str">
        <f t="shared" si="40"/>
        <v/>
      </c>
      <c r="N37" s="119" t="str" cm="1">
        <f t="array" ref="N37">IFERROR(INDEX('Contratações Governo'!$G$1:$G$999,SMALL(IF(N$1='Contratações Governo'!$E$1:$E$999,ROW('Contratações Governo'!$E$1:$E$999)-ROW('Contratações Governo'!$E$1)+1),ROW(8:8))),"")</f>
        <v/>
      </c>
      <c r="O37" s="279" t="str">
        <f t="shared" si="41"/>
        <v/>
      </c>
      <c r="P37" s="88" t="str" cm="1">
        <f t="array" ref="P37">IFERROR(INDEX('Contratações Governo'!$G$1:$G$999,SMALL(IF(P$1='Contratações Governo'!$E$1:$E$999,ROW('Contratações Governo'!$E$1:$E$999)-ROW('Contratações Governo'!$E$1)+1),ROW(8:8))),"")</f>
        <v/>
      </c>
      <c r="Q37" s="279" t="str">
        <f t="shared" si="42"/>
        <v/>
      </c>
      <c r="R37" s="122" t="str" cm="1">
        <f t="array" ref="R37">IFERROR(INDEX('Contratações Governo'!$G$1:$G$999,SMALL(IF(R$1='Contratações Governo'!$E$1:$E$999,ROW('Contratações Governo'!$E$1:$E$999)-ROW('Contratações Governo'!$E$1)+1),ROW(8:8))),"")</f>
        <v/>
      </c>
      <c r="S37" s="279" t="str">
        <f t="shared" si="43"/>
        <v/>
      </c>
      <c r="T37" s="122" t="str" cm="1">
        <f t="array" ref="T37">IFERROR(INDEX('Contratações Governo'!$G$1:$G$999,SMALL(IF(T$1='Contratações Governo'!$E$1:$E$999,ROW('Contratações Governo'!$E$1:$E$999)-ROW('Contratações Governo'!$E$1)+1),ROW(8:8))),"")</f>
        <v/>
      </c>
      <c r="U37" s="279" t="str">
        <f t="shared" si="44"/>
        <v/>
      </c>
      <c r="V37" s="119" t="str" cm="1">
        <f t="array" ref="V37">IFERROR(INDEX('Contratações Governo'!$G$1:$G$999,SMALL(IF(V$1='Contratações Governo'!$E$1:$E$999,ROW('Contratações Governo'!$E$1:$E$999)-ROW('Contratações Governo'!$E$1)+1),ROW(8:8))),"")</f>
        <v/>
      </c>
      <c r="W37" s="279" t="str">
        <f t="shared" si="45"/>
        <v/>
      </c>
      <c r="X37" s="88" t="str" cm="1">
        <f t="array" ref="X37">IFERROR(INDEX('Contratações Governo'!$G$1:$G$999,SMALL(IF(X$1='Contratações Governo'!$E$1:$E$999,ROW('Contratações Governo'!$E$1:$E$999)-ROW('Contratações Governo'!$E$1)+1),ROW(8:8))),"")</f>
        <v/>
      </c>
      <c r="Y37" s="279" t="str">
        <f t="shared" si="46"/>
        <v/>
      </c>
      <c r="Z37" s="122" cm="1">
        <f t="array" ref="Z37">IFERROR(INDEX('Contratações Governo'!$G$1:$G$999,SMALL(IF(Z$1='Contratações Governo'!$E$1:$E$999,ROW('Contratações Governo'!$E$1:$E$999)-ROW('Contratações Governo'!$E$1)+1),ROW(8:8))),"")</f>
        <v>6500</v>
      </c>
      <c r="AA37" s="279" t="b">
        <f t="shared" si="47"/>
        <v>1</v>
      </c>
      <c r="AB37" s="122" cm="1">
        <f t="array" ref="AB37">IFERROR(INDEX('Contratações Governo'!$G$1:$G$999,SMALL(IF(AB$1='Contratações Governo'!$E$1:$E$999,ROW('Contratações Governo'!$E$1:$E$999)-ROW('Contratações Governo'!$E$1)+1),ROW(8:8))),"")</f>
        <v>10248.049999999999</v>
      </c>
      <c r="AC37" s="279" t="b">
        <f t="shared" si="48"/>
        <v>1</v>
      </c>
      <c r="AD37" s="119" t="str" cm="1">
        <f t="array" ref="AD37">IFERROR(INDEX('Contratações Governo'!$G$1:$G$999,SMALL(IF(AD$1='Contratações Governo'!$E$1:$E$999,ROW('Contratações Governo'!$E$1:$E$999)-ROW('Contratações Governo'!$E$1)+1),ROW(8:8))),"")</f>
        <v/>
      </c>
      <c r="AE37" s="279" t="str">
        <f t="shared" si="49"/>
        <v/>
      </c>
      <c r="AF37" s="121" cm="1">
        <f t="array" ref="AF37">IFERROR(INDEX('Contratações Governo'!$G$1:$G$999,SMALL(IF(AF$1='Contratações Governo'!$E$1:$E$999,ROW('Contratações Governo'!$E$1:$E$999)-ROW('Contratações Governo'!$E$1)+1),ROW(8:8))),"")</f>
        <v>6326.64</v>
      </c>
      <c r="AG37" s="279" t="b">
        <f t="shared" si="50"/>
        <v>1</v>
      </c>
      <c r="AH37" s="121" cm="1">
        <f t="array" ref="AH37">IFERROR(INDEX('Contratações Governo'!$G$1:$G$999,SMALL(IF(AH$1='Contratações Governo'!$E$1:$E$999,ROW('Contratações Governo'!$E$1:$E$999)-ROW('Contratações Governo'!$E$1)+1),ROW(8:8))),"")</f>
        <v>7500</v>
      </c>
      <c r="AI37" s="279" t="b">
        <f t="shared" si="51"/>
        <v>1</v>
      </c>
      <c r="AJ37" s="88" t="str" cm="1">
        <f t="array" ref="AJ37">IFERROR(INDEX('Contratações Governo'!$G$1:$G$999,SMALL(IF(AJ$1='Contratações Governo'!$E$1:$E$999,ROW('Contratações Governo'!$E$1:$E$999)-ROW('Contratações Governo'!$E$1)+1),ROW(8:8))),"")</f>
        <v/>
      </c>
      <c r="AK37" s="279" t="str">
        <f t="shared" si="52"/>
        <v/>
      </c>
      <c r="AL37" s="122" t="str" cm="1">
        <f t="array" ref="AL37">IFERROR(INDEX('Contratações Governo'!$G$1:$G$999,SMALL(IF(AL$1='Contratações Governo'!$E$1:$E$999,ROW('Contratações Governo'!$E$1:$E$999)-ROW('Contratações Governo'!$E$1)+1),ROW(8:8))),"")</f>
        <v/>
      </c>
      <c r="AM37" s="279" t="str">
        <f t="shared" si="53"/>
        <v/>
      </c>
      <c r="AN37" s="122" t="str" cm="1">
        <f t="array" ref="AN37">IFERROR(INDEX('Contratações Governo'!$G$1:$G$999,SMALL(IF(AN$1='Contratações Governo'!$E$1:$E$999,ROW('Contratações Governo'!$E$1:$E$999)-ROW('Contratações Governo'!$E$1)+1),ROW(8:8))),"")</f>
        <v/>
      </c>
      <c r="AO37" s="279" t="str">
        <f t="shared" si="54"/>
        <v/>
      </c>
      <c r="AP37" s="119" t="str" cm="1">
        <f t="array" ref="AP37">IFERROR(INDEX('Contratações Governo'!$G$1:$G$999,SMALL(IF(AP$1='Contratações Governo'!$E$1:$E$999,ROW('Contratações Governo'!$E$1:$E$999)-ROW('Contratações Governo'!$E$1)+1),ROW(8:8))),"")</f>
        <v/>
      </c>
      <c r="AQ37" s="279" t="str">
        <f t="shared" si="55"/>
        <v/>
      </c>
      <c r="AR37" s="121" t="str" cm="1">
        <f t="array" ref="AR37">IFERROR(INDEX('Contratações Governo'!$G$1:$G$999,SMALL(IF(AR$1='Contratações Governo'!$E$1:$E$999,ROW('Contratações Governo'!$E$1:$E$999)-ROW('Contratações Governo'!$E$1)+1),ROW(8:8))),"")</f>
        <v/>
      </c>
      <c r="AS37" s="279" t="str">
        <f t="shared" si="56"/>
        <v/>
      </c>
      <c r="AT37" s="121" t="str" cm="1">
        <f t="array" ref="AT37">IFERROR(INDEX('Contratações Governo'!$G$1:$G$999,SMALL(IF(AT$1='Contratações Governo'!$E$1:$E$999,ROW('Contratações Governo'!$E$1:$E$999)-ROW('Contratações Governo'!$E$1)+1),ROW(8:8))),"")</f>
        <v/>
      </c>
      <c r="AU37" s="279" t="str">
        <f t="shared" si="57"/>
        <v/>
      </c>
      <c r="AV37" s="88" t="str" cm="1">
        <f t="array" ref="AV37">IFERROR(INDEX('Contratações Governo'!$G$1:$G$999,SMALL(IF(AV$1='Contratações Governo'!$E$1:$E$999,ROW('Contratações Governo'!$E$1:$E$999)-ROW('Contratações Governo'!$E$1)+1),ROW(8:8))),"")</f>
        <v/>
      </c>
      <c r="AW37" s="279" t="str">
        <f t="shared" si="58"/>
        <v/>
      </c>
      <c r="AX37" s="122" t="str" cm="1">
        <f t="array" ref="AX37">IFERROR(INDEX('Contratações Governo'!$G$1:$G$999,SMALL(IF(AX$1='Contratações Governo'!$E$1:$E$999,ROW('Contratações Governo'!$E$1:$E$999)-ROW('Contratações Governo'!$E$1)+1),ROW(8:8))),"")</f>
        <v/>
      </c>
      <c r="AY37" s="279" t="str">
        <f t="shared" si="59"/>
        <v/>
      </c>
      <c r="AZ37" s="122" t="str" cm="1">
        <f t="array" ref="AZ37">IFERROR(INDEX('Contratações Governo'!$G$1:$G$999,SMALL(IF(AZ$1='Contratações Governo'!$E$1:$E$999,ROW('Contratações Governo'!$E$1:$E$999)-ROW('Contratações Governo'!$E$1)+1),ROW(8:8))),"")</f>
        <v/>
      </c>
      <c r="BA37" s="279" t="str">
        <f t="shared" si="60"/>
        <v/>
      </c>
      <c r="BB37" s="119" t="str" cm="1">
        <f t="array" ref="BB37">IFERROR(INDEX('Contratações Governo'!$G$1:$G$999,SMALL(IF(BB$1='Contratações Governo'!$E$1:$E$999,ROW('Contratações Governo'!$E$1:$E$999)-ROW('Contratações Governo'!$E$1)+1),ROW(8:8))),"")</f>
        <v/>
      </c>
      <c r="BC37" s="279" t="str">
        <f t="shared" si="61"/>
        <v/>
      </c>
      <c r="BD37" s="121" t="str" cm="1">
        <f t="array" ref="BD37">IFERROR(INDEX('Contratações Governo'!$G$1:$G$999,SMALL(IF(BD$1='Contratações Governo'!$E$1:$E$999,ROW('Contratações Governo'!$E$1:$E$999)-ROW('Contratações Governo'!$E$1)+1),ROW(8:8))),"")</f>
        <v/>
      </c>
      <c r="BE37" s="279" t="str">
        <f t="shared" si="62"/>
        <v/>
      </c>
      <c r="BF37" s="121" t="str" cm="1">
        <f t="array" ref="BF37">IFERROR(INDEX('Contratações Governo'!$G$1:$G$999,SMALL(IF(BF$1='Contratações Governo'!$E$1:$E$999,ROW('Contratações Governo'!$E$1:$E$999)-ROW('Contratações Governo'!$E$1)+1),ROW(8:8))),"")</f>
        <v/>
      </c>
      <c r="BG37" s="279" t="str">
        <f t="shared" si="63"/>
        <v/>
      </c>
      <c r="BH37" s="88" t="str" cm="1">
        <f t="array" ref="BH37">IFERROR(INDEX('Contratações Governo'!$G$1:$G$999,SMALL(IF(BH$1='Contratações Governo'!$E$1:$E$999,ROW('Contratações Governo'!$E$1:$E$999)-ROW('Contratações Governo'!$E$1)+1),ROW(8:8))),"")</f>
        <v/>
      </c>
      <c r="BI37" s="279" t="str">
        <f t="shared" si="64"/>
        <v/>
      </c>
      <c r="BJ37" s="122" t="str" cm="1">
        <f t="array" ref="BJ37">IFERROR(INDEX('Contratações Governo'!$G$1:$G$999,SMALL(IF(BJ$1='Contratações Governo'!$E$1:$E$999,ROW('Contratações Governo'!$E$1:$E$999)-ROW('Contratações Governo'!$E$1)+1),ROW(8:8))),"")</f>
        <v/>
      </c>
      <c r="BK37" s="279" t="str">
        <f t="shared" si="65"/>
        <v/>
      </c>
      <c r="BL37" s="122" t="str" cm="1">
        <f t="array" ref="BL37">IFERROR(INDEX('Contratações Governo'!$G$1:$G$999,SMALL(IF(BL$1='Contratações Governo'!$E$1:$E$999,ROW('Contratações Governo'!$E$1:$E$999)-ROW('Contratações Governo'!$E$1)+1),ROW(8:8))),"")</f>
        <v/>
      </c>
      <c r="BM37" s="279" t="str">
        <f t="shared" si="66"/>
        <v/>
      </c>
      <c r="BN37" s="119" t="str" cm="1">
        <f t="array" ref="BN37">IFERROR(INDEX('Contratações Governo'!$G$1:$G$999,SMALL(IF(BN$1='Contratações Governo'!$E$1:$E$999,ROW('Contratações Governo'!$E$1:$E$999)-ROW('Contratações Governo'!$E$1)+1),ROW(8:8))),"")</f>
        <v/>
      </c>
      <c r="BO37" s="165" t="str">
        <f t="shared" si="67"/>
        <v/>
      </c>
      <c r="BP37" s="122" t="str" cm="1">
        <f t="array" ref="BP37">IFERROR(INDEX('Contratações Governo'!$G$1:$G$999,SMALL(IF(BP$1='Contratações Governo'!$E$1:$E$999,ROW('Contratações Governo'!$E$1:$E$999)-ROW('Contratações Governo'!$E$1)+1),ROW(8:8))),"")</f>
        <v/>
      </c>
      <c r="BQ37" s="279" t="str">
        <f t="shared" si="68"/>
        <v/>
      </c>
      <c r="BR37" s="122" t="str" cm="1">
        <f t="array" ref="BR37">IFERROR(INDEX('Contratações Governo'!$G$1:$G$999,SMALL(IF(BR$1='Contratações Governo'!$E$1:$E$999,ROW('Contratações Governo'!$E$1:$E$999)-ROW('Contratações Governo'!$E$1)+1),ROW(8:8))),"")</f>
        <v/>
      </c>
      <c r="BS37" s="165" t="str">
        <f t="shared" si="69"/>
        <v/>
      </c>
    </row>
    <row r="38" spans="1:71" x14ac:dyDescent="0.25">
      <c r="A38" s="667"/>
      <c r="B38" s="119" cm="1">
        <f t="array" ref="B38">IFERROR(INDEX('Contratações Governo'!$G$1:$G$999,SMALL(IF(B$1='Contratações Governo'!$E$1:$E$999,ROW('Contratações Governo'!$E$1:$E$999)-ROW('Contratações Governo'!$E$1)+1),ROW(9:9))),"")</f>
        <v>1800</v>
      </c>
      <c r="C38" s="279" t="b">
        <f t="shared" si="35"/>
        <v>1</v>
      </c>
      <c r="D38" s="121" cm="1">
        <f t="array" ref="D38">IFERROR(INDEX('Contratações Governo'!$G$1:$G$999,SMALL(IF(D$1='Contratações Governo'!$E$1:$E$999,ROW('Contratações Governo'!$E$1:$E$999)-ROW('Contratações Governo'!$E$1)+1),ROW(9:9))),"")</f>
        <v>2854.28</v>
      </c>
      <c r="E38" s="279" t="b">
        <f t="shared" si="36"/>
        <v>1</v>
      </c>
      <c r="F38" s="121" t="str" cm="1">
        <f t="array" ref="F38">IFERROR(INDEX('Contratações Governo'!$G$1:$G$999,SMALL(IF(F$1='Contratações Governo'!$E$1:$E$999,ROW('Contratações Governo'!$E$1:$E$999)-ROW('Contratações Governo'!$E$1)+1),ROW(9:9))),"")</f>
        <v/>
      </c>
      <c r="G38" s="165" t="str">
        <f t="shared" si="37"/>
        <v/>
      </c>
      <c r="H38" s="88" t="str" cm="1">
        <f t="array" ref="H38">IFERROR(INDEX('Contratações Governo'!$G$1:$G$999,SMALL(IF(H$1='Contratações Governo'!$E$1:$E$999,ROW('Contratações Governo'!$E$1:$E$999)-ROW('Contratações Governo'!$E$1)+1),ROW(9:9))),"")</f>
        <v/>
      </c>
      <c r="I38" s="279" t="str">
        <f t="shared" si="38"/>
        <v/>
      </c>
      <c r="J38" s="122" t="str" cm="1">
        <f t="array" ref="J38">IFERROR(INDEX('Contratações Governo'!$G$1:$G$999,SMALL(IF(J$1='Contratações Governo'!$E$1:$E$999,ROW('Contratações Governo'!$E$1:$E$999)-ROW('Contratações Governo'!$E$1)+1),ROW(9:9))),"")</f>
        <v/>
      </c>
      <c r="K38" s="279" t="str">
        <f t="shared" si="39"/>
        <v/>
      </c>
      <c r="L38" s="122" t="str" cm="1">
        <f t="array" ref="L38">IFERROR(INDEX('Contratações Governo'!$G$1:$G$999,SMALL(IF(L$1='Contratações Governo'!$E$1:$E$999,ROW('Contratações Governo'!$E$1:$E$999)-ROW('Contratações Governo'!$E$1)+1),ROW(9:9))),"")</f>
        <v/>
      </c>
      <c r="M38" s="279" t="str">
        <f t="shared" si="40"/>
        <v/>
      </c>
      <c r="N38" s="119" t="str" cm="1">
        <f t="array" ref="N38">IFERROR(INDEX('Contratações Governo'!$G$1:$G$999,SMALL(IF(N$1='Contratações Governo'!$E$1:$E$999,ROW('Contratações Governo'!$E$1:$E$999)-ROW('Contratações Governo'!$E$1)+1),ROW(9:9))),"")</f>
        <v/>
      </c>
      <c r="O38" s="279" t="str">
        <f t="shared" si="41"/>
        <v/>
      </c>
      <c r="P38" s="88" t="str" cm="1">
        <f t="array" ref="P38">IFERROR(INDEX('Contratações Governo'!$G$1:$G$999,SMALL(IF(P$1='Contratações Governo'!$E$1:$E$999,ROW('Contratações Governo'!$E$1:$E$999)-ROW('Contratações Governo'!$E$1)+1),ROW(9:9))),"")</f>
        <v/>
      </c>
      <c r="Q38" s="279" t="str">
        <f t="shared" si="42"/>
        <v/>
      </c>
      <c r="R38" s="122" t="str" cm="1">
        <f t="array" ref="R38">IFERROR(INDEX('Contratações Governo'!$G$1:$G$999,SMALL(IF(R$1='Contratações Governo'!$E$1:$E$999,ROW('Contratações Governo'!$E$1:$E$999)-ROW('Contratações Governo'!$E$1)+1),ROW(9:9))),"")</f>
        <v/>
      </c>
      <c r="S38" s="279" t="str">
        <f t="shared" si="43"/>
        <v/>
      </c>
      <c r="T38" s="122" t="str" cm="1">
        <f t="array" ref="T38">IFERROR(INDEX('Contratações Governo'!$G$1:$G$999,SMALL(IF(T$1='Contratações Governo'!$E$1:$E$999,ROW('Contratações Governo'!$E$1:$E$999)-ROW('Contratações Governo'!$E$1)+1),ROW(9:9))),"")</f>
        <v/>
      </c>
      <c r="U38" s="279" t="str">
        <f t="shared" si="44"/>
        <v/>
      </c>
      <c r="V38" s="119" t="str" cm="1">
        <f t="array" ref="V38">IFERROR(INDEX('Contratações Governo'!$G$1:$G$999,SMALL(IF(V$1='Contratações Governo'!$E$1:$E$999,ROW('Contratações Governo'!$E$1:$E$999)-ROW('Contratações Governo'!$E$1)+1),ROW(9:9))),"")</f>
        <v/>
      </c>
      <c r="W38" s="279" t="str">
        <f t="shared" si="45"/>
        <v/>
      </c>
      <c r="X38" s="88" t="str" cm="1">
        <f t="array" ref="X38">IFERROR(INDEX('Contratações Governo'!$G$1:$G$999,SMALL(IF(X$1='Contratações Governo'!$E$1:$E$999,ROW('Contratações Governo'!$E$1:$E$999)-ROW('Contratações Governo'!$E$1)+1),ROW(9:9))),"")</f>
        <v/>
      </c>
      <c r="Y38" s="279" t="str">
        <f t="shared" si="46"/>
        <v/>
      </c>
      <c r="Z38" s="122" t="str" cm="1">
        <f t="array" ref="Z38">IFERROR(INDEX('Contratações Governo'!$G$1:$G$999,SMALL(IF(Z$1='Contratações Governo'!$E$1:$E$999,ROW('Contratações Governo'!$E$1:$E$999)-ROW('Contratações Governo'!$E$1)+1),ROW(9:9))),"")</f>
        <v/>
      </c>
      <c r="AA38" s="279" t="str">
        <f t="shared" si="47"/>
        <v/>
      </c>
      <c r="AB38" s="122" cm="1">
        <f t="array" ref="AB38">IFERROR(INDEX('Contratações Governo'!$G$1:$G$999,SMALL(IF(AB$1='Contratações Governo'!$E$1:$E$999,ROW('Contratações Governo'!$E$1:$E$999)-ROW('Contratações Governo'!$E$1)+1),ROW(9:9))),"")</f>
        <v>10989.2</v>
      </c>
      <c r="AC38" s="279" t="b">
        <f t="shared" si="48"/>
        <v>1</v>
      </c>
      <c r="AD38" s="119" t="str" cm="1">
        <f t="array" ref="AD38">IFERROR(INDEX('Contratações Governo'!$G$1:$G$999,SMALL(IF(AD$1='Contratações Governo'!$E$1:$E$999,ROW('Contratações Governo'!$E$1:$E$999)-ROW('Contratações Governo'!$E$1)+1),ROW(9:9))),"")</f>
        <v/>
      </c>
      <c r="AE38" s="279" t="str">
        <f t="shared" si="49"/>
        <v/>
      </c>
      <c r="AF38" s="121" cm="1">
        <f t="array" ref="AF38">IFERROR(INDEX('Contratações Governo'!$G$1:$G$999,SMALL(IF(AF$1='Contratações Governo'!$E$1:$E$999,ROW('Contratações Governo'!$E$1:$E$999)-ROW('Contratações Governo'!$E$1)+1),ROW(9:9))),"")</f>
        <v>6000</v>
      </c>
      <c r="AG38" s="279" t="b">
        <f t="shared" si="50"/>
        <v>1</v>
      </c>
      <c r="AH38" s="121" cm="1">
        <f t="array" ref="AH38">IFERROR(INDEX('Contratações Governo'!$G$1:$G$999,SMALL(IF(AH$1='Contratações Governo'!$E$1:$E$999,ROW('Contratações Governo'!$E$1:$E$999)-ROW('Contratações Governo'!$E$1)+1),ROW(9:9))),"")</f>
        <v>13002.76</v>
      </c>
      <c r="AI38" s="279" t="b">
        <f t="shared" si="51"/>
        <v>1</v>
      </c>
      <c r="AJ38" s="88" t="str" cm="1">
        <f t="array" ref="AJ38">IFERROR(INDEX('Contratações Governo'!$G$1:$G$999,SMALL(IF(AJ$1='Contratações Governo'!$E$1:$E$999,ROW('Contratações Governo'!$E$1:$E$999)-ROW('Contratações Governo'!$E$1)+1),ROW(9:9))),"")</f>
        <v/>
      </c>
      <c r="AK38" s="279" t="str">
        <f t="shared" si="52"/>
        <v/>
      </c>
      <c r="AL38" s="122" t="str" cm="1">
        <f t="array" ref="AL38">IFERROR(INDEX('Contratações Governo'!$G$1:$G$999,SMALL(IF(AL$1='Contratações Governo'!$E$1:$E$999,ROW('Contratações Governo'!$E$1:$E$999)-ROW('Contratações Governo'!$E$1)+1),ROW(9:9))),"")</f>
        <v/>
      </c>
      <c r="AM38" s="279" t="str">
        <f t="shared" si="53"/>
        <v/>
      </c>
      <c r="AN38" s="122" t="str" cm="1">
        <f t="array" ref="AN38">IFERROR(INDEX('Contratações Governo'!$G$1:$G$999,SMALL(IF(AN$1='Contratações Governo'!$E$1:$E$999,ROW('Contratações Governo'!$E$1:$E$999)-ROW('Contratações Governo'!$E$1)+1),ROW(9:9))),"")</f>
        <v/>
      </c>
      <c r="AO38" s="279" t="str">
        <f t="shared" si="54"/>
        <v/>
      </c>
      <c r="AP38" s="119" t="str" cm="1">
        <f t="array" ref="AP38">IFERROR(INDEX('Contratações Governo'!$G$1:$G$999,SMALL(IF(AP$1='Contratações Governo'!$E$1:$E$999,ROW('Contratações Governo'!$E$1:$E$999)-ROW('Contratações Governo'!$E$1)+1),ROW(9:9))),"")</f>
        <v/>
      </c>
      <c r="AQ38" s="279" t="str">
        <f t="shared" si="55"/>
        <v/>
      </c>
      <c r="AR38" s="121" t="str" cm="1">
        <f t="array" ref="AR38">IFERROR(INDEX('Contratações Governo'!$G$1:$G$999,SMALL(IF(AR$1='Contratações Governo'!$E$1:$E$999,ROW('Contratações Governo'!$E$1:$E$999)-ROW('Contratações Governo'!$E$1)+1),ROW(9:9))),"")</f>
        <v/>
      </c>
      <c r="AS38" s="279" t="str">
        <f t="shared" si="56"/>
        <v/>
      </c>
      <c r="AT38" s="121" t="str" cm="1">
        <f t="array" ref="AT38">IFERROR(INDEX('Contratações Governo'!$G$1:$G$999,SMALL(IF(AT$1='Contratações Governo'!$E$1:$E$999,ROW('Contratações Governo'!$E$1:$E$999)-ROW('Contratações Governo'!$E$1)+1),ROW(9:9))),"")</f>
        <v/>
      </c>
      <c r="AU38" s="279" t="str">
        <f t="shared" si="57"/>
        <v/>
      </c>
      <c r="AV38" s="88" t="str" cm="1">
        <f t="array" ref="AV38">IFERROR(INDEX('Contratações Governo'!$G$1:$G$999,SMALL(IF(AV$1='Contratações Governo'!$E$1:$E$999,ROW('Contratações Governo'!$E$1:$E$999)-ROW('Contratações Governo'!$E$1)+1),ROW(9:9))),"")</f>
        <v/>
      </c>
      <c r="AW38" s="279" t="str">
        <f t="shared" si="58"/>
        <v/>
      </c>
      <c r="AX38" s="122" t="str" cm="1">
        <f t="array" ref="AX38">IFERROR(INDEX('Contratações Governo'!$G$1:$G$999,SMALL(IF(AX$1='Contratações Governo'!$E$1:$E$999,ROW('Contratações Governo'!$E$1:$E$999)-ROW('Contratações Governo'!$E$1)+1),ROW(9:9))),"")</f>
        <v/>
      </c>
      <c r="AY38" s="279" t="str">
        <f t="shared" si="59"/>
        <v/>
      </c>
      <c r="AZ38" s="122" t="str" cm="1">
        <f t="array" ref="AZ38">IFERROR(INDEX('Contratações Governo'!$G$1:$G$999,SMALL(IF(AZ$1='Contratações Governo'!$E$1:$E$999,ROW('Contratações Governo'!$E$1:$E$999)-ROW('Contratações Governo'!$E$1)+1),ROW(9:9))),"")</f>
        <v/>
      </c>
      <c r="BA38" s="279" t="str">
        <f t="shared" si="60"/>
        <v/>
      </c>
      <c r="BB38" s="119" t="str" cm="1">
        <f t="array" ref="BB38">IFERROR(INDEX('Contratações Governo'!$G$1:$G$999,SMALL(IF(BB$1='Contratações Governo'!$E$1:$E$999,ROW('Contratações Governo'!$E$1:$E$999)-ROW('Contratações Governo'!$E$1)+1),ROW(9:9))),"")</f>
        <v/>
      </c>
      <c r="BC38" s="279" t="str">
        <f t="shared" si="61"/>
        <v/>
      </c>
      <c r="BD38" s="121" t="str" cm="1">
        <f t="array" ref="BD38">IFERROR(INDEX('Contratações Governo'!$G$1:$G$999,SMALL(IF(BD$1='Contratações Governo'!$E$1:$E$999,ROW('Contratações Governo'!$E$1:$E$999)-ROW('Contratações Governo'!$E$1)+1),ROW(9:9))),"")</f>
        <v/>
      </c>
      <c r="BE38" s="279" t="str">
        <f t="shared" si="62"/>
        <v/>
      </c>
      <c r="BF38" s="121" t="str" cm="1">
        <f t="array" ref="BF38">IFERROR(INDEX('Contratações Governo'!$G$1:$G$999,SMALL(IF(BF$1='Contratações Governo'!$E$1:$E$999,ROW('Contratações Governo'!$E$1:$E$999)-ROW('Contratações Governo'!$E$1)+1),ROW(9:9))),"")</f>
        <v/>
      </c>
      <c r="BG38" s="279" t="str">
        <f t="shared" si="63"/>
        <v/>
      </c>
      <c r="BH38" s="88" t="str" cm="1">
        <f t="array" ref="BH38">IFERROR(INDEX('Contratações Governo'!$G$1:$G$999,SMALL(IF(BH$1='Contratações Governo'!$E$1:$E$999,ROW('Contratações Governo'!$E$1:$E$999)-ROW('Contratações Governo'!$E$1)+1),ROW(9:9))),"")</f>
        <v/>
      </c>
      <c r="BI38" s="279" t="str">
        <f t="shared" si="64"/>
        <v/>
      </c>
      <c r="BJ38" s="122" t="str" cm="1">
        <f t="array" ref="BJ38">IFERROR(INDEX('Contratações Governo'!$G$1:$G$999,SMALL(IF(BJ$1='Contratações Governo'!$E$1:$E$999,ROW('Contratações Governo'!$E$1:$E$999)-ROW('Contratações Governo'!$E$1)+1),ROW(9:9))),"")</f>
        <v/>
      </c>
      <c r="BK38" s="279" t="str">
        <f t="shared" si="65"/>
        <v/>
      </c>
      <c r="BL38" s="122" t="str" cm="1">
        <f t="array" ref="BL38">IFERROR(INDEX('Contratações Governo'!$G$1:$G$999,SMALL(IF(BL$1='Contratações Governo'!$E$1:$E$999,ROW('Contratações Governo'!$E$1:$E$999)-ROW('Contratações Governo'!$E$1)+1),ROW(9:9))),"")</f>
        <v/>
      </c>
      <c r="BM38" s="279" t="str">
        <f t="shared" si="66"/>
        <v/>
      </c>
      <c r="BN38" s="119" t="str" cm="1">
        <f t="array" ref="BN38">IFERROR(INDEX('Contratações Governo'!$G$1:$G$999,SMALL(IF(BN$1='Contratações Governo'!$E$1:$E$999,ROW('Contratações Governo'!$E$1:$E$999)-ROW('Contratações Governo'!$E$1)+1),ROW(9:9))),"")</f>
        <v/>
      </c>
      <c r="BO38" s="165" t="str">
        <f t="shared" si="67"/>
        <v/>
      </c>
      <c r="BP38" s="122" t="str" cm="1">
        <f t="array" ref="BP38">IFERROR(INDEX('Contratações Governo'!$G$1:$G$999,SMALL(IF(BP$1='Contratações Governo'!$E$1:$E$999,ROW('Contratações Governo'!$E$1:$E$999)-ROW('Contratações Governo'!$E$1)+1),ROW(9:9))),"")</f>
        <v/>
      </c>
      <c r="BQ38" s="279" t="str">
        <f t="shared" si="68"/>
        <v/>
      </c>
      <c r="BR38" s="122" t="str" cm="1">
        <f t="array" ref="BR38">IFERROR(INDEX('Contratações Governo'!$G$1:$G$999,SMALL(IF(BR$1='Contratações Governo'!$E$1:$E$999,ROW('Contratações Governo'!$E$1:$E$999)-ROW('Contratações Governo'!$E$1)+1),ROW(9:9))),"")</f>
        <v/>
      </c>
      <c r="BS38" s="165" t="str">
        <f t="shared" si="69"/>
        <v/>
      </c>
    </row>
    <row r="39" spans="1:71" x14ac:dyDescent="0.25">
      <c r="A39" s="667"/>
      <c r="B39" s="119" cm="1">
        <f t="array" ref="B39">IFERROR(INDEX('Contratações Governo'!$G$1:$G$999,SMALL(IF(B$1='Contratações Governo'!$E$1:$E$999,ROW('Contratações Governo'!$E$1:$E$999)-ROW('Contratações Governo'!$E$1)+1),ROW(10:10))),"")</f>
        <v>2186.56</v>
      </c>
      <c r="C39" s="279" t="b">
        <f t="shared" si="35"/>
        <v>1</v>
      </c>
      <c r="D39" s="121" cm="1">
        <f t="array" ref="D39">IFERROR(INDEX('Contratações Governo'!$G$1:$G$999,SMALL(IF(D$1='Contratações Governo'!$E$1:$E$999,ROW('Contratações Governo'!$E$1:$E$999)-ROW('Contratações Governo'!$E$1)+1),ROW(10:10))),"")</f>
        <v>2854.28</v>
      </c>
      <c r="E39" s="279" t="b">
        <f t="shared" si="36"/>
        <v>1</v>
      </c>
      <c r="F39" s="121" t="str" cm="1">
        <f t="array" ref="F39">IFERROR(INDEX('Contratações Governo'!$G$1:$G$999,SMALL(IF(F$1='Contratações Governo'!$E$1:$E$999,ROW('Contratações Governo'!$E$1:$E$999)-ROW('Contratações Governo'!$E$1)+1),ROW(10:10))),"")</f>
        <v/>
      </c>
      <c r="G39" s="165" t="str">
        <f t="shared" si="37"/>
        <v/>
      </c>
      <c r="H39" s="88" t="str" cm="1">
        <f t="array" ref="H39">IFERROR(INDEX('Contratações Governo'!$G$1:$G$999,SMALL(IF(H$1='Contratações Governo'!$E$1:$E$999,ROW('Contratações Governo'!$E$1:$E$999)-ROW('Contratações Governo'!$E$1)+1),ROW(10:10))),"")</f>
        <v/>
      </c>
      <c r="I39" s="279" t="str">
        <f t="shared" si="38"/>
        <v/>
      </c>
      <c r="J39" s="122" t="str" cm="1">
        <f t="array" ref="J39">IFERROR(INDEX('Contratações Governo'!$G$1:$G$999,SMALL(IF(J$1='Contratações Governo'!$E$1:$E$999,ROW('Contratações Governo'!$E$1:$E$999)-ROW('Contratações Governo'!$E$1)+1),ROW(10:10))),"")</f>
        <v/>
      </c>
      <c r="K39" s="279" t="str">
        <f t="shared" si="39"/>
        <v/>
      </c>
      <c r="L39" s="122" t="str" cm="1">
        <f t="array" ref="L39">IFERROR(INDEX('Contratações Governo'!$G$1:$G$999,SMALL(IF(L$1='Contratações Governo'!$E$1:$E$999,ROW('Contratações Governo'!$E$1:$E$999)-ROW('Contratações Governo'!$E$1)+1),ROW(10:10))),"")</f>
        <v/>
      </c>
      <c r="M39" s="279" t="str">
        <f t="shared" si="40"/>
        <v/>
      </c>
      <c r="N39" s="119" t="str" cm="1">
        <f t="array" ref="N39">IFERROR(INDEX('Contratações Governo'!$G$1:$G$999,SMALL(IF(N$1='Contratações Governo'!$E$1:$E$999,ROW('Contratações Governo'!$E$1:$E$999)-ROW('Contratações Governo'!$E$1)+1),ROW(10:10))),"")</f>
        <v/>
      </c>
      <c r="O39" s="279" t="str">
        <f t="shared" si="41"/>
        <v/>
      </c>
      <c r="P39" s="88" t="str" cm="1">
        <f t="array" ref="P39">IFERROR(INDEX('Contratações Governo'!$G$1:$G$999,SMALL(IF(P$1='Contratações Governo'!$E$1:$E$999,ROW('Contratações Governo'!$E$1:$E$999)-ROW('Contratações Governo'!$E$1)+1),ROW(10:10))),"")</f>
        <v/>
      </c>
      <c r="Q39" s="279" t="str">
        <f t="shared" si="42"/>
        <v/>
      </c>
      <c r="R39" s="122" t="str" cm="1">
        <f t="array" ref="R39">IFERROR(INDEX('Contratações Governo'!$G$1:$G$999,SMALL(IF(R$1='Contratações Governo'!$E$1:$E$999,ROW('Contratações Governo'!$E$1:$E$999)-ROW('Contratações Governo'!$E$1)+1),ROW(10:10))),"")</f>
        <v/>
      </c>
      <c r="S39" s="279" t="str">
        <f t="shared" si="43"/>
        <v/>
      </c>
      <c r="T39" s="122" t="str" cm="1">
        <f t="array" ref="T39">IFERROR(INDEX('Contratações Governo'!$G$1:$G$999,SMALL(IF(T$1='Contratações Governo'!$E$1:$E$999,ROW('Contratações Governo'!$E$1:$E$999)-ROW('Contratações Governo'!$E$1)+1),ROW(10:10))),"")</f>
        <v/>
      </c>
      <c r="U39" s="279" t="str">
        <f t="shared" si="44"/>
        <v/>
      </c>
      <c r="V39" s="119" t="str" cm="1">
        <f t="array" ref="V39">IFERROR(INDEX('Contratações Governo'!$G$1:$G$999,SMALL(IF(V$1='Contratações Governo'!$E$1:$E$999,ROW('Contratações Governo'!$E$1:$E$999)-ROW('Contratações Governo'!$E$1)+1),ROW(10:10))),"")</f>
        <v/>
      </c>
      <c r="W39" s="279" t="str">
        <f t="shared" si="45"/>
        <v/>
      </c>
      <c r="X39" s="88" t="str" cm="1">
        <f t="array" ref="X39">IFERROR(INDEX('Contratações Governo'!$G$1:$G$999,SMALL(IF(X$1='Contratações Governo'!$E$1:$E$999,ROW('Contratações Governo'!$E$1:$E$999)-ROW('Contratações Governo'!$E$1)+1),ROW(10:10))),"")</f>
        <v/>
      </c>
      <c r="Y39" s="279" t="str">
        <f t="shared" si="46"/>
        <v/>
      </c>
      <c r="Z39" s="122" t="str" cm="1">
        <f t="array" ref="Z39">IFERROR(INDEX('Contratações Governo'!$G$1:$G$999,SMALL(IF(Z$1='Contratações Governo'!$E$1:$E$999,ROW('Contratações Governo'!$E$1:$E$999)-ROW('Contratações Governo'!$E$1)+1),ROW(10:10))),"")</f>
        <v/>
      </c>
      <c r="AA39" s="279" t="str">
        <f t="shared" si="47"/>
        <v/>
      </c>
      <c r="AB39" s="122" t="str" cm="1">
        <f t="array" ref="AB39">IFERROR(INDEX('Contratações Governo'!$G$1:$G$999,SMALL(IF(AB$1='Contratações Governo'!$E$1:$E$999,ROW('Contratações Governo'!$E$1:$E$999)-ROW('Contratações Governo'!$E$1)+1),ROW(10:10))),"")</f>
        <v/>
      </c>
      <c r="AC39" s="279" t="str">
        <f t="shared" si="48"/>
        <v/>
      </c>
      <c r="AD39" s="119" t="str" cm="1">
        <f t="array" ref="AD39">IFERROR(INDEX('Contratações Governo'!$G$1:$G$999,SMALL(IF(AD$1='Contratações Governo'!$E$1:$E$999,ROW('Contratações Governo'!$E$1:$E$999)-ROW('Contratações Governo'!$E$1)+1),ROW(10:10))),"")</f>
        <v/>
      </c>
      <c r="AE39" s="279" t="str">
        <f t="shared" si="49"/>
        <v/>
      </c>
      <c r="AF39" s="121" cm="1">
        <f t="array" ref="AF39">IFERROR(INDEX('Contratações Governo'!$G$1:$G$999,SMALL(IF(AF$1='Contratações Governo'!$E$1:$E$999,ROW('Contratações Governo'!$E$1:$E$999)-ROW('Contratações Governo'!$E$1)+1),ROW(10:10))),"")</f>
        <v>6000</v>
      </c>
      <c r="AG39" s="279" t="b">
        <f t="shared" si="50"/>
        <v>1</v>
      </c>
      <c r="AH39" s="121" cm="1">
        <f t="array" ref="AH39">IFERROR(INDEX('Contratações Governo'!$G$1:$G$999,SMALL(IF(AH$1='Contratações Governo'!$E$1:$E$999,ROW('Contratações Governo'!$E$1:$E$999)-ROW('Contratações Governo'!$E$1)+1),ROW(10:10))),"")</f>
        <v>8764.7800000000007</v>
      </c>
      <c r="AI39" s="279" t="b">
        <f t="shared" si="51"/>
        <v>1</v>
      </c>
      <c r="AJ39" s="88" t="str" cm="1">
        <f t="array" ref="AJ39">IFERROR(INDEX('Contratações Governo'!$G$1:$G$999,SMALL(IF(AJ$1='Contratações Governo'!$E$1:$E$999,ROW('Contratações Governo'!$E$1:$E$999)-ROW('Contratações Governo'!$E$1)+1),ROW(10:10))),"")</f>
        <v/>
      </c>
      <c r="AK39" s="279" t="str">
        <f t="shared" si="52"/>
        <v/>
      </c>
      <c r="AL39" s="122" t="str" cm="1">
        <f t="array" ref="AL39">IFERROR(INDEX('Contratações Governo'!$G$1:$G$999,SMALL(IF(AL$1='Contratações Governo'!$E$1:$E$999,ROW('Contratações Governo'!$E$1:$E$999)-ROW('Contratações Governo'!$E$1)+1),ROW(10:10))),"")</f>
        <v/>
      </c>
      <c r="AM39" s="279" t="str">
        <f t="shared" si="53"/>
        <v/>
      </c>
      <c r="AN39" s="122" t="str" cm="1">
        <f t="array" ref="AN39">IFERROR(INDEX('Contratações Governo'!$G$1:$G$999,SMALL(IF(AN$1='Contratações Governo'!$E$1:$E$999,ROW('Contratações Governo'!$E$1:$E$999)-ROW('Contratações Governo'!$E$1)+1),ROW(10:10))),"")</f>
        <v/>
      </c>
      <c r="AO39" s="279" t="str">
        <f t="shared" si="54"/>
        <v/>
      </c>
      <c r="AP39" s="119" t="str" cm="1">
        <f t="array" ref="AP39">IFERROR(INDEX('Contratações Governo'!$G$1:$G$999,SMALL(IF(AP$1='Contratações Governo'!$E$1:$E$999,ROW('Contratações Governo'!$E$1:$E$999)-ROW('Contratações Governo'!$E$1)+1),ROW(10:10))),"")</f>
        <v/>
      </c>
      <c r="AQ39" s="279" t="str">
        <f t="shared" si="55"/>
        <v/>
      </c>
      <c r="AR39" s="121" t="str" cm="1">
        <f t="array" ref="AR39">IFERROR(INDEX('Contratações Governo'!$G$1:$G$999,SMALL(IF(AR$1='Contratações Governo'!$E$1:$E$999,ROW('Contratações Governo'!$E$1:$E$999)-ROW('Contratações Governo'!$E$1)+1),ROW(10:10))),"")</f>
        <v/>
      </c>
      <c r="AS39" s="279" t="str">
        <f t="shared" si="56"/>
        <v/>
      </c>
      <c r="AT39" s="121" t="str" cm="1">
        <f t="array" ref="AT39">IFERROR(INDEX('Contratações Governo'!$G$1:$G$999,SMALL(IF(AT$1='Contratações Governo'!$E$1:$E$999,ROW('Contratações Governo'!$E$1:$E$999)-ROW('Contratações Governo'!$E$1)+1),ROW(10:10))),"")</f>
        <v/>
      </c>
      <c r="AU39" s="279" t="str">
        <f t="shared" si="57"/>
        <v/>
      </c>
      <c r="AV39" s="88" t="str" cm="1">
        <f t="array" ref="AV39">IFERROR(INDEX('Contratações Governo'!$G$1:$G$999,SMALL(IF(AV$1='Contratações Governo'!$E$1:$E$999,ROW('Contratações Governo'!$E$1:$E$999)-ROW('Contratações Governo'!$E$1)+1),ROW(10:10))),"")</f>
        <v/>
      </c>
      <c r="AW39" s="279" t="str">
        <f t="shared" si="58"/>
        <v/>
      </c>
      <c r="AX39" s="122" t="str" cm="1">
        <f t="array" ref="AX39">IFERROR(INDEX('Contratações Governo'!$G$1:$G$999,SMALL(IF(AX$1='Contratações Governo'!$E$1:$E$999,ROW('Contratações Governo'!$E$1:$E$999)-ROW('Contratações Governo'!$E$1)+1),ROW(10:10))),"")</f>
        <v/>
      </c>
      <c r="AY39" s="279" t="str">
        <f t="shared" si="59"/>
        <v/>
      </c>
      <c r="AZ39" s="122" t="str" cm="1">
        <f t="array" ref="AZ39">IFERROR(INDEX('Contratações Governo'!$G$1:$G$999,SMALL(IF(AZ$1='Contratações Governo'!$E$1:$E$999,ROW('Contratações Governo'!$E$1:$E$999)-ROW('Contratações Governo'!$E$1)+1),ROW(10:10))),"")</f>
        <v/>
      </c>
      <c r="BA39" s="279" t="str">
        <f t="shared" si="60"/>
        <v/>
      </c>
      <c r="BB39" s="119" t="str" cm="1">
        <f t="array" ref="BB39">IFERROR(INDEX('Contratações Governo'!$G$1:$G$999,SMALL(IF(BB$1='Contratações Governo'!$E$1:$E$999,ROW('Contratações Governo'!$E$1:$E$999)-ROW('Contratações Governo'!$E$1)+1),ROW(10:10))),"")</f>
        <v/>
      </c>
      <c r="BC39" s="279" t="str">
        <f t="shared" si="61"/>
        <v/>
      </c>
      <c r="BD39" s="121" t="str" cm="1">
        <f t="array" ref="BD39">IFERROR(INDEX('Contratações Governo'!$G$1:$G$999,SMALL(IF(BD$1='Contratações Governo'!$E$1:$E$999,ROW('Contratações Governo'!$E$1:$E$999)-ROW('Contratações Governo'!$E$1)+1),ROW(10:10))),"")</f>
        <v/>
      </c>
      <c r="BE39" s="279" t="str">
        <f t="shared" si="62"/>
        <v/>
      </c>
      <c r="BF39" s="121" t="str" cm="1">
        <f t="array" ref="BF39">IFERROR(INDEX('Contratações Governo'!$G$1:$G$999,SMALL(IF(BF$1='Contratações Governo'!$E$1:$E$999,ROW('Contratações Governo'!$E$1:$E$999)-ROW('Contratações Governo'!$E$1)+1),ROW(10:10))),"")</f>
        <v/>
      </c>
      <c r="BG39" s="279" t="str">
        <f t="shared" si="63"/>
        <v/>
      </c>
      <c r="BH39" s="88" t="str" cm="1">
        <f t="array" ref="BH39">IFERROR(INDEX('Contratações Governo'!$G$1:$G$999,SMALL(IF(BH$1='Contratações Governo'!$E$1:$E$999,ROW('Contratações Governo'!$E$1:$E$999)-ROW('Contratações Governo'!$E$1)+1),ROW(10:10))),"")</f>
        <v/>
      </c>
      <c r="BI39" s="279" t="str">
        <f t="shared" si="64"/>
        <v/>
      </c>
      <c r="BJ39" s="122" t="str" cm="1">
        <f t="array" ref="BJ39">IFERROR(INDEX('Contratações Governo'!$G$1:$G$999,SMALL(IF(BJ$1='Contratações Governo'!$E$1:$E$999,ROW('Contratações Governo'!$E$1:$E$999)-ROW('Contratações Governo'!$E$1)+1),ROW(10:10))),"")</f>
        <v/>
      </c>
      <c r="BK39" s="279" t="str">
        <f t="shared" si="65"/>
        <v/>
      </c>
      <c r="BL39" s="122" t="str" cm="1">
        <f t="array" ref="BL39">IFERROR(INDEX('Contratações Governo'!$G$1:$G$999,SMALL(IF(BL$1='Contratações Governo'!$E$1:$E$999,ROW('Contratações Governo'!$E$1:$E$999)-ROW('Contratações Governo'!$E$1)+1),ROW(10:10))),"")</f>
        <v/>
      </c>
      <c r="BM39" s="279" t="str">
        <f t="shared" si="66"/>
        <v/>
      </c>
      <c r="BN39" s="119" t="str" cm="1">
        <f t="array" ref="BN39">IFERROR(INDEX('Contratações Governo'!$G$1:$G$999,SMALL(IF(BN$1='Contratações Governo'!$E$1:$E$999,ROW('Contratações Governo'!$E$1:$E$999)-ROW('Contratações Governo'!$E$1)+1),ROW(10:10))),"")</f>
        <v/>
      </c>
      <c r="BO39" s="165" t="str">
        <f t="shared" si="67"/>
        <v/>
      </c>
      <c r="BP39" s="122" t="str" cm="1">
        <f t="array" ref="BP39">IFERROR(INDEX('Contratações Governo'!$G$1:$G$999,SMALL(IF(BP$1='Contratações Governo'!$E$1:$E$999,ROW('Contratações Governo'!$E$1:$E$999)-ROW('Contratações Governo'!$E$1)+1),ROW(10:10))),"")</f>
        <v/>
      </c>
      <c r="BQ39" s="279" t="str">
        <f t="shared" si="68"/>
        <v/>
      </c>
      <c r="BR39" s="122" t="str" cm="1">
        <f t="array" ref="BR39">IFERROR(INDEX('Contratações Governo'!$G$1:$G$999,SMALL(IF(BR$1='Contratações Governo'!$E$1:$E$999,ROW('Contratações Governo'!$E$1:$E$999)-ROW('Contratações Governo'!$E$1)+1),ROW(10:10))),"")</f>
        <v/>
      </c>
      <c r="BS39" s="165" t="str">
        <f t="shared" si="69"/>
        <v/>
      </c>
    </row>
    <row r="40" spans="1:71" x14ac:dyDescent="0.25">
      <c r="A40" s="667"/>
      <c r="B40" s="119" cm="1">
        <f t="array" ref="B40">IFERROR(INDEX('Contratações Governo'!$G$1:$G$999,SMALL(IF(B$1='Contratações Governo'!$E$1:$E$999,ROW('Contratações Governo'!$E$1:$E$999)-ROW('Contratações Governo'!$E$1)+1),ROW(11:11))),"")</f>
        <v>1815.84</v>
      </c>
      <c r="C40" s="279" t="b">
        <f t="shared" si="35"/>
        <v>1</v>
      </c>
      <c r="D40" s="121" cm="1">
        <f t="array" ref="D40">IFERROR(INDEX('Contratações Governo'!$G$1:$G$999,SMALL(IF(D$1='Contratações Governo'!$E$1:$E$999,ROW('Contratações Governo'!$E$1:$E$999)-ROW('Contratações Governo'!$E$1)+1),ROW(11:11))),"")</f>
        <v>2854.28</v>
      </c>
      <c r="E40" s="279" t="b">
        <f t="shared" si="36"/>
        <v>1</v>
      </c>
      <c r="F40" s="121" t="str" cm="1">
        <f t="array" ref="F40">IFERROR(INDEX('Contratações Governo'!$G$1:$G$999,SMALL(IF(F$1='Contratações Governo'!$E$1:$E$999,ROW('Contratações Governo'!$E$1:$E$999)-ROW('Contratações Governo'!$E$1)+1),ROW(11:11))),"")</f>
        <v/>
      </c>
      <c r="G40" s="165" t="str">
        <f t="shared" si="37"/>
        <v/>
      </c>
      <c r="H40" s="88" t="str" cm="1">
        <f t="array" ref="H40">IFERROR(INDEX('Contratações Governo'!$G$1:$G$999,SMALL(IF(H$1='Contratações Governo'!$E$1:$E$999,ROW('Contratações Governo'!$E$1:$E$999)-ROW('Contratações Governo'!$E$1)+1),ROW(11:11))),"")</f>
        <v/>
      </c>
      <c r="I40" s="279" t="str">
        <f t="shared" si="38"/>
        <v/>
      </c>
      <c r="J40" s="122" t="str" cm="1">
        <f t="array" ref="J40">IFERROR(INDEX('Contratações Governo'!$G$1:$G$999,SMALL(IF(J$1='Contratações Governo'!$E$1:$E$999,ROW('Contratações Governo'!$E$1:$E$999)-ROW('Contratações Governo'!$E$1)+1),ROW(11:11))),"")</f>
        <v/>
      </c>
      <c r="K40" s="279" t="str">
        <f t="shared" si="39"/>
        <v/>
      </c>
      <c r="L40" s="122" t="str" cm="1">
        <f t="array" ref="L40">IFERROR(INDEX('Contratações Governo'!$G$1:$G$999,SMALL(IF(L$1='Contratações Governo'!$E$1:$E$999,ROW('Contratações Governo'!$E$1:$E$999)-ROW('Contratações Governo'!$E$1)+1),ROW(11:11))),"")</f>
        <v/>
      </c>
      <c r="M40" s="279" t="str">
        <f t="shared" si="40"/>
        <v/>
      </c>
      <c r="N40" s="119" t="str" cm="1">
        <f t="array" ref="N40">IFERROR(INDEX('Contratações Governo'!$G$1:$G$999,SMALL(IF(N$1='Contratações Governo'!$E$1:$E$999,ROW('Contratações Governo'!$E$1:$E$999)-ROW('Contratações Governo'!$E$1)+1),ROW(11:11))),"")</f>
        <v/>
      </c>
      <c r="O40" s="279" t="str">
        <f t="shared" si="41"/>
        <v/>
      </c>
      <c r="P40" s="88" t="str" cm="1">
        <f t="array" ref="P40">IFERROR(INDEX('Contratações Governo'!$G$1:$G$999,SMALL(IF(P$1='Contratações Governo'!$E$1:$E$999,ROW('Contratações Governo'!$E$1:$E$999)-ROW('Contratações Governo'!$E$1)+1),ROW(11:11))),"")</f>
        <v/>
      </c>
      <c r="Q40" s="279" t="str">
        <f t="shared" si="42"/>
        <v/>
      </c>
      <c r="R40" s="122" t="str" cm="1">
        <f t="array" ref="R40">IFERROR(INDEX('Contratações Governo'!$G$1:$G$999,SMALL(IF(R$1='Contratações Governo'!$E$1:$E$999,ROW('Contratações Governo'!$E$1:$E$999)-ROW('Contratações Governo'!$E$1)+1),ROW(11:11))),"")</f>
        <v/>
      </c>
      <c r="S40" s="279" t="str">
        <f t="shared" si="43"/>
        <v/>
      </c>
      <c r="T40" s="122" t="str" cm="1">
        <f t="array" ref="T40">IFERROR(INDEX('Contratações Governo'!$G$1:$G$999,SMALL(IF(T$1='Contratações Governo'!$E$1:$E$999,ROW('Contratações Governo'!$E$1:$E$999)-ROW('Contratações Governo'!$E$1)+1),ROW(11:11))),"")</f>
        <v/>
      </c>
      <c r="U40" s="279" t="str">
        <f t="shared" si="44"/>
        <v/>
      </c>
      <c r="V40" s="119" t="str" cm="1">
        <f t="array" ref="V40">IFERROR(INDEX('Contratações Governo'!$G$1:$G$999,SMALL(IF(V$1='Contratações Governo'!$E$1:$E$999,ROW('Contratações Governo'!$E$1:$E$999)-ROW('Contratações Governo'!$E$1)+1),ROW(11:11))),"")</f>
        <v/>
      </c>
      <c r="W40" s="279" t="str">
        <f t="shared" si="45"/>
        <v/>
      </c>
      <c r="X40" s="88" t="str" cm="1">
        <f t="array" ref="X40">IFERROR(INDEX('Contratações Governo'!$G$1:$G$999,SMALL(IF(X$1='Contratações Governo'!$E$1:$E$999,ROW('Contratações Governo'!$E$1:$E$999)-ROW('Contratações Governo'!$E$1)+1),ROW(11:11))),"")</f>
        <v/>
      </c>
      <c r="Y40" s="279" t="str">
        <f t="shared" si="46"/>
        <v/>
      </c>
      <c r="Z40" s="122" t="str" cm="1">
        <f t="array" ref="Z40">IFERROR(INDEX('Contratações Governo'!$G$1:$G$999,SMALL(IF(Z$1='Contratações Governo'!$E$1:$E$999,ROW('Contratações Governo'!$E$1:$E$999)-ROW('Contratações Governo'!$E$1)+1),ROW(11:11))),"")</f>
        <v/>
      </c>
      <c r="AA40" s="279" t="str">
        <f t="shared" si="47"/>
        <v/>
      </c>
      <c r="AB40" s="122" t="str" cm="1">
        <f t="array" ref="AB40">IFERROR(INDEX('Contratações Governo'!$G$1:$G$999,SMALL(IF(AB$1='Contratações Governo'!$E$1:$E$999,ROW('Contratações Governo'!$E$1:$E$999)-ROW('Contratações Governo'!$E$1)+1),ROW(11:11))),"")</f>
        <v/>
      </c>
      <c r="AC40" s="279" t="str">
        <f t="shared" si="48"/>
        <v/>
      </c>
      <c r="AD40" s="119" t="str" cm="1">
        <f t="array" ref="AD40">IFERROR(INDEX('Contratações Governo'!$G$1:$G$999,SMALL(IF(AD$1='Contratações Governo'!$E$1:$E$999,ROW('Contratações Governo'!$E$1:$E$999)-ROW('Contratações Governo'!$E$1)+1),ROW(11:11))),"")</f>
        <v/>
      </c>
      <c r="AE40" s="279" t="str">
        <f t="shared" si="49"/>
        <v/>
      </c>
      <c r="AF40" s="121" cm="1">
        <f t="array" ref="AF40">IFERROR(INDEX('Contratações Governo'!$G$1:$G$999,SMALL(IF(AF$1='Contratações Governo'!$E$1:$E$999,ROW('Contratações Governo'!$E$1:$E$999)-ROW('Contratações Governo'!$E$1)+1),ROW(11:11))),"")</f>
        <v>7500</v>
      </c>
      <c r="AG40" s="279" t="b">
        <f t="shared" si="50"/>
        <v>1</v>
      </c>
      <c r="AH40" s="121" cm="1">
        <f t="array" ref="AH40">IFERROR(INDEX('Contratações Governo'!$G$1:$G$999,SMALL(IF(AH$1='Contratações Governo'!$E$1:$E$999,ROW('Contratações Governo'!$E$1:$E$999)-ROW('Contratações Governo'!$E$1)+1),ROW(11:11))),"")</f>
        <v>8568.43</v>
      </c>
      <c r="AI40" s="279" t="b">
        <f t="shared" si="51"/>
        <v>1</v>
      </c>
      <c r="AJ40" s="88" t="str" cm="1">
        <f t="array" ref="AJ40">IFERROR(INDEX('Contratações Governo'!$G$1:$G$999,SMALL(IF(AJ$1='Contratações Governo'!$E$1:$E$999,ROW('Contratações Governo'!$E$1:$E$999)-ROW('Contratações Governo'!$E$1)+1),ROW(11:11))),"")</f>
        <v/>
      </c>
      <c r="AK40" s="279" t="str">
        <f t="shared" si="52"/>
        <v/>
      </c>
      <c r="AL40" s="122" t="str" cm="1">
        <f t="array" ref="AL40">IFERROR(INDEX('Contratações Governo'!$G$1:$G$999,SMALL(IF(AL$1='Contratações Governo'!$E$1:$E$999,ROW('Contratações Governo'!$E$1:$E$999)-ROW('Contratações Governo'!$E$1)+1),ROW(11:11))),"")</f>
        <v/>
      </c>
      <c r="AM40" s="279" t="str">
        <f t="shared" si="53"/>
        <v/>
      </c>
      <c r="AN40" s="122" t="str" cm="1">
        <f t="array" ref="AN40">IFERROR(INDEX('Contratações Governo'!$G$1:$G$999,SMALL(IF(AN$1='Contratações Governo'!$E$1:$E$999,ROW('Contratações Governo'!$E$1:$E$999)-ROW('Contratações Governo'!$E$1)+1),ROW(11:11))),"")</f>
        <v/>
      </c>
      <c r="AO40" s="279" t="str">
        <f t="shared" si="54"/>
        <v/>
      </c>
      <c r="AP40" s="119" t="str" cm="1">
        <f t="array" ref="AP40">IFERROR(INDEX('Contratações Governo'!$G$1:$G$999,SMALL(IF(AP$1='Contratações Governo'!$E$1:$E$999,ROW('Contratações Governo'!$E$1:$E$999)-ROW('Contratações Governo'!$E$1)+1),ROW(11:11))),"")</f>
        <v/>
      </c>
      <c r="AQ40" s="279" t="str">
        <f t="shared" si="55"/>
        <v/>
      </c>
      <c r="AR40" s="121" t="str" cm="1">
        <f t="array" ref="AR40">IFERROR(INDEX('Contratações Governo'!$G$1:$G$999,SMALL(IF(AR$1='Contratações Governo'!$E$1:$E$999,ROW('Contratações Governo'!$E$1:$E$999)-ROW('Contratações Governo'!$E$1)+1),ROW(11:11))),"")</f>
        <v/>
      </c>
      <c r="AS40" s="279" t="str">
        <f t="shared" si="56"/>
        <v/>
      </c>
      <c r="AT40" s="121" t="str" cm="1">
        <f t="array" ref="AT40">IFERROR(INDEX('Contratações Governo'!$G$1:$G$999,SMALL(IF(AT$1='Contratações Governo'!$E$1:$E$999,ROW('Contratações Governo'!$E$1:$E$999)-ROW('Contratações Governo'!$E$1)+1),ROW(11:11))),"")</f>
        <v/>
      </c>
      <c r="AU40" s="279" t="str">
        <f t="shared" si="57"/>
        <v/>
      </c>
      <c r="AV40" s="88" t="str" cm="1">
        <f t="array" ref="AV40">IFERROR(INDEX('Contratações Governo'!$G$1:$G$999,SMALL(IF(AV$1='Contratações Governo'!$E$1:$E$999,ROW('Contratações Governo'!$E$1:$E$999)-ROW('Contratações Governo'!$E$1)+1),ROW(11:11))),"")</f>
        <v/>
      </c>
      <c r="AW40" s="279" t="str">
        <f t="shared" si="58"/>
        <v/>
      </c>
      <c r="AX40" s="122" t="str" cm="1">
        <f t="array" ref="AX40">IFERROR(INDEX('Contratações Governo'!$G$1:$G$999,SMALL(IF(AX$1='Contratações Governo'!$E$1:$E$999,ROW('Contratações Governo'!$E$1:$E$999)-ROW('Contratações Governo'!$E$1)+1),ROW(11:11))),"")</f>
        <v/>
      </c>
      <c r="AY40" s="279" t="str">
        <f t="shared" si="59"/>
        <v/>
      </c>
      <c r="AZ40" s="122" t="str" cm="1">
        <f t="array" ref="AZ40">IFERROR(INDEX('Contratações Governo'!$G$1:$G$999,SMALL(IF(AZ$1='Contratações Governo'!$E$1:$E$999,ROW('Contratações Governo'!$E$1:$E$999)-ROW('Contratações Governo'!$E$1)+1),ROW(11:11))),"")</f>
        <v/>
      </c>
      <c r="BA40" s="279" t="str">
        <f t="shared" si="60"/>
        <v/>
      </c>
      <c r="BB40" s="119" t="str" cm="1">
        <f t="array" ref="BB40">IFERROR(INDEX('Contratações Governo'!$G$1:$G$999,SMALL(IF(BB$1='Contratações Governo'!$E$1:$E$999,ROW('Contratações Governo'!$E$1:$E$999)-ROW('Contratações Governo'!$E$1)+1),ROW(11:11))),"")</f>
        <v/>
      </c>
      <c r="BC40" s="279" t="str">
        <f t="shared" si="61"/>
        <v/>
      </c>
      <c r="BD40" s="121" t="str" cm="1">
        <f t="array" ref="BD40">IFERROR(INDEX('Contratações Governo'!$G$1:$G$999,SMALL(IF(BD$1='Contratações Governo'!$E$1:$E$999,ROW('Contratações Governo'!$E$1:$E$999)-ROW('Contratações Governo'!$E$1)+1),ROW(11:11))),"")</f>
        <v/>
      </c>
      <c r="BE40" s="279" t="str">
        <f t="shared" si="62"/>
        <v/>
      </c>
      <c r="BF40" s="121" t="str" cm="1">
        <f t="array" ref="BF40">IFERROR(INDEX('Contratações Governo'!$G$1:$G$999,SMALL(IF(BF$1='Contratações Governo'!$E$1:$E$999,ROW('Contratações Governo'!$E$1:$E$999)-ROW('Contratações Governo'!$E$1)+1),ROW(11:11))),"")</f>
        <v/>
      </c>
      <c r="BG40" s="279" t="str">
        <f t="shared" si="63"/>
        <v/>
      </c>
      <c r="BH40" s="88" t="str" cm="1">
        <f t="array" ref="BH40">IFERROR(INDEX('Contratações Governo'!$G$1:$G$999,SMALL(IF(BH$1='Contratações Governo'!$E$1:$E$999,ROW('Contratações Governo'!$E$1:$E$999)-ROW('Contratações Governo'!$E$1)+1),ROW(11:11))),"")</f>
        <v/>
      </c>
      <c r="BI40" s="279" t="str">
        <f t="shared" si="64"/>
        <v/>
      </c>
      <c r="BJ40" s="122" t="str" cm="1">
        <f t="array" ref="BJ40">IFERROR(INDEX('Contratações Governo'!$G$1:$G$999,SMALL(IF(BJ$1='Contratações Governo'!$E$1:$E$999,ROW('Contratações Governo'!$E$1:$E$999)-ROW('Contratações Governo'!$E$1)+1),ROW(11:11))),"")</f>
        <v/>
      </c>
      <c r="BK40" s="279" t="str">
        <f t="shared" si="65"/>
        <v/>
      </c>
      <c r="BL40" s="122" t="str" cm="1">
        <f t="array" ref="BL40">IFERROR(INDEX('Contratações Governo'!$G$1:$G$999,SMALL(IF(BL$1='Contratações Governo'!$E$1:$E$999,ROW('Contratações Governo'!$E$1:$E$999)-ROW('Contratações Governo'!$E$1)+1),ROW(11:11))),"")</f>
        <v/>
      </c>
      <c r="BM40" s="279" t="str">
        <f t="shared" si="66"/>
        <v/>
      </c>
      <c r="BN40" s="119" t="str" cm="1">
        <f t="array" ref="BN40">IFERROR(INDEX('Contratações Governo'!$G$1:$G$999,SMALL(IF(BN$1='Contratações Governo'!$E$1:$E$999,ROW('Contratações Governo'!$E$1:$E$999)-ROW('Contratações Governo'!$E$1)+1),ROW(11:11))),"")</f>
        <v/>
      </c>
      <c r="BO40" s="165" t="str">
        <f t="shared" si="67"/>
        <v/>
      </c>
      <c r="BP40" s="122" t="str" cm="1">
        <f t="array" ref="BP40">IFERROR(INDEX('Contratações Governo'!$G$1:$G$999,SMALL(IF(BP$1='Contratações Governo'!$E$1:$E$999,ROW('Contratações Governo'!$E$1:$E$999)-ROW('Contratações Governo'!$E$1)+1),ROW(11:11))),"")</f>
        <v/>
      </c>
      <c r="BQ40" s="279" t="str">
        <f t="shared" si="68"/>
        <v/>
      </c>
      <c r="BR40" s="122" t="str" cm="1">
        <f t="array" ref="BR40">IFERROR(INDEX('Contratações Governo'!$G$1:$G$999,SMALL(IF(BR$1='Contratações Governo'!$E$1:$E$999,ROW('Contratações Governo'!$E$1:$E$999)-ROW('Contratações Governo'!$E$1)+1),ROW(11:11))),"")</f>
        <v/>
      </c>
      <c r="BS40" s="165" t="str">
        <f t="shared" si="69"/>
        <v/>
      </c>
    </row>
    <row r="41" spans="1:71" x14ac:dyDescent="0.25">
      <c r="A41" s="667"/>
      <c r="B41" s="119" t="str" cm="1">
        <f t="array" ref="B41">IFERROR(INDEX('Contratações Governo'!$G$1:$G$999,SMALL(IF(B$1='Contratações Governo'!$E$1:$E$999,ROW('Contratações Governo'!$E$1:$E$999)-ROW('Contratações Governo'!$E$1)+1),ROW(12:12))),"")</f>
        <v/>
      </c>
      <c r="C41" s="279" t="str">
        <f t="shared" si="35"/>
        <v/>
      </c>
      <c r="D41" s="121" cm="1">
        <f t="array" ref="D41">IFERROR(INDEX('Contratações Governo'!$G$1:$G$999,SMALL(IF(D$1='Contratações Governo'!$E$1:$E$999,ROW('Contratações Governo'!$E$1:$E$999)-ROW('Contratações Governo'!$E$1)+1),ROW(12:12))),"")</f>
        <v>2854.28</v>
      </c>
      <c r="E41" s="279" t="b">
        <f t="shared" si="36"/>
        <v>1</v>
      </c>
      <c r="F41" s="121" t="str" cm="1">
        <f t="array" ref="F41">IFERROR(INDEX('Contratações Governo'!$G$1:$G$999,SMALL(IF(F$1='Contratações Governo'!$E$1:$E$999,ROW('Contratações Governo'!$E$1:$E$999)-ROW('Contratações Governo'!$E$1)+1),ROW(12:12))),"")</f>
        <v/>
      </c>
      <c r="G41" s="165" t="str">
        <f t="shared" si="37"/>
        <v/>
      </c>
      <c r="H41" s="88" t="str" cm="1">
        <f t="array" ref="H41">IFERROR(INDEX('Contratações Governo'!$G$1:$G$999,SMALL(IF(H$1='Contratações Governo'!$E$1:$E$999,ROW('Contratações Governo'!$E$1:$E$999)-ROW('Contratações Governo'!$E$1)+1),ROW(12:12))),"")</f>
        <v/>
      </c>
      <c r="I41" s="279" t="str">
        <f t="shared" si="38"/>
        <v/>
      </c>
      <c r="J41" s="122" t="str" cm="1">
        <f t="array" ref="J41">IFERROR(INDEX('Contratações Governo'!$G$1:$G$999,SMALL(IF(J$1='Contratações Governo'!$E$1:$E$999,ROW('Contratações Governo'!$E$1:$E$999)-ROW('Contratações Governo'!$E$1)+1),ROW(12:12))),"")</f>
        <v/>
      </c>
      <c r="K41" s="279" t="str">
        <f t="shared" si="39"/>
        <v/>
      </c>
      <c r="L41" s="122" t="str" cm="1">
        <f t="array" ref="L41">IFERROR(INDEX('Contratações Governo'!$G$1:$G$999,SMALL(IF(L$1='Contratações Governo'!$E$1:$E$999,ROW('Contratações Governo'!$E$1:$E$999)-ROW('Contratações Governo'!$E$1)+1),ROW(12:12))),"")</f>
        <v/>
      </c>
      <c r="M41" s="279" t="str">
        <f t="shared" si="40"/>
        <v/>
      </c>
      <c r="N41" s="119" t="str" cm="1">
        <f t="array" ref="N41">IFERROR(INDEX('Contratações Governo'!$G$1:$G$999,SMALL(IF(N$1='Contratações Governo'!$E$1:$E$999,ROW('Contratações Governo'!$E$1:$E$999)-ROW('Contratações Governo'!$E$1)+1),ROW(12:12))),"")</f>
        <v/>
      </c>
      <c r="O41" s="279" t="str">
        <f t="shared" si="41"/>
        <v/>
      </c>
      <c r="P41" s="88" t="str" cm="1">
        <f t="array" ref="P41">IFERROR(INDEX('Contratações Governo'!$G$1:$G$999,SMALL(IF(P$1='Contratações Governo'!$E$1:$E$999,ROW('Contratações Governo'!$E$1:$E$999)-ROW('Contratações Governo'!$E$1)+1),ROW(12:12))),"")</f>
        <v/>
      </c>
      <c r="Q41" s="279" t="str">
        <f t="shared" si="42"/>
        <v/>
      </c>
      <c r="R41" s="122" t="str" cm="1">
        <f t="array" ref="R41">IFERROR(INDEX('Contratações Governo'!$G$1:$G$999,SMALL(IF(R$1='Contratações Governo'!$E$1:$E$999,ROW('Contratações Governo'!$E$1:$E$999)-ROW('Contratações Governo'!$E$1)+1),ROW(12:12))),"")</f>
        <v/>
      </c>
      <c r="S41" s="279" t="str">
        <f t="shared" si="43"/>
        <v/>
      </c>
      <c r="T41" s="122" t="str" cm="1">
        <f t="array" ref="T41">IFERROR(INDEX('Contratações Governo'!$G$1:$G$999,SMALL(IF(T$1='Contratações Governo'!$E$1:$E$999,ROW('Contratações Governo'!$E$1:$E$999)-ROW('Contratações Governo'!$E$1)+1),ROW(12:12))),"")</f>
        <v/>
      </c>
      <c r="U41" s="279" t="str">
        <f t="shared" si="44"/>
        <v/>
      </c>
      <c r="V41" s="119" t="str" cm="1">
        <f t="array" ref="V41">IFERROR(INDEX('Contratações Governo'!$G$1:$G$999,SMALL(IF(V$1='Contratações Governo'!$E$1:$E$999,ROW('Contratações Governo'!$E$1:$E$999)-ROW('Contratações Governo'!$E$1)+1),ROW(12:12))),"")</f>
        <v/>
      </c>
      <c r="W41" s="279" t="str">
        <f t="shared" si="45"/>
        <v/>
      </c>
      <c r="X41" s="88" t="str" cm="1">
        <f t="array" ref="X41">IFERROR(INDEX('Contratações Governo'!$G$1:$G$999,SMALL(IF(X$1='Contratações Governo'!$E$1:$E$999,ROW('Contratações Governo'!$E$1:$E$999)-ROW('Contratações Governo'!$E$1)+1),ROW(12:12))),"")</f>
        <v/>
      </c>
      <c r="Y41" s="279" t="str">
        <f t="shared" si="46"/>
        <v/>
      </c>
      <c r="Z41" s="122" t="str" cm="1">
        <f t="array" ref="Z41">IFERROR(INDEX('Contratações Governo'!$G$1:$G$999,SMALL(IF(Z$1='Contratações Governo'!$E$1:$E$999,ROW('Contratações Governo'!$E$1:$E$999)-ROW('Contratações Governo'!$E$1)+1),ROW(12:12))),"")</f>
        <v/>
      </c>
      <c r="AA41" s="279" t="str">
        <f t="shared" si="47"/>
        <v/>
      </c>
      <c r="AB41" s="122" t="str" cm="1">
        <f t="array" ref="AB41">IFERROR(INDEX('Contratações Governo'!$G$1:$G$999,SMALL(IF(AB$1='Contratações Governo'!$E$1:$E$999,ROW('Contratações Governo'!$E$1:$E$999)-ROW('Contratações Governo'!$E$1)+1),ROW(12:12))),"")</f>
        <v/>
      </c>
      <c r="AC41" s="279" t="str">
        <f t="shared" si="48"/>
        <v/>
      </c>
      <c r="AD41" s="119" t="str" cm="1">
        <f t="array" ref="AD41">IFERROR(INDEX('Contratações Governo'!$G$1:$G$999,SMALL(IF(AD$1='Contratações Governo'!$E$1:$E$999,ROW('Contratações Governo'!$E$1:$E$999)-ROW('Contratações Governo'!$E$1)+1),ROW(12:12))),"")</f>
        <v/>
      </c>
      <c r="AE41" s="279" t="str">
        <f t="shared" si="49"/>
        <v/>
      </c>
      <c r="AF41" s="121" cm="1">
        <f t="array" ref="AF41">IFERROR(INDEX('Contratações Governo'!$G$1:$G$999,SMALL(IF(AF$1='Contratações Governo'!$E$1:$E$999,ROW('Contratações Governo'!$E$1:$E$999)-ROW('Contratações Governo'!$E$1)+1),ROW(12:12))),"")</f>
        <v>7500</v>
      </c>
      <c r="AG41" s="279" t="b">
        <f t="shared" si="50"/>
        <v>1</v>
      </c>
      <c r="AH41" s="121" cm="1">
        <f t="array" ref="AH41">IFERROR(INDEX('Contratações Governo'!$G$1:$G$999,SMALL(IF(AH$1='Contratações Governo'!$E$1:$E$999,ROW('Contratações Governo'!$E$1:$E$999)-ROW('Contratações Governo'!$E$1)+1),ROW(12:12))),"")</f>
        <v>8944.9699999999993</v>
      </c>
      <c r="AI41" s="279" t="b">
        <f t="shared" si="51"/>
        <v>1</v>
      </c>
      <c r="AJ41" s="88" t="str" cm="1">
        <f t="array" ref="AJ41">IFERROR(INDEX('Contratações Governo'!$G$1:$G$999,SMALL(IF(AJ$1='Contratações Governo'!$E$1:$E$999,ROW('Contratações Governo'!$E$1:$E$999)-ROW('Contratações Governo'!$E$1)+1),ROW(12:12))),"")</f>
        <v/>
      </c>
      <c r="AK41" s="279" t="str">
        <f t="shared" si="52"/>
        <v/>
      </c>
      <c r="AL41" s="122" t="str" cm="1">
        <f t="array" ref="AL41">IFERROR(INDEX('Contratações Governo'!$G$1:$G$999,SMALL(IF(AL$1='Contratações Governo'!$E$1:$E$999,ROW('Contratações Governo'!$E$1:$E$999)-ROW('Contratações Governo'!$E$1)+1),ROW(12:12))),"")</f>
        <v/>
      </c>
      <c r="AM41" s="279" t="str">
        <f t="shared" si="53"/>
        <v/>
      </c>
      <c r="AN41" s="122" t="str" cm="1">
        <f t="array" ref="AN41">IFERROR(INDEX('Contratações Governo'!$G$1:$G$999,SMALL(IF(AN$1='Contratações Governo'!$E$1:$E$999,ROW('Contratações Governo'!$E$1:$E$999)-ROW('Contratações Governo'!$E$1)+1),ROW(12:12))),"")</f>
        <v/>
      </c>
      <c r="AO41" s="279" t="str">
        <f t="shared" si="54"/>
        <v/>
      </c>
      <c r="AP41" s="119" t="str" cm="1">
        <f t="array" ref="AP41">IFERROR(INDEX('Contratações Governo'!$G$1:$G$999,SMALL(IF(AP$1='Contratações Governo'!$E$1:$E$999,ROW('Contratações Governo'!$E$1:$E$999)-ROW('Contratações Governo'!$E$1)+1),ROW(12:12))),"")</f>
        <v/>
      </c>
      <c r="AQ41" s="279" t="str">
        <f t="shared" si="55"/>
        <v/>
      </c>
      <c r="AR41" s="121" t="str" cm="1">
        <f t="array" ref="AR41">IFERROR(INDEX('Contratações Governo'!$G$1:$G$999,SMALL(IF(AR$1='Contratações Governo'!$E$1:$E$999,ROW('Contratações Governo'!$E$1:$E$999)-ROW('Contratações Governo'!$E$1)+1),ROW(12:12))),"")</f>
        <v/>
      </c>
      <c r="AS41" s="279" t="str">
        <f t="shared" si="56"/>
        <v/>
      </c>
      <c r="AT41" s="121" t="str" cm="1">
        <f t="array" ref="AT41">IFERROR(INDEX('Contratações Governo'!$G$1:$G$999,SMALL(IF(AT$1='Contratações Governo'!$E$1:$E$999,ROW('Contratações Governo'!$E$1:$E$999)-ROW('Contratações Governo'!$E$1)+1),ROW(12:12))),"")</f>
        <v/>
      </c>
      <c r="AU41" s="279" t="str">
        <f t="shared" si="57"/>
        <v/>
      </c>
      <c r="AV41" s="88" t="str" cm="1">
        <f t="array" ref="AV41">IFERROR(INDEX('Contratações Governo'!$G$1:$G$999,SMALL(IF(AV$1='Contratações Governo'!$E$1:$E$999,ROW('Contratações Governo'!$E$1:$E$999)-ROW('Contratações Governo'!$E$1)+1),ROW(12:12))),"")</f>
        <v/>
      </c>
      <c r="AW41" s="279" t="str">
        <f t="shared" si="58"/>
        <v/>
      </c>
      <c r="AX41" s="122" t="str" cm="1">
        <f t="array" ref="AX41">IFERROR(INDEX('Contratações Governo'!$G$1:$G$999,SMALL(IF(AX$1='Contratações Governo'!$E$1:$E$999,ROW('Contratações Governo'!$E$1:$E$999)-ROW('Contratações Governo'!$E$1)+1),ROW(12:12))),"")</f>
        <v/>
      </c>
      <c r="AY41" s="279" t="str">
        <f t="shared" si="59"/>
        <v/>
      </c>
      <c r="AZ41" s="122" t="str" cm="1">
        <f t="array" ref="AZ41">IFERROR(INDEX('Contratações Governo'!$G$1:$G$999,SMALL(IF(AZ$1='Contratações Governo'!$E$1:$E$999,ROW('Contratações Governo'!$E$1:$E$999)-ROW('Contratações Governo'!$E$1)+1),ROW(12:12))),"")</f>
        <v/>
      </c>
      <c r="BA41" s="279" t="str">
        <f t="shared" si="60"/>
        <v/>
      </c>
      <c r="BB41" s="119" t="str" cm="1">
        <f t="array" ref="BB41">IFERROR(INDEX('Contratações Governo'!$G$1:$G$999,SMALL(IF(BB$1='Contratações Governo'!$E$1:$E$999,ROW('Contratações Governo'!$E$1:$E$999)-ROW('Contratações Governo'!$E$1)+1),ROW(12:12))),"")</f>
        <v/>
      </c>
      <c r="BC41" s="279" t="str">
        <f t="shared" si="61"/>
        <v/>
      </c>
      <c r="BD41" s="121" t="str" cm="1">
        <f t="array" ref="BD41">IFERROR(INDEX('Contratações Governo'!$G$1:$G$999,SMALL(IF(BD$1='Contratações Governo'!$E$1:$E$999,ROW('Contratações Governo'!$E$1:$E$999)-ROW('Contratações Governo'!$E$1)+1),ROW(12:12))),"")</f>
        <v/>
      </c>
      <c r="BE41" s="279" t="str">
        <f t="shared" si="62"/>
        <v/>
      </c>
      <c r="BF41" s="121" t="str" cm="1">
        <f t="array" ref="BF41">IFERROR(INDEX('Contratações Governo'!$G$1:$G$999,SMALL(IF(BF$1='Contratações Governo'!$E$1:$E$999,ROW('Contratações Governo'!$E$1:$E$999)-ROW('Contratações Governo'!$E$1)+1),ROW(12:12))),"")</f>
        <v/>
      </c>
      <c r="BG41" s="279" t="str">
        <f t="shared" si="63"/>
        <v/>
      </c>
      <c r="BH41" s="88" t="str" cm="1">
        <f t="array" ref="BH41">IFERROR(INDEX('Contratações Governo'!$G$1:$G$999,SMALL(IF(BH$1='Contratações Governo'!$E$1:$E$999,ROW('Contratações Governo'!$E$1:$E$999)-ROW('Contratações Governo'!$E$1)+1),ROW(12:12))),"")</f>
        <v/>
      </c>
      <c r="BI41" s="279" t="str">
        <f t="shared" si="64"/>
        <v/>
      </c>
      <c r="BJ41" s="122" t="str" cm="1">
        <f t="array" ref="BJ41">IFERROR(INDEX('Contratações Governo'!$G$1:$G$999,SMALL(IF(BJ$1='Contratações Governo'!$E$1:$E$999,ROW('Contratações Governo'!$E$1:$E$999)-ROW('Contratações Governo'!$E$1)+1),ROW(12:12))),"")</f>
        <v/>
      </c>
      <c r="BK41" s="279" t="str">
        <f t="shared" si="65"/>
        <v/>
      </c>
      <c r="BL41" s="122" t="str" cm="1">
        <f t="array" ref="BL41">IFERROR(INDEX('Contratações Governo'!$G$1:$G$999,SMALL(IF(BL$1='Contratações Governo'!$E$1:$E$999,ROW('Contratações Governo'!$E$1:$E$999)-ROW('Contratações Governo'!$E$1)+1),ROW(12:12))),"")</f>
        <v/>
      </c>
      <c r="BM41" s="279" t="str">
        <f t="shared" si="66"/>
        <v/>
      </c>
      <c r="BN41" s="119" t="str" cm="1">
        <f t="array" ref="BN41">IFERROR(INDEX('Contratações Governo'!$G$1:$G$999,SMALL(IF(BN$1='Contratações Governo'!$E$1:$E$999,ROW('Contratações Governo'!$E$1:$E$999)-ROW('Contratações Governo'!$E$1)+1),ROW(12:12))),"")</f>
        <v/>
      </c>
      <c r="BO41" s="165" t="str">
        <f t="shared" si="67"/>
        <v/>
      </c>
      <c r="BP41" s="122" t="str" cm="1">
        <f t="array" ref="BP41">IFERROR(INDEX('Contratações Governo'!$G$1:$G$999,SMALL(IF(BP$1='Contratações Governo'!$E$1:$E$999,ROW('Contratações Governo'!$E$1:$E$999)-ROW('Contratações Governo'!$E$1)+1),ROW(12:12))),"")</f>
        <v/>
      </c>
      <c r="BQ41" s="279" t="str">
        <f t="shared" si="68"/>
        <v/>
      </c>
      <c r="BR41" s="122" t="str" cm="1">
        <f t="array" ref="BR41">IFERROR(INDEX('Contratações Governo'!$G$1:$G$999,SMALL(IF(BR$1='Contratações Governo'!$E$1:$E$999,ROW('Contratações Governo'!$E$1:$E$999)-ROW('Contratações Governo'!$E$1)+1),ROW(12:12))),"")</f>
        <v/>
      </c>
      <c r="BS41" s="165" t="str">
        <f t="shared" si="69"/>
        <v/>
      </c>
    </row>
    <row r="42" spans="1:71" x14ac:dyDescent="0.25">
      <c r="A42" s="667"/>
      <c r="B42" s="119" t="str" cm="1">
        <f t="array" ref="B42">IFERROR(INDEX('Contratações Governo'!$G$1:$G$999,SMALL(IF(B$1='Contratações Governo'!$E$1:$E$999,ROW('Contratações Governo'!$E$1:$E$999)-ROW('Contratações Governo'!$E$1)+1),ROW(13:13))),"")</f>
        <v/>
      </c>
      <c r="C42" s="279" t="str">
        <f t="shared" si="35"/>
        <v/>
      </c>
      <c r="D42" s="121" cm="1">
        <f t="array" ref="D42">IFERROR(INDEX('Contratações Governo'!$G$1:$G$999,SMALL(IF(D$1='Contratações Governo'!$E$1:$E$999,ROW('Contratações Governo'!$E$1:$E$999)-ROW('Contratações Governo'!$E$1)+1),ROW(13:13))),"")</f>
        <v>2312.19</v>
      </c>
      <c r="E42" s="279" t="b">
        <f t="shared" si="36"/>
        <v>1</v>
      </c>
      <c r="F42" s="121" t="str" cm="1">
        <f t="array" ref="F42">IFERROR(INDEX('Contratações Governo'!$G$1:$G$999,SMALL(IF(F$1='Contratações Governo'!$E$1:$E$999,ROW('Contratações Governo'!$E$1:$E$999)-ROW('Contratações Governo'!$E$1)+1),ROW(13:13))),"")</f>
        <v/>
      </c>
      <c r="G42" s="165" t="str">
        <f t="shared" si="37"/>
        <v/>
      </c>
      <c r="H42" s="88" t="str" cm="1">
        <f t="array" ref="H42">IFERROR(INDEX('Contratações Governo'!$G$1:$G$999,SMALL(IF(H$1='Contratações Governo'!$E$1:$E$999,ROW('Contratações Governo'!$E$1:$E$999)-ROW('Contratações Governo'!$E$1)+1),ROW(13:13))),"")</f>
        <v/>
      </c>
      <c r="I42" s="279" t="str">
        <f t="shared" si="38"/>
        <v/>
      </c>
      <c r="J42" s="122" t="str" cm="1">
        <f t="array" ref="J42">IFERROR(INDEX('Contratações Governo'!$G$1:$G$999,SMALL(IF(J$1='Contratações Governo'!$E$1:$E$999,ROW('Contratações Governo'!$E$1:$E$999)-ROW('Contratações Governo'!$E$1)+1),ROW(13:13))),"")</f>
        <v/>
      </c>
      <c r="K42" s="279" t="str">
        <f t="shared" si="39"/>
        <v/>
      </c>
      <c r="L42" s="122" t="str" cm="1">
        <f t="array" ref="L42">IFERROR(INDEX('Contratações Governo'!$G$1:$G$999,SMALL(IF(L$1='Contratações Governo'!$E$1:$E$999,ROW('Contratações Governo'!$E$1:$E$999)-ROW('Contratações Governo'!$E$1)+1),ROW(13:13))),"")</f>
        <v/>
      </c>
      <c r="M42" s="279" t="str">
        <f t="shared" si="40"/>
        <v/>
      </c>
      <c r="N42" s="119" t="str" cm="1">
        <f t="array" ref="N42">IFERROR(INDEX('Contratações Governo'!$G$1:$G$999,SMALL(IF(N$1='Contratações Governo'!$E$1:$E$999,ROW('Contratações Governo'!$E$1:$E$999)-ROW('Contratações Governo'!$E$1)+1),ROW(13:13))),"")</f>
        <v/>
      </c>
      <c r="O42" s="279" t="str">
        <f t="shared" si="41"/>
        <v/>
      </c>
      <c r="P42" s="88" t="str" cm="1">
        <f t="array" ref="P42">IFERROR(INDEX('Contratações Governo'!$G$1:$G$999,SMALL(IF(P$1='Contratações Governo'!$E$1:$E$999,ROW('Contratações Governo'!$E$1:$E$999)-ROW('Contratações Governo'!$E$1)+1),ROW(13:13))),"")</f>
        <v/>
      </c>
      <c r="Q42" s="279" t="str">
        <f t="shared" si="42"/>
        <v/>
      </c>
      <c r="R42" s="122" t="str" cm="1">
        <f t="array" ref="R42">IFERROR(INDEX('Contratações Governo'!$G$1:$G$999,SMALL(IF(R$1='Contratações Governo'!$E$1:$E$999,ROW('Contratações Governo'!$E$1:$E$999)-ROW('Contratações Governo'!$E$1)+1),ROW(13:13))),"")</f>
        <v/>
      </c>
      <c r="S42" s="279" t="str">
        <f t="shared" si="43"/>
        <v/>
      </c>
      <c r="T42" s="122" t="str" cm="1">
        <f t="array" ref="T42">IFERROR(INDEX('Contratações Governo'!$G$1:$G$999,SMALL(IF(T$1='Contratações Governo'!$E$1:$E$999,ROW('Contratações Governo'!$E$1:$E$999)-ROW('Contratações Governo'!$E$1)+1),ROW(13:13))),"")</f>
        <v/>
      </c>
      <c r="U42" s="279" t="str">
        <f t="shared" si="44"/>
        <v/>
      </c>
      <c r="V42" s="119" t="str" cm="1">
        <f t="array" ref="V42">IFERROR(INDEX('Contratações Governo'!$G$1:$G$999,SMALL(IF(V$1='Contratações Governo'!$E$1:$E$999,ROW('Contratações Governo'!$E$1:$E$999)-ROW('Contratações Governo'!$E$1)+1),ROW(13:13))),"")</f>
        <v/>
      </c>
      <c r="W42" s="279" t="str">
        <f t="shared" si="45"/>
        <v/>
      </c>
      <c r="X42" s="88" t="str" cm="1">
        <f t="array" ref="X42">IFERROR(INDEX('Contratações Governo'!$G$1:$G$999,SMALL(IF(X$1='Contratações Governo'!$E$1:$E$999,ROW('Contratações Governo'!$E$1:$E$999)-ROW('Contratações Governo'!$E$1)+1),ROW(13:13))),"")</f>
        <v/>
      </c>
      <c r="Y42" s="279" t="str">
        <f t="shared" si="46"/>
        <v/>
      </c>
      <c r="Z42" s="122" t="str" cm="1">
        <f t="array" ref="Z42">IFERROR(INDEX('Contratações Governo'!$G$1:$G$999,SMALL(IF(Z$1='Contratações Governo'!$E$1:$E$999,ROW('Contratações Governo'!$E$1:$E$999)-ROW('Contratações Governo'!$E$1)+1),ROW(13:13))),"")</f>
        <v/>
      </c>
      <c r="AA42" s="279" t="str">
        <f t="shared" si="47"/>
        <v/>
      </c>
      <c r="AB42" s="122" t="str" cm="1">
        <f t="array" ref="AB42">IFERROR(INDEX('Contratações Governo'!$G$1:$G$999,SMALL(IF(AB$1='Contratações Governo'!$E$1:$E$999,ROW('Contratações Governo'!$E$1:$E$999)-ROW('Contratações Governo'!$E$1)+1),ROW(13:13))),"")</f>
        <v/>
      </c>
      <c r="AC42" s="279" t="str">
        <f t="shared" si="48"/>
        <v/>
      </c>
      <c r="AD42" s="119" t="str" cm="1">
        <f t="array" ref="AD42">IFERROR(INDEX('Contratações Governo'!$G$1:$G$999,SMALL(IF(AD$1='Contratações Governo'!$E$1:$E$999,ROW('Contratações Governo'!$E$1:$E$999)-ROW('Contratações Governo'!$E$1)+1),ROW(13:13))),"")</f>
        <v/>
      </c>
      <c r="AE42" s="279" t="str">
        <f t="shared" si="49"/>
        <v/>
      </c>
      <c r="AF42" s="121" cm="1">
        <f t="array" ref="AF42">IFERROR(INDEX('Contratações Governo'!$G$1:$G$999,SMALL(IF(AF$1='Contratações Governo'!$E$1:$E$999,ROW('Contratações Governo'!$E$1:$E$999)-ROW('Contratações Governo'!$E$1)+1),ROW(13:13))),"")</f>
        <v>10148.51</v>
      </c>
      <c r="AG42" s="279" t="b">
        <f t="shared" si="50"/>
        <v>0</v>
      </c>
      <c r="AH42" s="121" cm="1">
        <f t="array" ref="AH42">IFERROR(INDEX('Contratações Governo'!$G$1:$G$999,SMALL(IF(AH$1='Contratações Governo'!$E$1:$E$999,ROW('Contratações Governo'!$E$1:$E$999)-ROW('Contratações Governo'!$E$1)+1),ROW(13:13))),"")</f>
        <v>9687.16</v>
      </c>
      <c r="AI42" s="279" t="b">
        <f t="shared" si="51"/>
        <v>1</v>
      </c>
      <c r="AJ42" s="88" t="str" cm="1">
        <f t="array" ref="AJ42">IFERROR(INDEX('Contratações Governo'!$G$1:$G$999,SMALL(IF(AJ$1='Contratações Governo'!$E$1:$E$999,ROW('Contratações Governo'!$E$1:$E$999)-ROW('Contratações Governo'!$E$1)+1),ROW(13:13))),"")</f>
        <v/>
      </c>
      <c r="AK42" s="279" t="str">
        <f t="shared" si="52"/>
        <v/>
      </c>
      <c r="AL42" s="122" t="str" cm="1">
        <f t="array" ref="AL42">IFERROR(INDEX('Contratações Governo'!$G$1:$G$999,SMALL(IF(AL$1='Contratações Governo'!$E$1:$E$999,ROW('Contratações Governo'!$E$1:$E$999)-ROW('Contratações Governo'!$E$1)+1),ROW(13:13))),"")</f>
        <v/>
      </c>
      <c r="AM42" s="279" t="str">
        <f t="shared" si="53"/>
        <v/>
      </c>
      <c r="AN42" s="122" t="str" cm="1">
        <f t="array" ref="AN42">IFERROR(INDEX('Contratações Governo'!$G$1:$G$999,SMALL(IF(AN$1='Contratações Governo'!$E$1:$E$999,ROW('Contratações Governo'!$E$1:$E$999)-ROW('Contratações Governo'!$E$1)+1),ROW(13:13))),"")</f>
        <v/>
      </c>
      <c r="AO42" s="279" t="str">
        <f t="shared" si="54"/>
        <v/>
      </c>
      <c r="AP42" s="119" t="str" cm="1">
        <f t="array" ref="AP42">IFERROR(INDEX('Contratações Governo'!$G$1:$G$999,SMALL(IF(AP$1='Contratações Governo'!$E$1:$E$999,ROW('Contratações Governo'!$E$1:$E$999)-ROW('Contratações Governo'!$E$1)+1),ROW(13:13))),"")</f>
        <v/>
      </c>
      <c r="AQ42" s="279" t="str">
        <f t="shared" si="55"/>
        <v/>
      </c>
      <c r="AR42" s="121" t="str" cm="1">
        <f t="array" ref="AR42">IFERROR(INDEX('Contratações Governo'!$G$1:$G$999,SMALL(IF(AR$1='Contratações Governo'!$E$1:$E$999,ROW('Contratações Governo'!$E$1:$E$999)-ROW('Contratações Governo'!$E$1)+1),ROW(13:13))),"")</f>
        <v/>
      </c>
      <c r="AS42" s="279" t="str">
        <f t="shared" si="56"/>
        <v/>
      </c>
      <c r="AT42" s="121" t="str" cm="1">
        <f t="array" ref="AT42">IFERROR(INDEX('Contratações Governo'!$G$1:$G$999,SMALL(IF(AT$1='Contratações Governo'!$E$1:$E$999,ROW('Contratações Governo'!$E$1:$E$999)-ROW('Contratações Governo'!$E$1)+1),ROW(13:13))),"")</f>
        <v/>
      </c>
      <c r="AU42" s="279" t="str">
        <f t="shared" si="57"/>
        <v/>
      </c>
      <c r="AV42" s="88" t="str" cm="1">
        <f t="array" ref="AV42">IFERROR(INDEX('Contratações Governo'!$G$1:$G$999,SMALL(IF(AV$1='Contratações Governo'!$E$1:$E$999,ROW('Contratações Governo'!$E$1:$E$999)-ROW('Contratações Governo'!$E$1)+1),ROW(13:13))),"")</f>
        <v/>
      </c>
      <c r="AW42" s="279" t="str">
        <f t="shared" si="58"/>
        <v/>
      </c>
      <c r="AX42" s="122" t="str" cm="1">
        <f t="array" ref="AX42">IFERROR(INDEX('Contratações Governo'!$G$1:$G$999,SMALL(IF(AX$1='Contratações Governo'!$E$1:$E$999,ROW('Contratações Governo'!$E$1:$E$999)-ROW('Contratações Governo'!$E$1)+1),ROW(13:13))),"")</f>
        <v/>
      </c>
      <c r="AY42" s="279" t="str">
        <f t="shared" si="59"/>
        <v/>
      </c>
      <c r="AZ42" s="122" t="str" cm="1">
        <f t="array" ref="AZ42">IFERROR(INDEX('Contratações Governo'!$G$1:$G$999,SMALL(IF(AZ$1='Contratações Governo'!$E$1:$E$999,ROW('Contratações Governo'!$E$1:$E$999)-ROW('Contratações Governo'!$E$1)+1),ROW(13:13))),"")</f>
        <v/>
      </c>
      <c r="BA42" s="279" t="str">
        <f t="shared" si="60"/>
        <v/>
      </c>
      <c r="BB42" s="119" t="str" cm="1">
        <f t="array" ref="BB42">IFERROR(INDEX('Contratações Governo'!$G$1:$G$999,SMALL(IF(BB$1='Contratações Governo'!$E$1:$E$999,ROW('Contratações Governo'!$E$1:$E$999)-ROW('Contratações Governo'!$E$1)+1),ROW(13:13))),"")</f>
        <v/>
      </c>
      <c r="BC42" s="279" t="str">
        <f t="shared" si="61"/>
        <v/>
      </c>
      <c r="BD42" s="121" t="str" cm="1">
        <f t="array" ref="BD42">IFERROR(INDEX('Contratações Governo'!$G$1:$G$999,SMALL(IF(BD$1='Contratações Governo'!$E$1:$E$999,ROW('Contratações Governo'!$E$1:$E$999)-ROW('Contratações Governo'!$E$1)+1),ROW(13:13))),"")</f>
        <v/>
      </c>
      <c r="BE42" s="279" t="str">
        <f t="shared" si="62"/>
        <v/>
      </c>
      <c r="BF42" s="121" t="str" cm="1">
        <f t="array" ref="BF42">IFERROR(INDEX('Contratações Governo'!$G$1:$G$999,SMALL(IF(BF$1='Contratações Governo'!$E$1:$E$999,ROW('Contratações Governo'!$E$1:$E$999)-ROW('Contratações Governo'!$E$1)+1),ROW(13:13))),"")</f>
        <v/>
      </c>
      <c r="BG42" s="279" t="str">
        <f t="shared" si="63"/>
        <v/>
      </c>
      <c r="BH42" s="88" t="str" cm="1">
        <f t="array" ref="BH42">IFERROR(INDEX('Contratações Governo'!$G$1:$G$999,SMALL(IF(BH$1='Contratações Governo'!$E$1:$E$999,ROW('Contratações Governo'!$E$1:$E$999)-ROW('Contratações Governo'!$E$1)+1),ROW(13:13))),"")</f>
        <v/>
      </c>
      <c r="BI42" s="279" t="str">
        <f t="shared" si="64"/>
        <v/>
      </c>
      <c r="BJ42" s="122" t="str" cm="1">
        <f t="array" ref="BJ42">IFERROR(INDEX('Contratações Governo'!$G$1:$G$999,SMALL(IF(BJ$1='Contratações Governo'!$E$1:$E$999,ROW('Contratações Governo'!$E$1:$E$999)-ROW('Contratações Governo'!$E$1)+1),ROW(13:13))),"")</f>
        <v/>
      </c>
      <c r="BK42" s="279" t="str">
        <f t="shared" si="65"/>
        <v/>
      </c>
      <c r="BL42" s="122" t="str" cm="1">
        <f t="array" ref="BL42">IFERROR(INDEX('Contratações Governo'!$G$1:$G$999,SMALL(IF(BL$1='Contratações Governo'!$E$1:$E$999,ROW('Contratações Governo'!$E$1:$E$999)-ROW('Contratações Governo'!$E$1)+1),ROW(13:13))),"")</f>
        <v/>
      </c>
      <c r="BM42" s="279" t="str">
        <f t="shared" si="66"/>
        <v/>
      </c>
      <c r="BN42" s="119" t="str" cm="1">
        <f t="array" ref="BN42">IFERROR(INDEX('Contratações Governo'!$G$1:$G$999,SMALL(IF(BN$1='Contratações Governo'!$E$1:$E$999,ROW('Contratações Governo'!$E$1:$E$999)-ROW('Contratações Governo'!$E$1)+1),ROW(13:13))),"")</f>
        <v/>
      </c>
      <c r="BO42" s="165" t="str">
        <f t="shared" si="67"/>
        <v/>
      </c>
      <c r="BP42" s="122" t="str" cm="1">
        <f t="array" ref="BP42">IFERROR(INDEX('Contratações Governo'!$G$1:$G$999,SMALL(IF(BP$1='Contratações Governo'!$E$1:$E$999,ROW('Contratações Governo'!$E$1:$E$999)-ROW('Contratações Governo'!$E$1)+1),ROW(13:13))),"")</f>
        <v/>
      </c>
      <c r="BQ42" s="279" t="str">
        <f t="shared" si="68"/>
        <v/>
      </c>
      <c r="BR42" s="122" t="str" cm="1">
        <f t="array" ref="BR42">IFERROR(INDEX('Contratações Governo'!$G$1:$G$999,SMALL(IF(BR$1='Contratações Governo'!$E$1:$E$999,ROW('Contratações Governo'!$E$1:$E$999)-ROW('Contratações Governo'!$E$1)+1),ROW(13:13))),"")</f>
        <v/>
      </c>
      <c r="BS42" s="165" t="str">
        <f t="shared" si="69"/>
        <v/>
      </c>
    </row>
    <row r="43" spans="1:71" x14ac:dyDescent="0.25">
      <c r="A43" s="667"/>
      <c r="B43" s="119" t="str" cm="1">
        <f t="array" ref="B43">IFERROR(INDEX('Contratações Governo'!$G$1:$G$999,SMALL(IF(B$1='Contratações Governo'!$E$1:$E$999,ROW('Contratações Governo'!$E$1:$E$999)-ROW('Contratações Governo'!$E$1)+1),ROW(14:14))),"")</f>
        <v/>
      </c>
      <c r="C43" s="279" t="str">
        <f t="shared" si="35"/>
        <v/>
      </c>
      <c r="D43" s="121" t="str" cm="1">
        <f t="array" ref="D43">IFERROR(INDEX('Contratações Governo'!$G$1:$G$999,SMALL(IF(D$1='Contratações Governo'!$E$1:$E$999,ROW('Contratações Governo'!$E$1:$E$999)-ROW('Contratações Governo'!$E$1)+1),ROW(14:14))),"")</f>
        <v/>
      </c>
      <c r="E43" s="279" t="str">
        <f t="shared" si="36"/>
        <v/>
      </c>
      <c r="F43" s="121" t="str" cm="1">
        <f t="array" ref="F43">IFERROR(INDEX('Contratações Governo'!$G$1:$G$999,SMALL(IF(F$1='Contratações Governo'!$E$1:$E$999,ROW('Contratações Governo'!$E$1:$E$999)-ROW('Contratações Governo'!$E$1)+1),ROW(14:14))),"")</f>
        <v/>
      </c>
      <c r="G43" s="165" t="str">
        <f t="shared" si="37"/>
        <v/>
      </c>
      <c r="H43" s="88" t="str" cm="1">
        <f t="array" ref="H43">IFERROR(INDEX('Contratações Governo'!$G$1:$G$999,SMALL(IF(H$1='Contratações Governo'!$E$1:$E$999,ROW('Contratações Governo'!$E$1:$E$999)-ROW('Contratações Governo'!$E$1)+1),ROW(14:14))),"")</f>
        <v/>
      </c>
      <c r="I43" s="279" t="str">
        <f t="shared" si="38"/>
        <v/>
      </c>
      <c r="J43" s="122" t="str" cm="1">
        <f t="array" ref="J43">IFERROR(INDEX('Contratações Governo'!$G$1:$G$999,SMALL(IF(J$1='Contratações Governo'!$E$1:$E$999,ROW('Contratações Governo'!$E$1:$E$999)-ROW('Contratações Governo'!$E$1)+1),ROW(14:14))),"")</f>
        <v/>
      </c>
      <c r="K43" s="279" t="str">
        <f t="shared" si="39"/>
        <v/>
      </c>
      <c r="L43" s="122" t="str" cm="1">
        <f t="array" ref="L43">IFERROR(INDEX('Contratações Governo'!$G$1:$G$999,SMALL(IF(L$1='Contratações Governo'!$E$1:$E$999,ROW('Contratações Governo'!$E$1:$E$999)-ROW('Contratações Governo'!$E$1)+1),ROW(14:14))),"")</f>
        <v/>
      </c>
      <c r="M43" s="279" t="str">
        <f t="shared" si="40"/>
        <v/>
      </c>
      <c r="N43" s="119" t="str" cm="1">
        <f t="array" ref="N43">IFERROR(INDEX('Contratações Governo'!$G$1:$G$999,SMALL(IF(N$1='Contratações Governo'!$E$1:$E$999,ROW('Contratações Governo'!$E$1:$E$999)-ROW('Contratações Governo'!$E$1)+1),ROW(14:14))),"")</f>
        <v/>
      </c>
      <c r="O43" s="279" t="str">
        <f t="shared" si="41"/>
        <v/>
      </c>
      <c r="P43" s="88" t="str" cm="1">
        <f t="array" ref="P43">IFERROR(INDEX('Contratações Governo'!$G$1:$G$999,SMALL(IF(P$1='Contratações Governo'!$E$1:$E$999,ROW('Contratações Governo'!$E$1:$E$999)-ROW('Contratações Governo'!$E$1)+1),ROW(14:14))),"")</f>
        <v/>
      </c>
      <c r="Q43" s="279" t="str">
        <f t="shared" si="42"/>
        <v/>
      </c>
      <c r="R43" s="122" t="str" cm="1">
        <f t="array" ref="R43">IFERROR(INDEX('Contratações Governo'!$G$1:$G$999,SMALL(IF(R$1='Contratações Governo'!$E$1:$E$999,ROW('Contratações Governo'!$E$1:$E$999)-ROW('Contratações Governo'!$E$1)+1),ROW(14:14))),"")</f>
        <v/>
      </c>
      <c r="S43" s="279" t="str">
        <f t="shared" si="43"/>
        <v/>
      </c>
      <c r="T43" s="122" t="str" cm="1">
        <f t="array" ref="T43">IFERROR(INDEX('Contratações Governo'!$G$1:$G$999,SMALL(IF(T$1='Contratações Governo'!$E$1:$E$999,ROW('Contratações Governo'!$E$1:$E$999)-ROW('Contratações Governo'!$E$1)+1),ROW(14:14))),"")</f>
        <v/>
      </c>
      <c r="U43" s="279" t="str">
        <f t="shared" si="44"/>
        <v/>
      </c>
      <c r="V43" s="119" t="str" cm="1">
        <f t="array" ref="V43">IFERROR(INDEX('Contratações Governo'!$G$1:$G$999,SMALL(IF(V$1='Contratações Governo'!$E$1:$E$999,ROW('Contratações Governo'!$E$1:$E$999)-ROW('Contratações Governo'!$E$1)+1),ROW(14:14))),"")</f>
        <v/>
      </c>
      <c r="W43" s="279" t="str">
        <f t="shared" si="45"/>
        <v/>
      </c>
      <c r="X43" s="88" t="str" cm="1">
        <f t="array" ref="X43">IFERROR(INDEX('Contratações Governo'!$G$1:$G$999,SMALL(IF(X$1='Contratações Governo'!$E$1:$E$999,ROW('Contratações Governo'!$E$1:$E$999)-ROW('Contratações Governo'!$E$1)+1),ROW(14:14))),"")</f>
        <v/>
      </c>
      <c r="Y43" s="279" t="str">
        <f t="shared" si="46"/>
        <v/>
      </c>
      <c r="Z43" s="122" t="str" cm="1">
        <f t="array" ref="Z43">IFERROR(INDEX('Contratações Governo'!$G$1:$G$999,SMALL(IF(Z$1='Contratações Governo'!$E$1:$E$999,ROW('Contratações Governo'!$E$1:$E$999)-ROW('Contratações Governo'!$E$1)+1),ROW(14:14))),"")</f>
        <v/>
      </c>
      <c r="AA43" s="279" t="str">
        <f t="shared" si="47"/>
        <v/>
      </c>
      <c r="AB43" s="122" t="str" cm="1">
        <f t="array" ref="AB43">IFERROR(INDEX('Contratações Governo'!$G$1:$G$999,SMALL(IF(AB$1='Contratações Governo'!$E$1:$E$999,ROW('Contratações Governo'!$E$1:$E$999)-ROW('Contratações Governo'!$E$1)+1),ROW(14:14))),"")</f>
        <v/>
      </c>
      <c r="AC43" s="279" t="str">
        <f t="shared" si="48"/>
        <v/>
      </c>
      <c r="AD43" s="119" t="str" cm="1">
        <f t="array" ref="AD43">IFERROR(INDEX('Contratações Governo'!$G$1:$G$999,SMALL(IF(AD$1='Contratações Governo'!$E$1:$E$999,ROW('Contratações Governo'!$E$1:$E$999)-ROW('Contratações Governo'!$E$1)+1),ROW(14:14))),"")</f>
        <v/>
      </c>
      <c r="AE43" s="279" t="str">
        <f t="shared" si="49"/>
        <v/>
      </c>
      <c r="AF43" s="121" cm="1">
        <f t="array" ref="AF43">IFERROR(INDEX('Contratações Governo'!$G$1:$G$999,SMALL(IF(AF$1='Contratações Governo'!$E$1:$E$999,ROW('Contratações Governo'!$E$1:$E$999)-ROW('Contratações Governo'!$E$1)+1),ROW(14:14))),"")</f>
        <v>6326.64</v>
      </c>
      <c r="AG43" s="279" t="b">
        <f t="shared" si="50"/>
        <v>1</v>
      </c>
      <c r="AH43" s="121" cm="1">
        <f t="array" ref="AH43">IFERROR(INDEX('Contratações Governo'!$G$1:$G$999,SMALL(IF(AH$1='Contratações Governo'!$E$1:$E$999,ROW('Contratações Governo'!$E$1:$E$999)-ROW('Contratações Governo'!$E$1)+1),ROW(14:14))),"")</f>
        <v>9348.84</v>
      </c>
      <c r="AI43" s="279" t="b">
        <f t="shared" si="51"/>
        <v>1</v>
      </c>
      <c r="AJ43" s="88" t="str" cm="1">
        <f t="array" ref="AJ43">IFERROR(INDEX('Contratações Governo'!$G$1:$G$999,SMALL(IF(AJ$1='Contratações Governo'!$E$1:$E$999,ROW('Contratações Governo'!$E$1:$E$999)-ROW('Contratações Governo'!$E$1)+1),ROW(14:14))),"")</f>
        <v/>
      </c>
      <c r="AK43" s="279" t="str">
        <f t="shared" si="52"/>
        <v/>
      </c>
      <c r="AL43" s="122" t="str" cm="1">
        <f t="array" ref="AL43">IFERROR(INDEX('Contratações Governo'!$G$1:$G$999,SMALL(IF(AL$1='Contratações Governo'!$E$1:$E$999,ROW('Contratações Governo'!$E$1:$E$999)-ROW('Contratações Governo'!$E$1)+1),ROW(14:14))),"")</f>
        <v/>
      </c>
      <c r="AM43" s="279" t="str">
        <f t="shared" si="53"/>
        <v/>
      </c>
      <c r="AN43" s="122" t="str" cm="1">
        <f t="array" ref="AN43">IFERROR(INDEX('Contratações Governo'!$G$1:$G$999,SMALL(IF(AN$1='Contratações Governo'!$E$1:$E$999,ROW('Contratações Governo'!$E$1:$E$999)-ROW('Contratações Governo'!$E$1)+1),ROW(14:14))),"")</f>
        <v/>
      </c>
      <c r="AO43" s="279" t="str">
        <f t="shared" si="54"/>
        <v/>
      </c>
      <c r="AP43" s="119" t="str" cm="1">
        <f t="array" ref="AP43">IFERROR(INDEX('Contratações Governo'!$G$1:$G$999,SMALL(IF(AP$1='Contratações Governo'!$E$1:$E$999,ROW('Contratações Governo'!$E$1:$E$999)-ROW('Contratações Governo'!$E$1)+1),ROW(14:14))),"")</f>
        <v/>
      </c>
      <c r="AQ43" s="279" t="str">
        <f t="shared" si="55"/>
        <v/>
      </c>
      <c r="AR43" s="121" t="str" cm="1">
        <f t="array" ref="AR43">IFERROR(INDEX('Contratações Governo'!$G$1:$G$999,SMALL(IF(AR$1='Contratações Governo'!$E$1:$E$999,ROW('Contratações Governo'!$E$1:$E$999)-ROW('Contratações Governo'!$E$1)+1),ROW(14:14))),"")</f>
        <v/>
      </c>
      <c r="AS43" s="279" t="str">
        <f t="shared" si="56"/>
        <v/>
      </c>
      <c r="AT43" s="121" t="str" cm="1">
        <f t="array" ref="AT43">IFERROR(INDEX('Contratações Governo'!$G$1:$G$999,SMALL(IF(AT$1='Contratações Governo'!$E$1:$E$999,ROW('Contratações Governo'!$E$1:$E$999)-ROW('Contratações Governo'!$E$1)+1),ROW(14:14))),"")</f>
        <v/>
      </c>
      <c r="AU43" s="279" t="str">
        <f t="shared" si="57"/>
        <v/>
      </c>
      <c r="AV43" s="88" t="str" cm="1">
        <f t="array" ref="AV43">IFERROR(INDEX('Contratações Governo'!$G$1:$G$999,SMALL(IF(AV$1='Contratações Governo'!$E$1:$E$999,ROW('Contratações Governo'!$E$1:$E$999)-ROW('Contratações Governo'!$E$1)+1),ROW(14:14))),"")</f>
        <v/>
      </c>
      <c r="AW43" s="279" t="str">
        <f t="shared" si="58"/>
        <v/>
      </c>
      <c r="AX43" s="122" t="str" cm="1">
        <f t="array" ref="AX43">IFERROR(INDEX('Contratações Governo'!$G$1:$G$999,SMALL(IF(AX$1='Contratações Governo'!$E$1:$E$999,ROW('Contratações Governo'!$E$1:$E$999)-ROW('Contratações Governo'!$E$1)+1),ROW(14:14))),"")</f>
        <v/>
      </c>
      <c r="AY43" s="279" t="str">
        <f t="shared" si="59"/>
        <v/>
      </c>
      <c r="AZ43" s="122" t="str" cm="1">
        <f t="array" ref="AZ43">IFERROR(INDEX('Contratações Governo'!$G$1:$G$999,SMALL(IF(AZ$1='Contratações Governo'!$E$1:$E$999,ROW('Contratações Governo'!$E$1:$E$999)-ROW('Contratações Governo'!$E$1)+1),ROW(14:14))),"")</f>
        <v/>
      </c>
      <c r="BA43" s="279" t="str">
        <f t="shared" si="60"/>
        <v/>
      </c>
      <c r="BB43" s="119" t="str" cm="1">
        <f t="array" ref="BB43">IFERROR(INDEX('Contratações Governo'!$G$1:$G$999,SMALL(IF(BB$1='Contratações Governo'!$E$1:$E$999,ROW('Contratações Governo'!$E$1:$E$999)-ROW('Contratações Governo'!$E$1)+1),ROW(14:14))),"")</f>
        <v/>
      </c>
      <c r="BC43" s="279" t="str">
        <f t="shared" si="61"/>
        <v/>
      </c>
      <c r="BD43" s="121" t="str" cm="1">
        <f t="array" ref="BD43">IFERROR(INDEX('Contratações Governo'!$G$1:$G$999,SMALL(IF(BD$1='Contratações Governo'!$E$1:$E$999,ROW('Contratações Governo'!$E$1:$E$999)-ROW('Contratações Governo'!$E$1)+1),ROW(14:14))),"")</f>
        <v/>
      </c>
      <c r="BE43" s="279" t="str">
        <f t="shared" si="62"/>
        <v/>
      </c>
      <c r="BF43" s="121" t="str" cm="1">
        <f t="array" ref="BF43">IFERROR(INDEX('Contratações Governo'!$G$1:$G$999,SMALL(IF(BF$1='Contratações Governo'!$E$1:$E$999,ROW('Contratações Governo'!$E$1:$E$999)-ROW('Contratações Governo'!$E$1)+1),ROW(14:14))),"")</f>
        <v/>
      </c>
      <c r="BG43" s="279" t="str">
        <f t="shared" si="63"/>
        <v/>
      </c>
      <c r="BH43" s="88" t="str" cm="1">
        <f t="array" ref="BH43">IFERROR(INDEX('Contratações Governo'!$G$1:$G$999,SMALL(IF(BH$1='Contratações Governo'!$E$1:$E$999,ROW('Contratações Governo'!$E$1:$E$999)-ROW('Contratações Governo'!$E$1)+1),ROW(14:14))),"")</f>
        <v/>
      </c>
      <c r="BI43" s="279" t="str">
        <f t="shared" si="64"/>
        <v/>
      </c>
      <c r="BJ43" s="122" t="str" cm="1">
        <f t="array" ref="BJ43">IFERROR(INDEX('Contratações Governo'!$G$1:$G$999,SMALL(IF(BJ$1='Contratações Governo'!$E$1:$E$999,ROW('Contratações Governo'!$E$1:$E$999)-ROW('Contratações Governo'!$E$1)+1),ROW(14:14))),"")</f>
        <v/>
      </c>
      <c r="BK43" s="279" t="str">
        <f t="shared" si="65"/>
        <v/>
      </c>
      <c r="BL43" s="122" t="str" cm="1">
        <f t="array" ref="BL43">IFERROR(INDEX('Contratações Governo'!$G$1:$G$999,SMALL(IF(BL$1='Contratações Governo'!$E$1:$E$999,ROW('Contratações Governo'!$E$1:$E$999)-ROW('Contratações Governo'!$E$1)+1),ROW(14:14))),"")</f>
        <v/>
      </c>
      <c r="BM43" s="279" t="str">
        <f t="shared" si="66"/>
        <v/>
      </c>
      <c r="BN43" s="119" t="str" cm="1">
        <f t="array" ref="BN43">IFERROR(INDEX('Contratações Governo'!$G$1:$G$999,SMALL(IF(BN$1='Contratações Governo'!$E$1:$E$999,ROW('Contratações Governo'!$E$1:$E$999)-ROW('Contratações Governo'!$E$1)+1),ROW(14:14))),"")</f>
        <v/>
      </c>
      <c r="BO43" s="165" t="str">
        <f t="shared" si="67"/>
        <v/>
      </c>
      <c r="BP43" s="122" t="str" cm="1">
        <f t="array" ref="BP43">IFERROR(INDEX('Contratações Governo'!$G$1:$G$999,SMALL(IF(BP$1='Contratações Governo'!$E$1:$E$999,ROW('Contratações Governo'!$E$1:$E$999)-ROW('Contratações Governo'!$E$1)+1),ROW(14:14))),"")</f>
        <v/>
      </c>
      <c r="BQ43" s="279" t="str">
        <f t="shared" si="68"/>
        <v/>
      </c>
      <c r="BR43" s="122" t="str" cm="1">
        <f t="array" ref="BR43">IFERROR(INDEX('Contratações Governo'!$G$1:$G$999,SMALL(IF(BR$1='Contratações Governo'!$E$1:$E$999,ROW('Contratações Governo'!$E$1:$E$999)-ROW('Contratações Governo'!$E$1)+1),ROW(14:14))),"")</f>
        <v/>
      </c>
      <c r="BS43" s="165" t="str">
        <f t="shared" si="69"/>
        <v/>
      </c>
    </row>
    <row r="44" spans="1:71" x14ac:dyDescent="0.25">
      <c r="A44" s="667"/>
      <c r="B44" s="119" t="str" cm="1">
        <f t="array" ref="B44">IFERROR(INDEX('Contratações Governo'!$G$1:$G$999,SMALL(IF(B$1='Contratações Governo'!$E$1:$E$999,ROW('Contratações Governo'!$E$1:$E$999)-ROW('Contratações Governo'!$E$1)+1),ROW(15:15))),"")</f>
        <v/>
      </c>
      <c r="C44" s="279" t="str">
        <f t="shared" si="35"/>
        <v/>
      </c>
      <c r="D44" s="121" t="str" cm="1">
        <f t="array" ref="D44">IFERROR(INDEX('Contratações Governo'!$G$1:$G$999,SMALL(IF(D$1='Contratações Governo'!$E$1:$E$999,ROW('Contratações Governo'!$E$1:$E$999)-ROW('Contratações Governo'!$E$1)+1),ROW(15:15))),"")</f>
        <v/>
      </c>
      <c r="E44" s="279" t="str">
        <f t="shared" si="36"/>
        <v/>
      </c>
      <c r="F44" s="121" t="str" cm="1">
        <f t="array" ref="F44">IFERROR(INDEX('Contratações Governo'!$G$1:$G$999,SMALL(IF(F$1='Contratações Governo'!$E$1:$E$999,ROW('Contratações Governo'!$E$1:$E$999)-ROW('Contratações Governo'!$E$1)+1),ROW(15:15))),"")</f>
        <v/>
      </c>
      <c r="G44" s="165" t="str">
        <f t="shared" si="37"/>
        <v/>
      </c>
      <c r="H44" s="88" t="str" cm="1">
        <f t="array" ref="H44">IFERROR(INDEX('Contratações Governo'!$G$1:$G$999,SMALL(IF(H$1='Contratações Governo'!$E$1:$E$999,ROW('Contratações Governo'!$E$1:$E$999)-ROW('Contratações Governo'!$E$1)+1),ROW(15:15))),"")</f>
        <v/>
      </c>
      <c r="I44" s="279" t="str">
        <f t="shared" si="38"/>
        <v/>
      </c>
      <c r="J44" s="122" t="str" cm="1">
        <f t="array" ref="J44">IFERROR(INDEX('Contratações Governo'!$G$1:$G$999,SMALL(IF(J$1='Contratações Governo'!$E$1:$E$999,ROW('Contratações Governo'!$E$1:$E$999)-ROW('Contratações Governo'!$E$1)+1),ROW(15:15))),"")</f>
        <v/>
      </c>
      <c r="K44" s="279" t="str">
        <f t="shared" si="39"/>
        <v/>
      </c>
      <c r="L44" s="122" t="str" cm="1">
        <f t="array" ref="L44">IFERROR(INDEX('Contratações Governo'!$G$1:$G$999,SMALL(IF(L$1='Contratações Governo'!$E$1:$E$999,ROW('Contratações Governo'!$E$1:$E$999)-ROW('Contratações Governo'!$E$1)+1),ROW(15:15))),"")</f>
        <v/>
      </c>
      <c r="M44" s="279" t="str">
        <f t="shared" si="40"/>
        <v/>
      </c>
      <c r="N44" s="119" t="str" cm="1">
        <f t="array" ref="N44">IFERROR(INDEX('Contratações Governo'!$G$1:$G$999,SMALL(IF(N$1='Contratações Governo'!$E$1:$E$999,ROW('Contratações Governo'!$E$1:$E$999)-ROW('Contratações Governo'!$E$1)+1),ROW(15:15))),"")</f>
        <v/>
      </c>
      <c r="O44" s="279" t="str">
        <f t="shared" si="41"/>
        <v/>
      </c>
      <c r="P44" s="88" t="str" cm="1">
        <f t="array" ref="P44">IFERROR(INDEX('Contratações Governo'!$G$1:$G$999,SMALL(IF(P$1='Contratações Governo'!$E$1:$E$999,ROW('Contratações Governo'!$E$1:$E$999)-ROW('Contratações Governo'!$E$1)+1),ROW(15:15))),"")</f>
        <v/>
      </c>
      <c r="Q44" s="279" t="str">
        <f t="shared" si="42"/>
        <v/>
      </c>
      <c r="R44" s="122" t="str" cm="1">
        <f t="array" ref="R44">IFERROR(INDEX('Contratações Governo'!$G$1:$G$999,SMALL(IF(R$1='Contratações Governo'!$E$1:$E$999,ROW('Contratações Governo'!$E$1:$E$999)-ROW('Contratações Governo'!$E$1)+1),ROW(15:15))),"")</f>
        <v/>
      </c>
      <c r="S44" s="279" t="str">
        <f t="shared" si="43"/>
        <v/>
      </c>
      <c r="T44" s="122" t="str" cm="1">
        <f t="array" ref="T44">IFERROR(INDEX('Contratações Governo'!$G$1:$G$999,SMALL(IF(T$1='Contratações Governo'!$E$1:$E$999,ROW('Contratações Governo'!$E$1:$E$999)-ROW('Contratações Governo'!$E$1)+1),ROW(15:15))),"")</f>
        <v/>
      </c>
      <c r="U44" s="279" t="str">
        <f t="shared" si="44"/>
        <v/>
      </c>
      <c r="V44" s="119" t="str" cm="1">
        <f t="array" ref="V44">IFERROR(INDEX('Contratações Governo'!$G$1:$G$999,SMALL(IF(V$1='Contratações Governo'!$E$1:$E$999,ROW('Contratações Governo'!$E$1:$E$999)-ROW('Contratações Governo'!$E$1)+1),ROW(15:15))),"")</f>
        <v/>
      </c>
      <c r="W44" s="279" t="str">
        <f t="shared" si="45"/>
        <v/>
      </c>
      <c r="X44" s="88" t="str" cm="1">
        <f t="array" ref="X44">IFERROR(INDEX('Contratações Governo'!$G$1:$G$999,SMALL(IF(X$1='Contratações Governo'!$E$1:$E$999,ROW('Contratações Governo'!$E$1:$E$999)-ROW('Contratações Governo'!$E$1)+1),ROW(15:15))),"")</f>
        <v/>
      </c>
      <c r="Y44" s="279" t="str">
        <f t="shared" si="46"/>
        <v/>
      </c>
      <c r="Z44" s="122" t="str" cm="1">
        <f t="array" ref="Z44">IFERROR(INDEX('Contratações Governo'!$G$1:$G$999,SMALL(IF(Z$1='Contratações Governo'!$E$1:$E$999,ROW('Contratações Governo'!$E$1:$E$999)-ROW('Contratações Governo'!$E$1)+1),ROW(15:15))),"")</f>
        <v/>
      </c>
      <c r="AA44" s="279" t="str">
        <f t="shared" si="47"/>
        <v/>
      </c>
      <c r="AB44" s="122" t="str" cm="1">
        <f t="array" ref="AB44">IFERROR(INDEX('Contratações Governo'!$G$1:$G$999,SMALL(IF(AB$1='Contratações Governo'!$E$1:$E$999,ROW('Contratações Governo'!$E$1:$E$999)-ROW('Contratações Governo'!$E$1)+1),ROW(15:15))),"")</f>
        <v/>
      </c>
      <c r="AC44" s="279" t="str">
        <f t="shared" si="48"/>
        <v/>
      </c>
      <c r="AD44" s="119" t="str" cm="1">
        <f t="array" ref="AD44">IFERROR(INDEX('Contratações Governo'!$G$1:$G$999,SMALL(IF(AD$1='Contratações Governo'!$E$1:$E$999,ROW('Contratações Governo'!$E$1:$E$999)-ROW('Contratações Governo'!$E$1)+1),ROW(15:15))),"")</f>
        <v/>
      </c>
      <c r="AE44" s="279" t="str">
        <f t="shared" si="49"/>
        <v/>
      </c>
      <c r="AF44" s="121" t="str" cm="1">
        <f t="array" ref="AF44">IFERROR(INDEX('Contratações Governo'!$G$1:$G$999,SMALL(IF(AF$1='Contratações Governo'!$E$1:$E$999,ROW('Contratações Governo'!$E$1:$E$999)-ROW('Contratações Governo'!$E$1)+1),ROW(15:15))),"")</f>
        <v/>
      </c>
      <c r="AG44" s="279" t="str">
        <f t="shared" si="50"/>
        <v/>
      </c>
      <c r="AH44" s="121" t="str" cm="1">
        <f t="array" ref="AH44">IFERROR(INDEX('Contratações Governo'!$G$1:$G$999,SMALL(IF(AH$1='Contratações Governo'!$E$1:$E$999,ROW('Contratações Governo'!$E$1:$E$999)-ROW('Contratações Governo'!$E$1)+1),ROW(15:15))),"")</f>
        <v/>
      </c>
      <c r="AI44" s="279" t="str">
        <f t="shared" si="51"/>
        <v/>
      </c>
      <c r="AJ44" s="88" t="str" cm="1">
        <f t="array" ref="AJ44">IFERROR(INDEX('Contratações Governo'!$G$1:$G$999,SMALL(IF(AJ$1='Contratações Governo'!$E$1:$E$999,ROW('Contratações Governo'!$E$1:$E$999)-ROW('Contratações Governo'!$E$1)+1),ROW(15:15))),"")</f>
        <v/>
      </c>
      <c r="AK44" s="279" t="str">
        <f t="shared" si="52"/>
        <v/>
      </c>
      <c r="AL44" s="122" t="str" cm="1">
        <f t="array" ref="AL44">IFERROR(INDEX('Contratações Governo'!$G$1:$G$999,SMALL(IF(AL$1='Contratações Governo'!$E$1:$E$999,ROW('Contratações Governo'!$E$1:$E$999)-ROW('Contratações Governo'!$E$1)+1),ROW(15:15))),"")</f>
        <v/>
      </c>
      <c r="AM44" s="279" t="str">
        <f t="shared" si="53"/>
        <v/>
      </c>
      <c r="AN44" s="122" t="str" cm="1">
        <f t="array" ref="AN44">IFERROR(INDEX('Contratações Governo'!$G$1:$G$999,SMALL(IF(AN$1='Contratações Governo'!$E$1:$E$999,ROW('Contratações Governo'!$E$1:$E$999)-ROW('Contratações Governo'!$E$1)+1),ROW(15:15))),"")</f>
        <v/>
      </c>
      <c r="AO44" s="279" t="str">
        <f t="shared" si="54"/>
        <v/>
      </c>
      <c r="AP44" s="119" t="str" cm="1">
        <f t="array" ref="AP44">IFERROR(INDEX('Contratações Governo'!$G$1:$G$999,SMALL(IF(AP$1='Contratações Governo'!$E$1:$E$999,ROW('Contratações Governo'!$E$1:$E$999)-ROW('Contratações Governo'!$E$1)+1),ROW(15:15))),"")</f>
        <v/>
      </c>
      <c r="AQ44" s="279" t="str">
        <f t="shared" si="55"/>
        <v/>
      </c>
      <c r="AR44" s="121" t="str" cm="1">
        <f t="array" ref="AR44">IFERROR(INDEX('Contratações Governo'!$G$1:$G$999,SMALL(IF(AR$1='Contratações Governo'!$E$1:$E$999,ROW('Contratações Governo'!$E$1:$E$999)-ROW('Contratações Governo'!$E$1)+1),ROW(15:15))),"")</f>
        <v/>
      </c>
      <c r="AS44" s="279" t="str">
        <f t="shared" si="56"/>
        <v/>
      </c>
      <c r="AT44" s="121" t="str" cm="1">
        <f t="array" ref="AT44">IFERROR(INDEX('Contratações Governo'!$G$1:$G$999,SMALL(IF(AT$1='Contratações Governo'!$E$1:$E$999,ROW('Contratações Governo'!$E$1:$E$999)-ROW('Contratações Governo'!$E$1)+1),ROW(15:15))),"")</f>
        <v/>
      </c>
      <c r="AU44" s="279" t="str">
        <f t="shared" si="57"/>
        <v/>
      </c>
      <c r="AV44" s="88" t="str" cm="1">
        <f t="array" ref="AV44">IFERROR(INDEX('Contratações Governo'!$G$1:$G$999,SMALL(IF(AV$1='Contratações Governo'!$E$1:$E$999,ROW('Contratações Governo'!$E$1:$E$999)-ROW('Contratações Governo'!$E$1)+1),ROW(15:15))),"")</f>
        <v/>
      </c>
      <c r="AW44" s="279" t="str">
        <f t="shared" si="58"/>
        <v/>
      </c>
      <c r="AX44" s="122" t="str" cm="1">
        <f t="array" ref="AX44">IFERROR(INDEX('Contratações Governo'!$G$1:$G$999,SMALL(IF(AX$1='Contratações Governo'!$E$1:$E$999,ROW('Contratações Governo'!$E$1:$E$999)-ROW('Contratações Governo'!$E$1)+1),ROW(15:15))),"")</f>
        <v/>
      </c>
      <c r="AY44" s="279" t="str">
        <f t="shared" si="59"/>
        <v/>
      </c>
      <c r="AZ44" s="122" t="str" cm="1">
        <f t="array" ref="AZ44">IFERROR(INDEX('Contratações Governo'!$G$1:$G$999,SMALL(IF(AZ$1='Contratações Governo'!$E$1:$E$999,ROW('Contratações Governo'!$E$1:$E$999)-ROW('Contratações Governo'!$E$1)+1),ROW(15:15))),"")</f>
        <v/>
      </c>
      <c r="BA44" s="279" t="str">
        <f t="shared" si="60"/>
        <v/>
      </c>
      <c r="BB44" s="119" t="str" cm="1">
        <f t="array" ref="BB44">IFERROR(INDEX('Contratações Governo'!$G$1:$G$999,SMALL(IF(BB$1='Contratações Governo'!$E$1:$E$999,ROW('Contratações Governo'!$E$1:$E$999)-ROW('Contratações Governo'!$E$1)+1),ROW(15:15))),"")</f>
        <v/>
      </c>
      <c r="BC44" s="279" t="str">
        <f t="shared" si="61"/>
        <v/>
      </c>
      <c r="BD44" s="121" t="str" cm="1">
        <f t="array" ref="BD44">IFERROR(INDEX('Contratações Governo'!$G$1:$G$999,SMALL(IF(BD$1='Contratações Governo'!$E$1:$E$999,ROW('Contratações Governo'!$E$1:$E$999)-ROW('Contratações Governo'!$E$1)+1),ROW(15:15))),"")</f>
        <v/>
      </c>
      <c r="BE44" s="279" t="str">
        <f t="shared" si="62"/>
        <v/>
      </c>
      <c r="BF44" s="121" t="str" cm="1">
        <f t="array" ref="BF44">IFERROR(INDEX('Contratações Governo'!$G$1:$G$999,SMALL(IF(BF$1='Contratações Governo'!$E$1:$E$999,ROW('Contratações Governo'!$E$1:$E$999)-ROW('Contratações Governo'!$E$1)+1),ROW(15:15))),"")</f>
        <v/>
      </c>
      <c r="BG44" s="279" t="str">
        <f t="shared" si="63"/>
        <v/>
      </c>
      <c r="BH44" s="88" t="str" cm="1">
        <f t="array" ref="BH44">IFERROR(INDEX('Contratações Governo'!$G$1:$G$999,SMALL(IF(BH$1='Contratações Governo'!$E$1:$E$999,ROW('Contratações Governo'!$E$1:$E$999)-ROW('Contratações Governo'!$E$1)+1),ROW(15:15))),"")</f>
        <v/>
      </c>
      <c r="BI44" s="279" t="str">
        <f t="shared" si="64"/>
        <v/>
      </c>
      <c r="BJ44" s="122" t="str" cm="1">
        <f t="array" ref="BJ44">IFERROR(INDEX('Contratações Governo'!$G$1:$G$999,SMALL(IF(BJ$1='Contratações Governo'!$E$1:$E$999,ROW('Contratações Governo'!$E$1:$E$999)-ROW('Contratações Governo'!$E$1)+1),ROW(15:15))),"")</f>
        <v/>
      </c>
      <c r="BK44" s="279" t="str">
        <f t="shared" si="65"/>
        <v/>
      </c>
      <c r="BL44" s="122" t="str" cm="1">
        <f t="array" ref="BL44">IFERROR(INDEX('Contratações Governo'!$G$1:$G$999,SMALL(IF(BL$1='Contratações Governo'!$E$1:$E$999,ROW('Contratações Governo'!$E$1:$E$999)-ROW('Contratações Governo'!$E$1)+1),ROW(15:15))),"")</f>
        <v/>
      </c>
      <c r="BM44" s="279" t="str">
        <f t="shared" si="66"/>
        <v/>
      </c>
      <c r="BN44" s="119" t="str" cm="1">
        <f t="array" ref="BN44">IFERROR(INDEX('Contratações Governo'!$G$1:$G$999,SMALL(IF(BN$1='Contratações Governo'!$E$1:$E$999,ROW('Contratações Governo'!$E$1:$E$999)-ROW('Contratações Governo'!$E$1)+1),ROW(15:15))),"")</f>
        <v/>
      </c>
      <c r="BO44" s="165" t="str">
        <f t="shared" si="67"/>
        <v/>
      </c>
      <c r="BP44" s="122" t="str" cm="1">
        <f t="array" ref="BP44">IFERROR(INDEX('Contratações Governo'!$G$1:$G$999,SMALL(IF(BP$1='Contratações Governo'!$E$1:$E$999,ROW('Contratações Governo'!$E$1:$E$999)-ROW('Contratações Governo'!$E$1)+1),ROW(15:15))),"")</f>
        <v/>
      </c>
      <c r="BQ44" s="279" t="str">
        <f t="shared" si="68"/>
        <v/>
      </c>
      <c r="BR44" s="122" t="str" cm="1">
        <f t="array" ref="BR44">IFERROR(INDEX('Contratações Governo'!$G$1:$G$999,SMALL(IF(BR$1='Contratações Governo'!$E$1:$E$999,ROW('Contratações Governo'!$E$1:$E$999)-ROW('Contratações Governo'!$E$1)+1),ROW(15:15))),"")</f>
        <v/>
      </c>
      <c r="BS44" s="165" t="str">
        <f t="shared" si="69"/>
        <v/>
      </c>
    </row>
    <row r="45" spans="1:71" x14ac:dyDescent="0.25">
      <c r="A45" s="667"/>
      <c r="B45" s="119" t="str" cm="1">
        <f t="array" ref="B45">IFERROR(INDEX('Contratações Governo'!$G$1:$G$999,SMALL(IF(B$1='Contratações Governo'!$E$1:$E$999,ROW('Contratações Governo'!$E$1:$E$999)-ROW('Contratações Governo'!$E$1)+1),ROW(16:16))),"")</f>
        <v/>
      </c>
      <c r="C45" s="279" t="str">
        <f t="shared" si="35"/>
        <v/>
      </c>
      <c r="D45" s="121" t="str" cm="1">
        <f t="array" ref="D45">IFERROR(INDEX('Contratações Governo'!$G$1:$G$999,SMALL(IF(D$1='Contratações Governo'!$E$1:$E$999,ROW('Contratações Governo'!$E$1:$E$999)-ROW('Contratações Governo'!$E$1)+1),ROW(16:16))),"")</f>
        <v/>
      </c>
      <c r="E45" s="279" t="str">
        <f t="shared" si="36"/>
        <v/>
      </c>
      <c r="F45" s="121" t="str" cm="1">
        <f t="array" ref="F45">IFERROR(INDEX('Contratações Governo'!$G$1:$G$999,SMALL(IF(F$1='Contratações Governo'!$E$1:$E$999,ROW('Contratações Governo'!$E$1:$E$999)-ROW('Contratações Governo'!$E$1)+1),ROW(16:16))),"")</f>
        <v/>
      </c>
      <c r="G45" s="165" t="str">
        <f t="shared" si="37"/>
        <v/>
      </c>
      <c r="H45" s="88" t="str" cm="1">
        <f t="array" ref="H45">IFERROR(INDEX('Contratações Governo'!$G$1:$G$999,SMALL(IF(H$1='Contratações Governo'!$E$1:$E$999,ROW('Contratações Governo'!$E$1:$E$999)-ROW('Contratações Governo'!$E$1)+1),ROW(16:16))),"")</f>
        <v/>
      </c>
      <c r="I45" s="279" t="str">
        <f t="shared" si="38"/>
        <v/>
      </c>
      <c r="J45" s="122" t="str" cm="1">
        <f t="array" ref="J45">IFERROR(INDEX('Contratações Governo'!$G$1:$G$999,SMALL(IF(J$1='Contratações Governo'!$E$1:$E$999,ROW('Contratações Governo'!$E$1:$E$999)-ROW('Contratações Governo'!$E$1)+1),ROW(16:16))),"")</f>
        <v/>
      </c>
      <c r="K45" s="279" t="str">
        <f t="shared" si="39"/>
        <v/>
      </c>
      <c r="L45" s="122" t="str" cm="1">
        <f t="array" ref="L45">IFERROR(INDEX('Contratações Governo'!$G$1:$G$999,SMALL(IF(L$1='Contratações Governo'!$E$1:$E$999,ROW('Contratações Governo'!$E$1:$E$999)-ROW('Contratações Governo'!$E$1)+1),ROW(16:16))),"")</f>
        <v/>
      </c>
      <c r="M45" s="279" t="str">
        <f t="shared" si="40"/>
        <v/>
      </c>
      <c r="N45" s="119" t="str" cm="1">
        <f t="array" ref="N45">IFERROR(INDEX('Contratações Governo'!$G$1:$G$999,SMALL(IF(N$1='Contratações Governo'!$E$1:$E$999,ROW('Contratações Governo'!$E$1:$E$999)-ROW('Contratações Governo'!$E$1)+1),ROW(16:16))),"")</f>
        <v/>
      </c>
      <c r="O45" s="279" t="str">
        <f t="shared" si="41"/>
        <v/>
      </c>
      <c r="P45" s="88" t="str" cm="1">
        <f t="array" ref="P45">IFERROR(INDEX('Contratações Governo'!$G$1:$G$999,SMALL(IF(P$1='Contratações Governo'!$E$1:$E$999,ROW('Contratações Governo'!$E$1:$E$999)-ROW('Contratações Governo'!$E$1)+1),ROW(16:16))),"")</f>
        <v/>
      </c>
      <c r="Q45" s="279" t="str">
        <f t="shared" si="42"/>
        <v/>
      </c>
      <c r="R45" s="122" t="str" cm="1">
        <f t="array" ref="R45">IFERROR(INDEX('Contratações Governo'!$G$1:$G$999,SMALL(IF(R$1='Contratações Governo'!$E$1:$E$999,ROW('Contratações Governo'!$E$1:$E$999)-ROW('Contratações Governo'!$E$1)+1),ROW(16:16))),"")</f>
        <v/>
      </c>
      <c r="S45" s="279" t="str">
        <f t="shared" si="43"/>
        <v/>
      </c>
      <c r="T45" s="122" t="str" cm="1">
        <f t="array" ref="T45">IFERROR(INDEX('Contratações Governo'!$G$1:$G$999,SMALL(IF(T$1='Contratações Governo'!$E$1:$E$999,ROW('Contratações Governo'!$E$1:$E$999)-ROW('Contratações Governo'!$E$1)+1),ROW(16:16))),"")</f>
        <v/>
      </c>
      <c r="U45" s="279" t="str">
        <f t="shared" si="44"/>
        <v/>
      </c>
      <c r="V45" s="119" t="str" cm="1">
        <f t="array" ref="V45">IFERROR(INDEX('Contratações Governo'!$G$1:$G$999,SMALL(IF(V$1='Contratações Governo'!$E$1:$E$999,ROW('Contratações Governo'!$E$1:$E$999)-ROW('Contratações Governo'!$E$1)+1),ROW(16:16))),"")</f>
        <v/>
      </c>
      <c r="W45" s="279" t="str">
        <f t="shared" si="45"/>
        <v/>
      </c>
      <c r="X45" s="88" t="str" cm="1">
        <f t="array" ref="X45">IFERROR(INDEX('Contratações Governo'!$G$1:$G$999,SMALL(IF(X$1='Contratações Governo'!$E$1:$E$999,ROW('Contratações Governo'!$E$1:$E$999)-ROW('Contratações Governo'!$E$1)+1),ROW(16:16))),"")</f>
        <v/>
      </c>
      <c r="Y45" s="279" t="str">
        <f t="shared" si="46"/>
        <v/>
      </c>
      <c r="Z45" s="122" t="str" cm="1">
        <f t="array" ref="Z45">IFERROR(INDEX('Contratações Governo'!$G$1:$G$999,SMALL(IF(Z$1='Contratações Governo'!$E$1:$E$999,ROW('Contratações Governo'!$E$1:$E$999)-ROW('Contratações Governo'!$E$1)+1),ROW(16:16))),"")</f>
        <v/>
      </c>
      <c r="AA45" s="279" t="str">
        <f t="shared" si="47"/>
        <v/>
      </c>
      <c r="AB45" s="122" t="str" cm="1">
        <f t="array" ref="AB45">IFERROR(INDEX('Contratações Governo'!$G$1:$G$999,SMALL(IF(AB$1='Contratações Governo'!$E$1:$E$999,ROW('Contratações Governo'!$E$1:$E$999)-ROW('Contratações Governo'!$E$1)+1),ROW(16:16))),"")</f>
        <v/>
      </c>
      <c r="AC45" s="279" t="str">
        <f t="shared" si="48"/>
        <v/>
      </c>
      <c r="AD45" s="119" t="str" cm="1">
        <f t="array" ref="AD45">IFERROR(INDEX('Contratações Governo'!$G$1:$G$999,SMALL(IF(AD$1='Contratações Governo'!$E$1:$E$999,ROW('Contratações Governo'!$E$1:$E$999)-ROW('Contratações Governo'!$E$1)+1),ROW(16:16))),"")</f>
        <v/>
      </c>
      <c r="AE45" s="279" t="str">
        <f t="shared" si="49"/>
        <v/>
      </c>
      <c r="AF45" s="121" t="str" cm="1">
        <f t="array" ref="AF45">IFERROR(INDEX('Contratações Governo'!$G$1:$G$999,SMALL(IF(AF$1='Contratações Governo'!$E$1:$E$999,ROW('Contratações Governo'!$E$1:$E$999)-ROW('Contratações Governo'!$E$1)+1),ROW(16:16))),"")</f>
        <v/>
      </c>
      <c r="AG45" s="279" t="str">
        <f t="shared" si="50"/>
        <v/>
      </c>
      <c r="AH45" s="121" t="str" cm="1">
        <f t="array" ref="AH45">IFERROR(INDEX('Contratações Governo'!$G$1:$G$999,SMALL(IF(AH$1='Contratações Governo'!$E$1:$E$999,ROW('Contratações Governo'!$E$1:$E$999)-ROW('Contratações Governo'!$E$1)+1),ROW(16:16))),"")</f>
        <v/>
      </c>
      <c r="AI45" s="279" t="str">
        <f t="shared" si="51"/>
        <v/>
      </c>
      <c r="AJ45" s="88" t="str" cm="1">
        <f t="array" ref="AJ45">IFERROR(INDEX('Contratações Governo'!$G$1:$G$999,SMALL(IF(AJ$1='Contratações Governo'!$E$1:$E$999,ROW('Contratações Governo'!$E$1:$E$999)-ROW('Contratações Governo'!$E$1)+1),ROW(16:16))),"")</f>
        <v/>
      </c>
      <c r="AK45" s="279" t="str">
        <f t="shared" si="52"/>
        <v/>
      </c>
      <c r="AL45" s="122" t="str" cm="1">
        <f t="array" ref="AL45">IFERROR(INDEX('Contratações Governo'!$G$1:$G$999,SMALL(IF(AL$1='Contratações Governo'!$E$1:$E$999,ROW('Contratações Governo'!$E$1:$E$999)-ROW('Contratações Governo'!$E$1)+1),ROW(16:16))),"")</f>
        <v/>
      </c>
      <c r="AM45" s="279" t="str">
        <f t="shared" si="53"/>
        <v/>
      </c>
      <c r="AN45" s="122" t="str" cm="1">
        <f t="array" ref="AN45">IFERROR(INDEX('Contratações Governo'!$G$1:$G$999,SMALL(IF(AN$1='Contratações Governo'!$E$1:$E$999,ROW('Contratações Governo'!$E$1:$E$999)-ROW('Contratações Governo'!$E$1)+1),ROW(16:16))),"")</f>
        <v/>
      </c>
      <c r="AO45" s="279" t="str">
        <f t="shared" si="54"/>
        <v/>
      </c>
      <c r="AP45" s="119" t="str" cm="1">
        <f t="array" ref="AP45">IFERROR(INDEX('Contratações Governo'!$G$1:$G$999,SMALL(IF(AP$1='Contratações Governo'!$E$1:$E$999,ROW('Contratações Governo'!$E$1:$E$999)-ROW('Contratações Governo'!$E$1)+1),ROW(16:16))),"")</f>
        <v/>
      </c>
      <c r="AQ45" s="279" t="str">
        <f t="shared" si="55"/>
        <v/>
      </c>
      <c r="AR45" s="121" t="str" cm="1">
        <f t="array" ref="AR45">IFERROR(INDEX('Contratações Governo'!$G$1:$G$999,SMALL(IF(AR$1='Contratações Governo'!$E$1:$E$999,ROW('Contratações Governo'!$E$1:$E$999)-ROW('Contratações Governo'!$E$1)+1),ROW(16:16))),"")</f>
        <v/>
      </c>
      <c r="AS45" s="279" t="str">
        <f t="shared" si="56"/>
        <v/>
      </c>
      <c r="AT45" s="121" t="str" cm="1">
        <f t="array" ref="AT45">IFERROR(INDEX('Contratações Governo'!$G$1:$G$999,SMALL(IF(AT$1='Contratações Governo'!$E$1:$E$999,ROW('Contratações Governo'!$E$1:$E$999)-ROW('Contratações Governo'!$E$1)+1),ROW(16:16))),"")</f>
        <v/>
      </c>
      <c r="AU45" s="279" t="str">
        <f t="shared" si="57"/>
        <v/>
      </c>
      <c r="AV45" s="88" t="str" cm="1">
        <f t="array" ref="AV45">IFERROR(INDEX('Contratações Governo'!$G$1:$G$999,SMALL(IF(AV$1='Contratações Governo'!$E$1:$E$999,ROW('Contratações Governo'!$E$1:$E$999)-ROW('Contratações Governo'!$E$1)+1),ROW(16:16))),"")</f>
        <v/>
      </c>
      <c r="AW45" s="279" t="str">
        <f t="shared" si="58"/>
        <v/>
      </c>
      <c r="AX45" s="122" t="str" cm="1">
        <f t="array" ref="AX45">IFERROR(INDEX('Contratações Governo'!$G$1:$G$999,SMALL(IF(AX$1='Contratações Governo'!$E$1:$E$999,ROW('Contratações Governo'!$E$1:$E$999)-ROW('Contratações Governo'!$E$1)+1),ROW(16:16))),"")</f>
        <v/>
      </c>
      <c r="AY45" s="279" t="str">
        <f t="shared" si="59"/>
        <v/>
      </c>
      <c r="AZ45" s="122" t="str" cm="1">
        <f t="array" ref="AZ45">IFERROR(INDEX('Contratações Governo'!$G$1:$G$999,SMALL(IF(AZ$1='Contratações Governo'!$E$1:$E$999,ROW('Contratações Governo'!$E$1:$E$999)-ROW('Contratações Governo'!$E$1)+1),ROW(16:16))),"")</f>
        <v/>
      </c>
      <c r="BA45" s="279" t="str">
        <f t="shared" si="60"/>
        <v/>
      </c>
      <c r="BB45" s="119" t="str" cm="1">
        <f t="array" ref="BB45">IFERROR(INDEX('Contratações Governo'!$G$1:$G$999,SMALL(IF(BB$1='Contratações Governo'!$E$1:$E$999,ROW('Contratações Governo'!$E$1:$E$999)-ROW('Contratações Governo'!$E$1)+1),ROW(16:16))),"")</f>
        <v/>
      </c>
      <c r="BC45" s="279" t="str">
        <f t="shared" si="61"/>
        <v/>
      </c>
      <c r="BD45" s="121" t="str" cm="1">
        <f t="array" ref="BD45">IFERROR(INDEX('Contratações Governo'!$G$1:$G$999,SMALL(IF(BD$1='Contratações Governo'!$E$1:$E$999,ROW('Contratações Governo'!$E$1:$E$999)-ROW('Contratações Governo'!$E$1)+1),ROW(16:16))),"")</f>
        <v/>
      </c>
      <c r="BE45" s="279" t="str">
        <f t="shared" si="62"/>
        <v/>
      </c>
      <c r="BF45" s="121" t="str" cm="1">
        <f t="array" ref="BF45">IFERROR(INDEX('Contratações Governo'!$G$1:$G$999,SMALL(IF(BF$1='Contratações Governo'!$E$1:$E$999,ROW('Contratações Governo'!$E$1:$E$999)-ROW('Contratações Governo'!$E$1)+1),ROW(16:16))),"")</f>
        <v/>
      </c>
      <c r="BG45" s="279" t="str">
        <f t="shared" si="63"/>
        <v/>
      </c>
      <c r="BH45" s="88" t="str" cm="1">
        <f t="array" ref="BH45">IFERROR(INDEX('Contratações Governo'!$G$1:$G$999,SMALL(IF(BH$1='Contratações Governo'!$E$1:$E$999,ROW('Contratações Governo'!$E$1:$E$999)-ROW('Contratações Governo'!$E$1)+1),ROW(16:16))),"")</f>
        <v/>
      </c>
      <c r="BI45" s="279" t="str">
        <f t="shared" si="64"/>
        <v/>
      </c>
      <c r="BJ45" s="122" t="str" cm="1">
        <f t="array" ref="BJ45">IFERROR(INDEX('Contratações Governo'!$G$1:$G$999,SMALL(IF(BJ$1='Contratações Governo'!$E$1:$E$999,ROW('Contratações Governo'!$E$1:$E$999)-ROW('Contratações Governo'!$E$1)+1),ROW(16:16))),"")</f>
        <v/>
      </c>
      <c r="BK45" s="279" t="str">
        <f t="shared" si="65"/>
        <v/>
      </c>
      <c r="BL45" s="122" t="str" cm="1">
        <f t="array" ref="BL45">IFERROR(INDEX('Contratações Governo'!$G$1:$G$999,SMALL(IF(BL$1='Contratações Governo'!$E$1:$E$999,ROW('Contratações Governo'!$E$1:$E$999)-ROW('Contratações Governo'!$E$1)+1),ROW(16:16))),"")</f>
        <v/>
      </c>
      <c r="BM45" s="279" t="str">
        <f t="shared" si="66"/>
        <v/>
      </c>
      <c r="BN45" s="119" t="str" cm="1">
        <f t="array" ref="BN45">IFERROR(INDEX('Contratações Governo'!$G$1:$G$999,SMALL(IF(BN$1='Contratações Governo'!$E$1:$E$999,ROW('Contratações Governo'!$E$1:$E$999)-ROW('Contratações Governo'!$E$1)+1),ROW(16:16))),"")</f>
        <v/>
      </c>
      <c r="BO45" s="165" t="str">
        <f t="shared" si="67"/>
        <v/>
      </c>
      <c r="BP45" s="122" t="str" cm="1">
        <f t="array" ref="BP45">IFERROR(INDEX('Contratações Governo'!$G$1:$G$999,SMALL(IF(BP$1='Contratações Governo'!$E$1:$E$999,ROW('Contratações Governo'!$E$1:$E$999)-ROW('Contratações Governo'!$E$1)+1),ROW(16:16))),"")</f>
        <v/>
      </c>
      <c r="BQ45" s="279" t="str">
        <f t="shared" si="68"/>
        <v/>
      </c>
      <c r="BR45" s="122" t="str" cm="1">
        <f t="array" ref="BR45">IFERROR(INDEX('Contratações Governo'!$G$1:$G$999,SMALL(IF(BR$1='Contratações Governo'!$E$1:$E$999,ROW('Contratações Governo'!$E$1:$E$999)-ROW('Contratações Governo'!$E$1)+1),ROW(16:16))),"")</f>
        <v/>
      </c>
      <c r="BS45" s="165" t="str">
        <f t="shared" si="69"/>
        <v/>
      </c>
    </row>
    <row r="46" spans="1:71" x14ac:dyDescent="0.25">
      <c r="A46" s="667"/>
      <c r="B46" s="119" t="str" cm="1">
        <f t="array" ref="B46">IFERROR(INDEX('Contratações Governo'!$G$1:$G$999,SMALL(IF(B$1='Contratações Governo'!$E$1:$E$999,ROW('Contratações Governo'!$E$1:$E$999)-ROW('Contratações Governo'!$E$1)+1),ROW(17:17))),"")</f>
        <v/>
      </c>
      <c r="C46" s="279" t="str">
        <f t="shared" si="35"/>
        <v/>
      </c>
      <c r="D46" s="121" t="str" cm="1">
        <f t="array" ref="D46">IFERROR(INDEX('Contratações Governo'!$G$1:$G$999,SMALL(IF(D$1='Contratações Governo'!$E$1:$E$999,ROW('Contratações Governo'!$E$1:$E$999)-ROW('Contratações Governo'!$E$1)+1),ROW(17:17))),"")</f>
        <v/>
      </c>
      <c r="E46" s="279" t="str">
        <f t="shared" si="36"/>
        <v/>
      </c>
      <c r="F46" s="121" t="str" cm="1">
        <f t="array" ref="F46">IFERROR(INDEX('Contratações Governo'!$G$1:$G$999,SMALL(IF(F$1='Contratações Governo'!$E$1:$E$999,ROW('Contratações Governo'!$E$1:$E$999)-ROW('Contratações Governo'!$E$1)+1),ROW(17:17))),"")</f>
        <v/>
      </c>
      <c r="G46" s="165" t="str">
        <f t="shared" si="37"/>
        <v/>
      </c>
      <c r="H46" s="88" t="str" cm="1">
        <f t="array" ref="H46">IFERROR(INDEX('Contratações Governo'!$G$1:$G$999,SMALL(IF(H$1='Contratações Governo'!$E$1:$E$999,ROW('Contratações Governo'!$E$1:$E$999)-ROW('Contratações Governo'!$E$1)+1),ROW(17:17))),"")</f>
        <v/>
      </c>
      <c r="I46" s="279" t="str">
        <f t="shared" si="38"/>
        <v/>
      </c>
      <c r="J46" s="122" t="str" cm="1">
        <f t="array" ref="J46">IFERROR(INDEX('Contratações Governo'!$G$1:$G$999,SMALL(IF(J$1='Contratações Governo'!$E$1:$E$999,ROW('Contratações Governo'!$E$1:$E$999)-ROW('Contratações Governo'!$E$1)+1),ROW(17:17))),"")</f>
        <v/>
      </c>
      <c r="K46" s="279" t="str">
        <f t="shared" si="39"/>
        <v/>
      </c>
      <c r="L46" s="122" t="str" cm="1">
        <f t="array" ref="L46">IFERROR(INDEX('Contratações Governo'!$G$1:$G$999,SMALL(IF(L$1='Contratações Governo'!$E$1:$E$999,ROW('Contratações Governo'!$E$1:$E$999)-ROW('Contratações Governo'!$E$1)+1),ROW(17:17))),"")</f>
        <v/>
      </c>
      <c r="M46" s="279" t="str">
        <f t="shared" si="40"/>
        <v/>
      </c>
      <c r="N46" s="119" t="str" cm="1">
        <f t="array" ref="N46">IFERROR(INDEX('Contratações Governo'!$G$1:$G$999,SMALL(IF(N$1='Contratações Governo'!$E$1:$E$999,ROW('Contratações Governo'!$E$1:$E$999)-ROW('Contratações Governo'!$E$1)+1),ROW(17:17))),"")</f>
        <v/>
      </c>
      <c r="O46" s="279" t="str">
        <f t="shared" si="41"/>
        <v/>
      </c>
      <c r="P46" s="88" t="str" cm="1">
        <f t="array" ref="P46">IFERROR(INDEX('Contratações Governo'!$G$1:$G$999,SMALL(IF(P$1='Contratações Governo'!$E$1:$E$999,ROW('Contratações Governo'!$E$1:$E$999)-ROW('Contratações Governo'!$E$1)+1),ROW(17:17))),"")</f>
        <v/>
      </c>
      <c r="Q46" s="279" t="str">
        <f t="shared" si="42"/>
        <v/>
      </c>
      <c r="R46" s="122" t="str" cm="1">
        <f t="array" ref="R46">IFERROR(INDEX('Contratações Governo'!$G$1:$G$999,SMALL(IF(R$1='Contratações Governo'!$E$1:$E$999,ROW('Contratações Governo'!$E$1:$E$999)-ROW('Contratações Governo'!$E$1)+1),ROW(17:17))),"")</f>
        <v/>
      </c>
      <c r="S46" s="279" t="str">
        <f t="shared" si="43"/>
        <v/>
      </c>
      <c r="T46" s="122" t="str" cm="1">
        <f t="array" ref="T46">IFERROR(INDEX('Contratações Governo'!$G$1:$G$999,SMALL(IF(T$1='Contratações Governo'!$E$1:$E$999,ROW('Contratações Governo'!$E$1:$E$999)-ROW('Contratações Governo'!$E$1)+1),ROW(17:17))),"")</f>
        <v/>
      </c>
      <c r="U46" s="279" t="str">
        <f t="shared" si="44"/>
        <v/>
      </c>
      <c r="V46" s="119" t="str" cm="1">
        <f t="array" ref="V46">IFERROR(INDEX('Contratações Governo'!$G$1:$G$999,SMALL(IF(V$1='Contratações Governo'!$E$1:$E$999,ROW('Contratações Governo'!$E$1:$E$999)-ROW('Contratações Governo'!$E$1)+1),ROW(17:17))),"")</f>
        <v/>
      </c>
      <c r="W46" s="279" t="str">
        <f t="shared" si="45"/>
        <v/>
      </c>
      <c r="X46" s="88" t="str" cm="1">
        <f t="array" ref="X46">IFERROR(INDEX('Contratações Governo'!$G$1:$G$999,SMALL(IF(X$1='Contratações Governo'!$E$1:$E$999,ROW('Contratações Governo'!$E$1:$E$999)-ROW('Contratações Governo'!$E$1)+1),ROW(17:17))),"")</f>
        <v/>
      </c>
      <c r="Y46" s="279" t="str">
        <f t="shared" si="46"/>
        <v/>
      </c>
      <c r="Z46" s="122" t="str" cm="1">
        <f t="array" ref="Z46">IFERROR(INDEX('Contratações Governo'!$G$1:$G$999,SMALL(IF(Z$1='Contratações Governo'!$E$1:$E$999,ROW('Contratações Governo'!$E$1:$E$999)-ROW('Contratações Governo'!$E$1)+1),ROW(17:17))),"")</f>
        <v/>
      </c>
      <c r="AA46" s="279" t="str">
        <f t="shared" si="47"/>
        <v/>
      </c>
      <c r="AB46" s="122" t="str" cm="1">
        <f t="array" ref="AB46">IFERROR(INDEX('Contratações Governo'!$G$1:$G$999,SMALL(IF(AB$1='Contratações Governo'!$E$1:$E$999,ROW('Contratações Governo'!$E$1:$E$999)-ROW('Contratações Governo'!$E$1)+1),ROW(17:17))),"")</f>
        <v/>
      </c>
      <c r="AC46" s="279" t="str">
        <f t="shared" si="48"/>
        <v/>
      </c>
      <c r="AD46" s="119" t="str" cm="1">
        <f t="array" ref="AD46">IFERROR(INDEX('Contratações Governo'!$G$1:$G$999,SMALL(IF(AD$1='Contratações Governo'!$E$1:$E$999,ROW('Contratações Governo'!$E$1:$E$999)-ROW('Contratações Governo'!$E$1)+1),ROW(17:17))),"")</f>
        <v/>
      </c>
      <c r="AE46" s="279" t="str">
        <f t="shared" si="49"/>
        <v/>
      </c>
      <c r="AF46" s="121" t="str" cm="1">
        <f t="array" ref="AF46">IFERROR(INDEX('Contratações Governo'!$G$1:$G$999,SMALL(IF(AF$1='Contratações Governo'!$E$1:$E$999,ROW('Contratações Governo'!$E$1:$E$999)-ROW('Contratações Governo'!$E$1)+1),ROW(17:17))),"")</f>
        <v/>
      </c>
      <c r="AG46" s="279" t="str">
        <f t="shared" si="50"/>
        <v/>
      </c>
      <c r="AH46" s="121" t="str" cm="1">
        <f t="array" ref="AH46">IFERROR(INDEX('Contratações Governo'!$G$1:$G$999,SMALL(IF(AH$1='Contratações Governo'!$E$1:$E$999,ROW('Contratações Governo'!$E$1:$E$999)-ROW('Contratações Governo'!$E$1)+1),ROW(17:17))),"")</f>
        <v/>
      </c>
      <c r="AI46" s="279" t="str">
        <f t="shared" si="51"/>
        <v/>
      </c>
      <c r="AJ46" s="88" t="str" cm="1">
        <f t="array" ref="AJ46">IFERROR(INDEX('Contratações Governo'!$G$1:$G$999,SMALL(IF(AJ$1='Contratações Governo'!$E$1:$E$999,ROW('Contratações Governo'!$E$1:$E$999)-ROW('Contratações Governo'!$E$1)+1),ROW(17:17))),"")</f>
        <v/>
      </c>
      <c r="AK46" s="279" t="str">
        <f t="shared" si="52"/>
        <v/>
      </c>
      <c r="AL46" s="122" t="str" cm="1">
        <f t="array" ref="AL46">IFERROR(INDEX('Contratações Governo'!$G$1:$G$999,SMALL(IF(AL$1='Contratações Governo'!$E$1:$E$999,ROW('Contratações Governo'!$E$1:$E$999)-ROW('Contratações Governo'!$E$1)+1),ROW(17:17))),"")</f>
        <v/>
      </c>
      <c r="AM46" s="279" t="str">
        <f t="shared" si="53"/>
        <v/>
      </c>
      <c r="AN46" s="122" t="str" cm="1">
        <f t="array" ref="AN46">IFERROR(INDEX('Contratações Governo'!$G$1:$G$999,SMALL(IF(AN$1='Contratações Governo'!$E$1:$E$999,ROW('Contratações Governo'!$E$1:$E$999)-ROW('Contratações Governo'!$E$1)+1),ROW(17:17))),"")</f>
        <v/>
      </c>
      <c r="AO46" s="279" t="str">
        <f t="shared" si="54"/>
        <v/>
      </c>
      <c r="AP46" s="119" t="str" cm="1">
        <f t="array" ref="AP46">IFERROR(INDEX('Contratações Governo'!$G$1:$G$999,SMALL(IF(AP$1='Contratações Governo'!$E$1:$E$999,ROW('Contratações Governo'!$E$1:$E$999)-ROW('Contratações Governo'!$E$1)+1),ROW(17:17))),"")</f>
        <v/>
      </c>
      <c r="AQ46" s="279" t="str">
        <f t="shared" si="55"/>
        <v/>
      </c>
      <c r="AR46" s="121" t="str" cm="1">
        <f t="array" ref="AR46">IFERROR(INDEX('Contratações Governo'!$G$1:$G$999,SMALL(IF(AR$1='Contratações Governo'!$E$1:$E$999,ROW('Contratações Governo'!$E$1:$E$999)-ROW('Contratações Governo'!$E$1)+1),ROW(17:17))),"")</f>
        <v/>
      </c>
      <c r="AS46" s="279" t="str">
        <f t="shared" si="56"/>
        <v/>
      </c>
      <c r="AT46" s="121" t="str" cm="1">
        <f t="array" ref="AT46">IFERROR(INDEX('Contratações Governo'!$G$1:$G$999,SMALL(IF(AT$1='Contratações Governo'!$E$1:$E$999,ROW('Contratações Governo'!$E$1:$E$999)-ROW('Contratações Governo'!$E$1)+1),ROW(17:17))),"")</f>
        <v/>
      </c>
      <c r="AU46" s="279" t="str">
        <f t="shared" si="57"/>
        <v/>
      </c>
      <c r="AV46" s="88" t="str" cm="1">
        <f t="array" ref="AV46">IFERROR(INDEX('Contratações Governo'!$G$1:$G$999,SMALL(IF(AV$1='Contratações Governo'!$E$1:$E$999,ROW('Contratações Governo'!$E$1:$E$999)-ROW('Contratações Governo'!$E$1)+1),ROW(17:17))),"")</f>
        <v/>
      </c>
      <c r="AW46" s="279" t="str">
        <f t="shared" si="58"/>
        <v/>
      </c>
      <c r="AX46" s="122" t="str" cm="1">
        <f t="array" ref="AX46">IFERROR(INDEX('Contratações Governo'!$G$1:$G$999,SMALL(IF(AX$1='Contratações Governo'!$E$1:$E$999,ROW('Contratações Governo'!$E$1:$E$999)-ROW('Contratações Governo'!$E$1)+1),ROW(17:17))),"")</f>
        <v/>
      </c>
      <c r="AY46" s="279" t="str">
        <f t="shared" si="59"/>
        <v/>
      </c>
      <c r="AZ46" s="122" t="str" cm="1">
        <f t="array" ref="AZ46">IFERROR(INDEX('Contratações Governo'!$G$1:$G$999,SMALL(IF(AZ$1='Contratações Governo'!$E$1:$E$999,ROW('Contratações Governo'!$E$1:$E$999)-ROW('Contratações Governo'!$E$1)+1),ROW(17:17))),"")</f>
        <v/>
      </c>
      <c r="BA46" s="279" t="str">
        <f t="shared" si="60"/>
        <v/>
      </c>
      <c r="BB46" s="119" t="str" cm="1">
        <f t="array" ref="BB46">IFERROR(INDEX('Contratações Governo'!$G$1:$G$999,SMALL(IF(BB$1='Contratações Governo'!$E$1:$E$999,ROW('Contratações Governo'!$E$1:$E$999)-ROW('Contratações Governo'!$E$1)+1),ROW(17:17))),"")</f>
        <v/>
      </c>
      <c r="BC46" s="279" t="str">
        <f t="shared" si="61"/>
        <v/>
      </c>
      <c r="BD46" s="121" t="str" cm="1">
        <f t="array" ref="BD46">IFERROR(INDEX('Contratações Governo'!$G$1:$G$999,SMALL(IF(BD$1='Contratações Governo'!$E$1:$E$999,ROW('Contratações Governo'!$E$1:$E$999)-ROW('Contratações Governo'!$E$1)+1),ROW(17:17))),"")</f>
        <v/>
      </c>
      <c r="BE46" s="279" t="str">
        <f t="shared" si="62"/>
        <v/>
      </c>
      <c r="BF46" s="121" t="str" cm="1">
        <f t="array" ref="BF46">IFERROR(INDEX('Contratações Governo'!$G$1:$G$999,SMALL(IF(BF$1='Contratações Governo'!$E$1:$E$999,ROW('Contratações Governo'!$E$1:$E$999)-ROW('Contratações Governo'!$E$1)+1),ROW(17:17))),"")</f>
        <v/>
      </c>
      <c r="BG46" s="279" t="str">
        <f t="shared" si="63"/>
        <v/>
      </c>
      <c r="BH46" s="88" t="str" cm="1">
        <f t="array" ref="BH46">IFERROR(INDEX('Contratações Governo'!$G$1:$G$999,SMALL(IF(BH$1='Contratações Governo'!$E$1:$E$999,ROW('Contratações Governo'!$E$1:$E$999)-ROW('Contratações Governo'!$E$1)+1),ROW(17:17))),"")</f>
        <v/>
      </c>
      <c r="BI46" s="279" t="str">
        <f t="shared" si="64"/>
        <v/>
      </c>
      <c r="BJ46" s="122" t="str" cm="1">
        <f t="array" ref="BJ46">IFERROR(INDEX('Contratações Governo'!$G$1:$G$999,SMALL(IF(BJ$1='Contratações Governo'!$E$1:$E$999,ROW('Contratações Governo'!$E$1:$E$999)-ROW('Contratações Governo'!$E$1)+1),ROW(17:17))),"")</f>
        <v/>
      </c>
      <c r="BK46" s="279" t="str">
        <f t="shared" si="65"/>
        <v/>
      </c>
      <c r="BL46" s="122" t="str" cm="1">
        <f t="array" ref="BL46">IFERROR(INDEX('Contratações Governo'!$G$1:$G$999,SMALL(IF(BL$1='Contratações Governo'!$E$1:$E$999,ROW('Contratações Governo'!$E$1:$E$999)-ROW('Contratações Governo'!$E$1)+1),ROW(17:17))),"")</f>
        <v/>
      </c>
      <c r="BM46" s="279" t="str">
        <f t="shared" si="66"/>
        <v/>
      </c>
      <c r="BN46" s="119" t="str" cm="1">
        <f t="array" ref="BN46">IFERROR(INDEX('Contratações Governo'!$G$1:$G$999,SMALL(IF(BN$1='Contratações Governo'!$E$1:$E$999,ROW('Contratações Governo'!$E$1:$E$999)-ROW('Contratações Governo'!$E$1)+1),ROW(17:17))),"")</f>
        <v/>
      </c>
      <c r="BO46" s="165" t="str">
        <f t="shared" si="67"/>
        <v/>
      </c>
      <c r="BP46" s="122" t="str" cm="1">
        <f t="array" ref="BP46">IFERROR(INDEX('Contratações Governo'!$G$1:$G$999,SMALL(IF(BP$1='Contratações Governo'!$E$1:$E$999,ROW('Contratações Governo'!$E$1:$E$999)-ROW('Contratações Governo'!$E$1)+1),ROW(17:17))),"")</f>
        <v/>
      </c>
      <c r="BQ46" s="279" t="str">
        <f t="shared" si="68"/>
        <v/>
      </c>
      <c r="BR46" s="122" t="str" cm="1">
        <f t="array" ref="BR46">IFERROR(INDEX('Contratações Governo'!$G$1:$G$999,SMALL(IF(BR$1='Contratações Governo'!$E$1:$E$999,ROW('Contratações Governo'!$E$1:$E$999)-ROW('Contratações Governo'!$E$1)+1),ROW(17:17))),"")</f>
        <v/>
      </c>
      <c r="BS46" s="165" t="str">
        <f t="shared" si="69"/>
        <v/>
      </c>
    </row>
    <row r="47" spans="1:71" x14ac:dyDescent="0.25">
      <c r="A47" s="667"/>
      <c r="B47" s="119" t="str" cm="1">
        <f t="array" ref="B47">IFERROR(INDEX('Contratações Governo'!$G$1:$G$999,SMALL(IF(B$1='Contratações Governo'!$E$1:$E$999,ROW('Contratações Governo'!$E$1:$E$999)-ROW('Contratações Governo'!$E$1)+1),ROW(18:18))),"")</f>
        <v/>
      </c>
      <c r="C47" s="279" t="str">
        <f t="shared" si="35"/>
        <v/>
      </c>
      <c r="D47" s="121" t="str" cm="1">
        <f t="array" ref="D47">IFERROR(INDEX('Contratações Governo'!$G$1:$G$999,SMALL(IF(D$1='Contratações Governo'!$E$1:$E$999,ROW('Contratações Governo'!$E$1:$E$999)-ROW('Contratações Governo'!$E$1)+1),ROW(18:18))),"")</f>
        <v/>
      </c>
      <c r="E47" s="279" t="str">
        <f t="shared" si="36"/>
        <v/>
      </c>
      <c r="F47" s="121" t="str" cm="1">
        <f t="array" ref="F47">IFERROR(INDEX('Contratações Governo'!$G$1:$G$999,SMALL(IF(F$1='Contratações Governo'!$E$1:$E$999,ROW('Contratações Governo'!$E$1:$E$999)-ROW('Contratações Governo'!$E$1)+1),ROW(18:18))),"")</f>
        <v/>
      </c>
      <c r="G47" s="165" t="str">
        <f t="shared" si="37"/>
        <v/>
      </c>
      <c r="H47" s="88" t="str" cm="1">
        <f t="array" ref="H47">IFERROR(INDEX('Contratações Governo'!$G$1:$G$999,SMALL(IF(H$1='Contratações Governo'!$E$1:$E$999,ROW('Contratações Governo'!$E$1:$E$999)-ROW('Contratações Governo'!$E$1)+1),ROW(18:18))),"")</f>
        <v/>
      </c>
      <c r="I47" s="279" t="str">
        <f t="shared" si="38"/>
        <v/>
      </c>
      <c r="J47" s="122" t="str" cm="1">
        <f t="array" ref="J47">IFERROR(INDEX('Contratações Governo'!$G$1:$G$999,SMALL(IF(J$1='Contratações Governo'!$E$1:$E$999,ROW('Contratações Governo'!$E$1:$E$999)-ROW('Contratações Governo'!$E$1)+1),ROW(18:18))),"")</f>
        <v/>
      </c>
      <c r="K47" s="279" t="str">
        <f t="shared" si="39"/>
        <v/>
      </c>
      <c r="L47" s="122" t="str" cm="1">
        <f t="array" ref="L47">IFERROR(INDEX('Contratações Governo'!$G$1:$G$999,SMALL(IF(L$1='Contratações Governo'!$E$1:$E$999,ROW('Contratações Governo'!$E$1:$E$999)-ROW('Contratações Governo'!$E$1)+1),ROW(18:18))),"")</f>
        <v/>
      </c>
      <c r="M47" s="279" t="str">
        <f t="shared" si="40"/>
        <v/>
      </c>
      <c r="N47" s="119" t="str" cm="1">
        <f t="array" ref="N47">IFERROR(INDEX('Contratações Governo'!$G$1:$G$999,SMALL(IF(N$1='Contratações Governo'!$E$1:$E$999,ROW('Contratações Governo'!$E$1:$E$999)-ROW('Contratações Governo'!$E$1)+1),ROW(18:18))),"")</f>
        <v/>
      </c>
      <c r="O47" s="279" t="str">
        <f t="shared" si="41"/>
        <v/>
      </c>
      <c r="P47" s="88" t="str" cm="1">
        <f t="array" ref="P47">IFERROR(INDEX('Contratações Governo'!$G$1:$G$999,SMALL(IF(P$1='Contratações Governo'!$E$1:$E$999,ROW('Contratações Governo'!$E$1:$E$999)-ROW('Contratações Governo'!$E$1)+1),ROW(18:18))),"")</f>
        <v/>
      </c>
      <c r="Q47" s="279" t="str">
        <f t="shared" si="42"/>
        <v/>
      </c>
      <c r="R47" s="122" t="str" cm="1">
        <f t="array" ref="R47">IFERROR(INDEX('Contratações Governo'!$G$1:$G$999,SMALL(IF(R$1='Contratações Governo'!$E$1:$E$999,ROW('Contratações Governo'!$E$1:$E$999)-ROW('Contratações Governo'!$E$1)+1),ROW(18:18))),"")</f>
        <v/>
      </c>
      <c r="S47" s="279" t="str">
        <f t="shared" si="43"/>
        <v/>
      </c>
      <c r="T47" s="122" t="str" cm="1">
        <f t="array" ref="T47">IFERROR(INDEX('Contratações Governo'!$G$1:$G$999,SMALL(IF(T$1='Contratações Governo'!$E$1:$E$999,ROW('Contratações Governo'!$E$1:$E$999)-ROW('Contratações Governo'!$E$1)+1),ROW(18:18))),"")</f>
        <v/>
      </c>
      <c r="U47" s="279" t="str">
        <f t="shared" si="44"/>
        <v/>
      </c>
      <c r="V47" s="119" t="str" cm="1">
        <f t="array" ref="V47">IFERROR(INDEX('Contratações Governo'!$G$1:$G$999,SMALL(IF(V$1='Contratações Governo'!$E$1:$E$999,ROW('Contratações Governo'!$E$1:$E$999)-ROW('Contratações Governo'!$E$1)+1),ROW(18:18))),"")</f>
        <v/>
      </c>
      <c r="W47" s="279" t="str">
        <f t="shared" si="45"/>
        <v/>
      </c>
      <c r="X47" s="88" t="str" cm="1">
        <f t="array" ref="X47">IFERROR(INDEX('Contratações Governo'!$G$1:$G$999,SMALL(IF(X$1='Contratações Governo'!$E$1:$E$999,ROW('Contratações Governo'!$E$1:$E$999)-ROW('Contratações Governo'!$E$1)+1),ROW(18:18))),"")</f>
        <v/>
      </c>
      <c r="Y47" s="279" t="str">
        <f t="shared" si="46"/>
        <v/>
      </c>
      <c r="Z47" s="122" t="str" cm="1">
        <f t="array" ref="Z47">IFERROR(INDEX('Contratações Governo'!$G$1:$G$999,SMALL(IF(Z$1='Contratações Governo'!$E$1:$E$999,ROW('Contratações Governo'!$E$1:$E$999)-ROW('Contratações Governo'!$E$1)+1),ROW(18:18))),"")</f>
        <v/>
      </c>
      <c r="AA47" s="279" t="str">
        <f t="shared" si="47"/>
        <v/>
      </c>
      <c r="AB47" s="122" t="str" cm="1">
        <f t="array" ref="AB47">IFERROR(INDEX('Contratações Governo'!$G$1:$G$999,SMALL(IF(AB$1='Contratações Governo'!$E$1:$E$999,ROW('Contratações Governo'!$E$1:$E$999)-ROW('Contratações Governo'!$E$1)+1),ROW(18:18))),"")</f>
        <v/>
      </c>
      <c r="AC47" s="279" t="str">
        <f t="shared" si="48"/>
        <v/>
      </c>
      <c r="AD47" s="119" t="str" cm="1">
        <f t="array" ref="AD47">IFERROR(INDEX('Contratações Governo'!$G$1:$G$999,SMALL(IF(AD$1='Contratações Governo'!$E$1:$E$999,ROW('Contratações Governo'!$E$1:$E$999)-ROW('Contratações Governo'!$E$1)+1),ROW(18:18))),"")</f>
        <v/>
      </c>
      <c r="AE47" s="279" t="str">
        <f t="shared" si="49"/>
        <v/>
      </c>
      <c r="AF47" s="121" t="str" cm="1">
        <f t="array" ref="AF47">IFERROR(INDEX('Contratações Governo'!$G$1:$G$999,SMALL(IF(AF$1='Contratações Governo'!$E$1:$E$999,ROW('Contratações Governo'!$E$1:$E$999)-ROW('Contratações Governo'!$E$1)+1),ROW(18:18))),"")</f>
        <v/>
      </c>
      <c r="AG47" s="279" t="str">
        <f t="shared" si="50"/>
        <v/>
      </c>
      <c r="AH47" s="121" t="str" cm="1">
        <f t="array" ref="AH47">IFERROR(INDEX('Contratações Governo'!$G$1:$G$999,SMALL(IF(AH$1='Contratações Governo'!$E$1:$E$999,ROW('Contratações Governo'!$E$1:$E$999)-ROW('Contratações Governo'!$E$1)+1),ROW(18:18))),"")</f>
        <v/>
      </c>
      <c r="AI47" s="279" t="str">
        <f t="shared" si="51"/>
        <v/>
      </c>
      <c r="AJ47" s="88" t="str" cm="1">
        <f t="array" ref="AJ47">IFERROR(INDEX('Contratações Governo'!$G$1:$G$999,SMALL(IF(AJ$1='Contratações Governo'!$E$1:$E$999,ROW('Contratações Governo'!$E$1:$E$999)-ROW('Contratações Governo'!$E$1)+1),ROW(18:18))),"")</f>
        <v/>
      </c>
      <c r="AK47" s="279" t="str">
        <f t="shared" si="52"/>
        <v/>
      </c>
      <c r="AL47" s="122" t="str" cm="1">
        <f t="array" ref="AL47">IFERROR(INDEX('Contratações Governo'!$G$1:$G$999,SMALL(IF(AL$1='Contratações Governo'!$E$1:$E$999,ROW('Contratações Governo'!$E$1:$E$999)-ROW('Contratações Governo'!$E$1)+1),ROW(18:18))),"")</f>
        <v/>
      </c>
      <c r="AM47" s="279" t="str">
        <f t="shared" si="53"/>
        <v/>
      </c>
      <c r="AN47" s="122" t="str" cm="1">
        <f t="array" ref="AN47">IFERROR(INDEX('Contratações Governo'!$G$1:$G$999,SMALL(IF(AN$1='Contratações Governo'!$E$1:$E$999,ROW('Contratações Governo'!$E$1:$E$999)-ROW('Contratações Governo'!$E$1)+1),ROW(18:18))),"")</f>
        <v/>
      </c>
      <c r="AO47" s="279" t="str">
        <f t="shared" si="54"/>
        <v/>
      </c>
      <c r="AP47" s="119" t="str" cm="1">
        <f t="array" ref="AP47">IFERROR(INDEX('Contratações Governo'!$G$1:$G$999,SMALL(IF(AP$1='Contratações Governo'!$E$1:$E$999,ROW('Contratações Governo'!$E$1:$E$999)-ROW('Contratações Governo'!$E$1)+1),ROW(18:18))),"")</f>
        <v/>
      </c>
      <c r="AQ47" s="279" t="str">
        <f t="shared" si="55"/>
        <v/>
      </c>
      <c r="AR47" s="121" t="str" cm="1">
        <f t="array" ref="AR47">IFERROR(INDEX('Contratações Governo'!$G$1:$G$999,SMALL(IF(AR$1='Contratações Governo'!$E$1:$E$999,ROW('Contratações Governo'!$E$1:$E$999)-ROW('Contratações Governo'!$E$1)+1),ROW(18:18))),"")</f>
        <v/>
      </c>
      <c r="AS47" s="279" t="str">
        <f t="shared" si="56"/>
        <v/>
      </c>
      <c r="AT47" s="121" t="str" cm="1">
        <f t="array" ref="AT47">IFERROR(INDEX('Contratações Governo'!$G$1:$G$999,SMALL(IF(AT$1='Contratações Governo'!$E$1:$E$999,ROW('Contratações Governo'!$E$1:$E$999)-ROW('Contratações Governo'!$E$1)+1),ROW(18:18))),"")</f>
        <v/>
      </c>
      <c r="AU47" s="279" t="str">
        <f t="shared" si="57"/>
        <v/>
      </c>
      <c r="AV47" s="88" t="str" cm="1">
        <f t="array" ref="AV47">IFERROR(INDEX('Contratações Governo'!$G$1:$G$999,SMALL(IF(AV$1='Contratações Governo'!$E$1:$E$999,ROW('Contratações Governo'!$E$1:$E$999)-ROW('Contratações Governo'!$E$1)+1),ROW(18:18))),"")</f>
        <v/>
      </c>
      <c r="AW47" s="279" t="str">
        <f t="shared" si="58"/>
        <v/>
      </c>
      <c r="AX47" s="122" t="str" cm="1">
        <f t="array" ref="AX47">IFERROR(INDEX('Contratações Governo'!$G$1:$G$999,SMALL(IF(AX$1='Contratações Governo'!$E$1:$E$999,ROW('Contratações Governo'!$E$1:$E$999)-ROW('Contratações Governo'!$E$1)+1),ROW(18:18))),"")</f>
        <v/>
      </c>
      <c r="AY47" s="279" t="str">
        <f t="shared" si="59"/>
        <v/>
      </c>
      <c r="AZ47" s="122" t="str" cm="1">
        <f t="array" ref="AZ47">IFERROR(INDEX('Contratações Governo'!$G$1:$G$999,SMALL(IF(AZ$1='Contratações Governo'!$E$1:$E$999,ROW('Contratações Governo'!$E$1:$E$999)-ROW('Contratações Governo'!$E$1)+1),ROW(18:18))),"")</f>
        <v/>
      </c>
      <c r="BA47" s="279" t="str">
        <f t="shared" si="60"/>
        <v/>
      </c>
      <c r="BB47" s="119" t="str" cm="1">
        <f t="array" ref="BB47">IFERROR(INDEX('Contratações Governo'!$G$1:$G$999,SMALL(IF(BB$1='Contratações Governo'!$E$1:$E$999,ROW('Contratações Governo'!$E$1:$E$999)-ROW('Contratações Governo'!$E$1)+1),ROW(18:18))),"")</f>
        <v/>
      </c>
      <c r="BC47" s="279" t="str">
        <f t="shared" si="61"/>
        <v/>
      </c>
      <c r="BD47" s="121" t="str" cm="1">
        <f t="array" ref="BD47">IFERROR(INDEX('Contratações Governo'!$G$1:$G$999,SMALL(IF(BD$1='Contratações Governo'!$E$1:$E$999,ROW('Contratações Governo'!$E$1:$E$999)-ROW('Contratações Governo'!$E$1)+1),ROW(18:18))),"")</f>
        <v/>
      </c>
      <c r="BE47" s="279" t="str">
        <f t="shared" si="62"/>
        <v/>
      </c>
      <c r="BF47" s="121" t="str" cm="1">
        <f t="array" ref="BF47">IFERROR(INDEX('Contratações Governo'!$G$1:$G$999,SMALL(IF(BF$1='Contratações Governo'!$E$1:$E$999,ROW('Contratações Governo'!$E$1:$E$999)-ROW('Contratações Governo'!$E$1)+1),ROW(18:18))),"")</f>
        <v/>
      </c>
      <c r="BG47" s="279" t="str">
        <f t="shared" si="63"/>
        <v/>
      </c>
      <c r="BH47" s="88" t="str" cm="1">
        <f t="array" ref="BH47">IFERROR(INDEX('Contratações Governo'!$G$1:$G$999,SMALL(IF(BH$1='Contratações Governo'!$E$1:$E$999,ROW('Contratações Governo'!$E$1:$E$999)-ROW('Contratações Governo'!$E$1)+1),ROW(18:18))),"")</f>
        <v/>
      </c>
      <c r="BI47" s="279" t="str">
        <f t="shared" si="64"/>
        <v/>
      </c>
      <c r="BJ47" s="122" t="str" cm="1">
        <f t="array" ref="BJ47">IFERROR(INDEX('Contratações Governo'!$G$1:$G$999,SMALL(IF(BJ$1='Contratações Governo'!$E$1:$E$999,ROW('Contratações Governo'!$E$1:$E$999)-ROW('Contratações Governo'!$E$1)+1),ROW(18:18))),"")</f>
        <v/>
      </c>
      <c r="BK47" s="279" t="str">
        <f t="shared" si="65"/>
        <v/>
      </c>
      <c r="BL47" s="122" t="str" cm="1">
        <f t="array" ref="BL47">IFERROR(INDEX('Contratações Governo'!$G$1:$G$999,SMALL(IF(BL$1='Contratações Governo'!$E$1:$E$999,ROW('Contratações Governo'!$E$1:$E$999)-ROW('Contratações Governo'!$E$1)+1),ROW(18:18))),"")</f>
        <v/>
      </c>
      <c r="BM47" s="279" t="str">
        <f t="shared" si="66"/>
        <v/>
      </c>
      <c r="BN47" s="119" t="str" cm="1">
        <f t="array" ref="BN47">IFERROR(INDEX('Contratações Governo'!$G$1:$G$999,SMALL(IF(BN$1='Contratações Governo'!$E$1:$E$999,ROW('Contratações Governo'!$E$1:$E$999)-ROW('Contratações Governo'!$E$1)+1),ROW(18:18))),"")</f>
        <v/>
      </c>
      <c r="BO47" s="165" t="str">
        <f t="shared" si="67"/>
        <v/>
      </c>
      <c r="BP47" s="122" t="str" cm="1">
        <f t="array" ref="BP47">IFERROR(INDEX('Contratações Governo'!$G$1:$G$999,SMALL(IF(BP$1='Contratações Governo'!$E$1:$E$999,ROW('Contratações Governo'!$E$1:$E$999)-ROW('Contratações Governo'!$E$1)+1),ROW(18:18))),"")</f>
        <v/>
      </c>
      <c r="BQ47" s="279" t="str">
        <f t="shared" si="68"/>
        <v/>
      </c>
      <c r="BR47" s="122" t="str" cm="1">
        <f t="array" ref="BR47">IFERROR(INDEX('Contratações Governo'!$G$1:$G$999,SMALL(IF(BR$1='Contratações Governo'!$E$1:$E$999,ROW('Contratações Governo'!$E$1:$E$999)-ROW('Contratações Governo'!$E$1)+1),ROW(18:18))),"")</f>
        <v/>
      </c>
      <c r="BS47" s="165" t="str">
        <f t="shared" si="69"/>
        <v/>
      </c>
    </row>
    <row r="48" spans="1:71" x14ac:dyDescent="0.25">
      <c r="A48" s="667"/>
      <c r="B48" s="119" t="str" cm="1">
        <f t="array" ref="B48">IFERROR(INDEX('Contratações Governo'!$G$1:$G$999,SMALL(IF(B$1='Contratações Governo'!$E$1:$E$999,ROW('Contratações Governo'!$E$1:$E$999)-ROW('Contratações Governo'!$E$1)+1),ROW(19:19))),"")</f>
        <v/>
      </c>
      <c r="C48" s="279" t="str">
        <f t="shared" si="35"/>
        <v/>
      </c>
      <c r="D48" s="121" t="str" cm="1">
        <f t="array" ref="D48">IFERROR(INDEX('Contratações Governo'!$G$1:$G$999,SMALL(IF(D$1='Contratações Governo'!$E$1:$E$999,ROW('Contratações Governo'!$E$1:$E$999)-ROW('Contratações Governo'!$E$1)+1),ROW(19:19))),"")</f>
        <v/>
      </c>
      <c r="E48" s="279" t="str">
        <f t="shared" si="36"/>
        <v/>
      </c>
      <c r="F48" s="121" t="str" cm="1">
        <f t="array" ref="F48">IFERROR(INDEX('Contratações Governo'!$G$1:$G$999,SMALL(IF(F$1='Contratações Governo'!$E$1:$E$999,ROW('Contratações Governo'!$E$1:$E$999)-ROW('Contratações Governo'!$E$1)+1),ROW(19:19))),"")</f>
        <v/>
      </c>
      <c r="G48" s="165" t="str">
        <f t="shared" si="37"/>
        <v/>
      </c>
      <c r="H48" s="88" t="str" cm="1">
        <f t="array" ref="H48">IFERROR(INDEX('Contratações Governo'!$G$1:$G$999,SMALL(IF(H$1='Contratações Governo'!$E$1:$E$999,ROW('Contratações Governo'!$E$1:$E$999)-ROW('Contratações Governo'!$E$1)+1),ROW(19:19))),"")</f>
        <v/>
      </c>
      <c r="I48" s="279" t="str">
        <f t="shared" si="38"/>
        <v/>
      </c>
      <c r="J48" s="122" t="str" cm="1">
        <f t="array" ref="J48">IFERROR(INDEX('Contratações Governo'!$G$1:$G$999,SMALL(IF(J$1='Contratações Governo'!$E$1:$E$999,ROW('Contratações Governo'!$E$1:$E$999)-ROW('Contratações Governo'!$E$1)+1),ROW(19:19))),"")</f>
        <v/>
      </c>
      <c r="K48" s="279" t="str">
        <f t="shared" si="39"/>
        <v/>
      </c>
      <c r="L48" s="122" t="str" cm="1">
        <f t="array" ref="L48">IFERROR(INDEX('Contratações Governo'!$G$1:$G$999,SMALL(IF(L$1='Contratações Governo'!$E$1:$E$999,ROW('Contratações Governo'!$E$1:$E$999)-ROW('Contratações Governo'!$E$1)+1),ROW(19:19))),"")</f>
        <v/>
      </c>
      <c r="M48" s="279" t="str">
        <f t="shared" si="40"/>
        <v/>
      </c>
      <c r="N48" s="119" t="str" cm="1">
        <f t="array" ref="N48">IFERROR(INDEX('Contratações Governo'!$G$1:$G$999,SMALL(IF(N$1='Contratações Governo'!$E$1:$E$999,ROW('Contratações Governo'!$E$1:$E$999)-ROW('Contratações Governo'!$E$1)+1),ROW(19:19))),"")</f>
        <v/>
      </c>
      <c r="O48" s="279" t="str">
        <f t="shared" si="41"/>
        <v/>
      </c>
      <c r="P48" s="88" t="str" cm="1">
        <f t="array" ref="P48">IFERROR(INDEX('Contratações Governo'!$G$1:$G$999,SMALL(IF(P$1='Contratações Governo'!$E$1:$E$999,ROW('Contratações Governo'!$E$1:$E$999)-ROW('Contratações Governo'!$E$1)+1),ROW(19:19))),"")</f>
        <v/>
      </c>
      <c r="Q48" s="279" t="str">
        <f t="shared" si="42"/>
        <v/>
      </c>
      <c r="R48" s="122" t="str" cm="1">
        <f t="array" ref="R48">IFERROR(INDEX('Contratações Governo'!$G$1:$G$999,SMALL(IF(R$1='Contratações Governo'!$E$1:$E$999,ROW('Contratações Governo'!$E$1:$E$999)-ROW('Contratações Governo'!$E$1)+1),ROW(19:19))),"")</f>
        <v/>
      </c>
      <c r="S48" s="279" t="str">
        <f t="shared" si="43"/>
        <v/>
      </c>
      <c r="T48" s="122" t="str" cm="1">
        <f t="array" ref="T48">IFERROR(INDEX('Contratações Governo'!$G$1:$G$999,SMALL(IF(T$1='Contratações Governo'!$E$1:$E$999,ROW('Contratações Governo'!$E$1:$E$999)-ROW('Contratações Governo'!$E$1)+1),ROW(19:19))),"")</f>
        <v/>
      </c>
      <c r="U48" s="279" t="str">
        <f t="shared" si="44"/>
        <v/>
      </c>
      <c r="V48" s="119" t="str" cm="1">
        <f t="array" ref="V48">IFERROR(INDEX('Contratações Governo'!$G$1:$G$999,SMALL(IF(V$1='Contratações Governo'!$E$1:$E$999,ROW('Contratações Governo'!$E$1:$E$999)-ROW('Contratações Governo'!$E$1)+1),ROW(19:19))),"")</f>
        <v/>
      </c>
      <c r="W48" s="279" t="str">
        <f t="shared" si="45"/>
        <v/>
      </c>
      <c r="X48" s="88" t="str" cm="1">
        <f t="array" ref="X48">IFERROR(INDEX('Contratações Governo'!$G$1:$G$999,SMALL(IF(X$1='Contratações Governo'!$E$1:$E$999,ROW('Contratações Governo'!$E$1:$E$999)-ROW('Contratações Governo'!$E$1)+1),ROW(19:19))),"")</f>
        <v/>
      </c>
      <c r="Y48" s="279" t="str">
        <f t="shared" si="46"/>
        <v/>
      </c>
      <c r="Z48" s="122" t="str" cm="1">
        <f t="array" ref="Z48">IFERROR(INDEX('Contratações Governo'!$G$1:$G$999,SMALL(IF(Z$1='Contratações Governo'!$E$1:$E$999,ROW('Contratações Governo'!$E$1:$E$999)-ROW('Contratações Governo'!$E$1)+1),ROW(19:19))),"")</f>
        <v/>
      </c>
      <c r="AA48" s="279" t="str">
        <f t="shared" si="47"/>
        <v/>
      </c>
      <c r="AB48" s="122" t="str" cm="1">
        <f t="array" ref="AB48">IFERROR(INDEX('Contratações Governo'!$G$1:$G$999,SMALL(IF(AB$1='Contratações Governo'!$E$1:$E$999,ROW('Contratações Governo'!$E$1:$E$999)-ROW('Contratações Governo'!$E$1)+1),ROW(19:19))),"")</f>
        <v/>
      </c>
      <c r="AC48" s="279" t="str">
        <f t="shared" si="48"/>
        <v/>
      </c>
      <c r="AD48" s="119" t="str" cm="1">
        <f t="array" ref="AD48">IFERROR(INDEX('Contratações Governo'!$G$1:$G$999,SMALL(IF(AD$1='Contratações Governo'!$E$1:$E$999,ROW('Contratações Governo'!$E$1:$E$999)-ROW('Contratações Governo'!$E$1)+1),ROW(19:19))),"")</f>
        <v/>
      </c>
      <c r="AE48" s="279" t="str">
        <f t="shared" si="49"/>
        <v/>
      </c>
      <c r="AF48" s="121" t="str" cm="1">
        <f t="array" ref="AF48">IFERROR(INDEX('Contratações Governo'!$G$1:$G$999,SMALL(IF(AF$1='Contratações Governo'!$E$1:$E$999,ROW('Contratações Governo'!$E$1:$E$999)-ROW('Contratações Governo'!$E$1)+1),ROW(19:19))),"")</f>
        <v/>
      </c>
      <c r="AG48" s="279" t="str">
        <f t="shared" si="50"/>
        <v/>
      </c>
      <c r="AH48" s="121" t="str" cm="1">
        <f t="array" ref="AH48">IFERROR(INDEX('Contratações Governo'!$G$1:$G$999,SMALL(IF(AH$1='Contratações Governo'!$E$1:$E$999,ROW('Contratações Governo'!$E$1:$E$999)-ROW('Contratações Governo'!$E$1)+1),ROW(19:19))),"")</f>
        <v/>
      </c>
      <c r="AI48" s="279" t="str">
        <f t="shared" si="51"/>
        <v/>
      </c>
      <c r="AJ48" s="88" t="str" cm="1">
        <f t="array" ref="AJ48">IFERROR(INDEX('Contratações Governo'!$G$1:$G$999,SMALL(IF(AJ$1='Contratações Governo'!$E$1:$E$999,ROW('Contratações Governo'!$E$1:$E$999)-ROW('Contratações Governo'!$E$1)+1),ROW(19:19))),"")</f>
        <v/>
      </c>
      <c r="AK48" s="279" t="str">
        <f t="shared" si="52"/>
        <v/>
      </c>
      <c r="AL48" s="122" t="str" cm="1">
        <f t="array" ref="AL48">IFERROR(INDEX('Contratações Governo'!$G$1:$G$999,SMALL(IF(AL$1='Contratações Governo'!$E$1:$E$999,ROW('Contratações Governo'!$E$1:$E$999)-ROW('Contratações Governo'!$E$1)+1),ROW(19:19))),"")</f>
        <v/>
      </c>
      <c r="AM48" s="279" t="str">
        <f t="shared" si="53"/>
        <v/>
      </c>
      <c r="AN48" s="122" t="str" cm="1">
        <f t="array" ref="AN48">IFERROR(INDEX('Contratações Governo'!$G$1:$G$999,SMALL(IF(AN$1='Contratações Governo'!$E$1:$E$999,ROW('Contratações Governo'!$E$1:$E$999)-ROW('Contratações Governo'!$E$1)+1),ROW(19:19))),"")</f>
        <v/>
      </c>
      <c r="AO48" s="279" t="str">
        <f t="shared" si="54"/>
        <v/>
      </c>
      <c r="AP48" s="119" t="str" cm="1">
        <f t="array" ref="AP48">IFERROR(INDEX('Contratações Governo'!$G$1:$G$999,SMALL(IF(AP$1='Contratações Governo'!$E$1:$E$999,ROW('Contratações Governo'!$E$1:$E$999)-ROW('Contratações Governo'!$E$1)+1),ROW(19:19))),"")</f>
        <v/>
      </c>
      <c r="AQ48" s="279" t="str">
        <f t="shared" si="55"/>
        <v/>
      </c>
      <c r="AR48" s="121" t="str" cm="1">
        <f t="array" ref="AR48">IFERROR(INDEX('Contratações Governo'!$G$1:$G$999,SMALL(IF(AR$1='Contratações Governo'!$E$1:$E$999,ROW('Contratações Governo'!$E$1:$E$999)-ROW('Contratações Governo'!$E$1)+1),ROW(19:19))),"")</f>
        <v/>
      </c>
      <c r="AS48" s="279" t="str">
        <f t="shared" si="56"/>
        <v/>
      </c>
      <c r="AT48" s="121" t="str" cm="1">
        <f t="array" ref="AT48">IFERROR(INDEX('Contratações Governo'!$G$1:$G$999,SMALL(IF(AT$1='Contratações Governo'!$E$1:$E$999,ROW('Contratações Governo'!$E$1:$E$999)-ROW('Contratações Governo'!$E$1)+1),ROW(19:19))),"")</f>
        <v/>
      </c>
      <c r="AU48" s="279" t="str">
        <f t="shared" si="57"/>
        <v/>
      </c>
      <c r="AV48" s="88" t="str" cm="1">
        <f t="array" ref="AV48">IFERROR(INDEX('Contratações Governo'!$G$1:$G$999,SMALL(IF(AV$1='Contratações Governo'!$E$1:$E$999,ROW('Contratações Governo'!$E$1:$E$999)-ROW('Contratações Governo'!$E$1)+1),ROW(19:19))),"")</f>
        <v/>
      </c>
      <c r="AW48" s="279" t="str">
        <f t="shared" si="58"/>
        <v/>
      </c>
      <c r="AX48" s="122" t="str" cm="1">
        <f t="array" ref="AX48">IFERROR(INDEX('Contratações Governo'!$G$1:$G$999,SMALL(IF(AX$1='Contratações Governo'!$E$1:$E$999,ROW('Contratações Governo'!$E$1:$E$999)-ROW('Contratações Governo'!$E$1)+1),ROW(19:19))),"")</f>
        <v/>
      </c>
      <c r="AY48" s="279" t="str">
        <f t="shared" si="59"/>
        <v/>
      </c>
      <c r="AZ48" s="122" t="str" cm="1">
        <f t="array" ref="AZ48">IFERROR(INDEX('Contratações Governo'!$G$1:$G$999,SMALL(IF(AZ$1='Contratações Governo'!$E$1:$E$999,ROW('Contratações Governo'!$E$1:$E$999)-ROW('Contratações Governo'!$E$1)+1),ROW(19:19))),"")</f>
        <v/>
      </c>
      <c r="BA48" s="279" t="str">
        <f t="shared" si="60"/>
        <v/>
      </c>
      <c r="BB48" s="119" t="str" cm="1">
        <f t="array" ref="BB48">IFERROR(INDEX('Contratações Governo'!$G$1:$G$999,SMALL(IF(BB$1='Contratações Governo'!$E$1:$E$999,ROW('Contratações Governo'!$E$1:$E$999)-ROW('Contratações Governo'!$E$1)+1),ROW(19:19))),"")</f>
        <v/>
      </c>
      <c r="BC48" s="279" t="str">
        <f t="shared" si="61"/>
        <v/>
      </c>
      <c r="BD48" s="121" t="str" cm="1">
        <f t="array" ref="BD48">IFERROR(INDEX('Contratações Governo'!$G$1:$G$999,SMALL(IF(BD$1='Contratações Governo'!$E$1:$E$999,ROW('Contratações Governo'!$E$1:$E$999)-ROW('Contratações Governo'!$E$1)+1),ROW(19:19))),"")</f>
        <v/>
      </c>
      <c r="BE48" s="279" t="str">
        <f t="shared" si="62"/>
        <v/>
      </c>
      <c r="BF48" s="121" t="str" cm="1">
        <f t="array" ref="BF48">IFERROR(INDEX('Contratações Governo'!$G$1:$G$999,SMALL(IF(BF$1='Contratações Governo'!$E$1:$E$999,ROW('Contratações Governo'!$E$1:$E$999)-ROW('Contratações Governo'!$E$1)+1),ROW(19:19))),"")</f>
        <v/>
      </c>
      <c r="BG48" s="279" t="str">
        <f t="shared" si="63"/>
        <v/>
      </c>
      <c r="BH48" s="88" t="str" cm="1">
        <f t="array" ref="BH48">IFERROR(INDEX('Contratações Governo'!$G$1:$G$999,SMALL(IF(BH$1='Contratações Governo'!$E$1:$E$999,ROW('Contratações Governo'!$E$1:$E$999)-ROW('Contratações Governo'!$E$1)+1),ROW(19:19))),"")</f>
        <v/>
      </c>
      <c r="BI48" s="279" t="str">
        <f t="shared" si="64"/>
        <v/>
      </c>
      <c r="BJ48" s="122" t="str" cm="1">
        <f t="array" ref="BJ48">IFERROR(INDEX('Contratações Governo'!$G$1:$G$999,SMALL(IF(BJ$1='Contratações Governo'!$E$1:$E$999,ROW('Contratações Governo'!$E$1:$E$999)-ROW('Contratações Governo'!$E$1)+1),ROW(19:19))),"")</f>
        <v/>
      </c>
      <c r="BK48" s="279" t="str">
        <f t="shared" si="65"/>
        <v/>
      </c>
      <c r="BL48" s="122" t="str" cm="1">
        <f t="array" ref="BL48">IFERROR(INDEX('Contratações Governo'!$G$1:$G$999,SMALL(IF(BL$1='Contratações Governo'!$E$1:$E$999,ROW('Contratações Governo'!$E$1:$E$999)-ROW('Contratações Governo'!$E$1)+1),ROW(19:19))),"")</f>
        <v/>
      </c>
      <c r="BM48" s="279" t="str">
        <f t="shared" si="66"/>
        <v/>
      </c>
      <c r="BN48" s="119" t="str" cm="1">
        <f t="array" ref="BN48">IFERROR(INDEX('Contratações Governo'!$G$1:$G$999,SMALL(IF(BN$1='Contratações Governo'!$E$1:$E$999,ROW('Contratações Governo'!$E$1:$E$999)-ROW('Contratações Governo'!$E$1)+1),ROW(19:19))),"")</f>
        <v/>
      </c>
      <c r="BO48" s="165" t="str">
        <f t="shared" si="67"/>
        <v/>
      </c>
      <c r="BP48" s="122" t="str" cm="1">
        <f t="array" ref="BP48">IFERROR(INDEX('Contratações Governo'!$G$1:$G$999,SMALL(IF(BP$1='Contratações Governo'!$E$1:$E$999,ROW('Contratações Governo'!$E$1:$E$999)-ROW('Contratações Governo'!$E$1)+1),ROW(19:19))),"")</f>
        <v/>
      </c>
      <c r="BQ48" s="279" t="str">
        <f t="shared" si="68"/>
        <v/>
      </c>
      <c r="BR48" s="122" t="str" cm="1">
        <f t="array" ref="BR48">IFERROR(INDEX('Contratações Governo'!$G$1:$G$999,SMALL(IF(BR$1='Contratações Governo'!$E$1:$E$999,ROW('Contratações Governo'!$E$1:$E$999)-ROW('Contratações Governo'!$E$1)+1),ROW(19:19))),"")</f>
        <v/>
      </c>
      <c r="BS48" s="165" t="str">
        <f t="shared" si="69"/>
        <v/>
      </c>
    </row>
    <row r="49" spans="1:71" x14ac:dyDescent="0.25">
      <c r="A49" s="667"/>
      <c r="B49" s="119" t="str" cm="1">
        <f t="array" ref="B49">IFERROR(INDEX('Contratações Governo'!$G$1:$G$999,SMALL(IF(B$1='Contratações Governo'!$E$1:$E$999,ROW('Contratações Governo'!$E$1:$E$999)-ROW('Contratações Governo'!$E$1)+1),ROW(20:20))),"")</f>
        <v/>
      </c>
      <c r="C49" s="279" t="str">
        <f t="shared" si="35"/>
        <v/>
      </c>
      <c r="D49" s="121" t="str" cm="1">
        <f t="array" ref="D49">IFERROR(INDEX('Contratações Governo'!$G$1:$G$999,SMALL(IF(D$1='Contratações Governo'!$E$1:$E$999,ROW('Contratações Governo'!$E$1:$E$999)-ROW('Contratações Governo'!$E$1)+1),ROW(20:20))),"")</f>
        <v/>
      </c>
      <c r="E49" s="279" t="str">
        <f t="shared" si="36"/>
        <v/>
      </c>
      <c r="F49" s="121" t="str" cm="1">
        <f t="array" ref="F49">IFERROR(INDEX('Contratações Governo'!$G$1:$G$999,SMALL(IF(F$1='Contratações Governo'!$E$1:$E$999,ROW('Contratações Governo'!$E$1:$E$999)-ROW('Contratações Governo'!$E$1)+1),ROW(20:20))),"")</f>
        <v/>
      </c>
      <c r="G49" s="165" t="str">
        <f t="shared" si="37"/>
        <v/>
      </c>
      <c r="H49" s="88" t="str" cm="1">
        <f t="array" ref="H49">IFERROR(INDEX('Contratações Governo'!$G$1:$G$999,SMALL(IF(H$1='Contratações Governo'!$E$1:$E$999,ROW('Contratações Governo'!$E$1:$E$999)-ROW('Contratações Governo'!$E$1)+1),ROW(20:20))),"")</f>
        <v/>
      </c>
      <c r="I49" s="279" t="str">
        <f t="shared" si="38"/>
        <v/>
      </c>
      <c r="J49" s="122" t="str" cm="1">
        <f t="array" ref="J49">IFERROR(INDEX('Contratações Governo'!$G$1:$G$999,SMALL(IF(J$1='Contratações Governo'!$E$1:$E$999,ROW('Contratações Governo'!$E$1:$E$999)-ROW('Contratações Governo'!$E$1)+1),ROW(20:20))),"")</f>
        <v/>
      </c>
      <c r="K49" s="279" t="str">
        <f t="shared" si="39"/>
        <v/>
      </c>
      <c r="L49" s="122" t="str" cm="1">
        <f t="array" ref="L49">IFERROR(INDEX('Contratações Governo'!$G$1:$G$999,SMALL(IF(L$1='Contratações Governo'!$E$1:$E$999,ROW('Contratações Governo'!$E$1:$E$999)-ROW('Contratações Governo'!$E$1)+1),ROW(20:20))),"")</f>
        <v/>
      </c>
      <c r="M49" s="279" t="str">
        <f t="shared" si="40"/>
        <v/>
      </c>
      <c r="N49" s="119" t="str" cm="1">
        <f t="array" ref="N49">IFERROR(INDEX('Contratações Governo'!$G$1:$G$999,SMALL(IF(N$1='Contratações Governo'!$E$1:$E$999,ROW('Contratações Governo'!$E$1:$E$999)-ROW('Contratações Governo'!$E$1)+1),ROW(20:20))),"")</f>
        <v/>
      </c>
      <c r="O49" s="279" t="str">
        <f t="shared" si="41"/>
        <v/>
      </c>
      <c r="P49" s="88" t="str" cm="1">
        <f t="array" ref="P49">IFERROR(INDEX('Contratações Governo'!$G$1:$G$999,SMALL(IF(P$1='Contratações Governo'!$E$1:$E$999,ROW('Contratações Governo'!$E$1:$E$999)-ROW('Contratações Governo'!$E$1)+1),ROW(20:20))),"")</f>
        <v/>
      </c>
      <c r="Q49" s="279" t="str">
        <f t="shared" si="42"/>
        <v/>
      </c>
      <c r="R49" s="122" t="str" cm="1">
        <f t="array" ref="R49">IFERROR(INDEX('Contratações Governo'!$G$1:$G$999,SMALL(IF(R$1='Contratações Governo'!$E$1:$E$999,ROW('Contratações Governo'!$E$1:$E$999)-ROW('Contratações Governo'!$E$1)+1),ROW(20:20))),"")</f>
        <v/>
      </c>
      <c r="S49" s="279" t="str">
        <f t="shared" si="43"/>
        <v/>
      </c>
      <c r="T49" s="122" t="str" cm="1">
        <f t="array" ref="T49">IFERROR(INDEX('Contratações Governo'!$G$1:$G$999,SMALL(IF(T$1='Contratações Governo'!$E$1:$E$999,ROW('Contratações Governo'!$E$1:$E$999)-ROW('Contratações Governo'!$E$1)+1),ROW(20:20))),"")</f>
        <v/>
      </c>
      <c r="U49" s="279" t="str">
        <f t="shared" si="44"/>
        <v/>
      </c>
      <c r="V49" s="119" t="str" cm="1">
        <f t="array" ref="V49">IFERROR(INDEX('Contratações Governo'!$G$1:$G$999,SMALL(IF(V$1='Contratações Governo'!$E$1:$E$999,ROW('Contratações Governo'!$E$1:$E$999)-ROW('Contratações Governo'!$E$1)+1),ROW(20:20))),"")</f>
        <v/>
      </c>
      <c r="W49" s="279" t="str">
        <f t="shared" si="45"/>
        <v/>
      </c>
      <c r="X49" s="88" t="str" cm="1">
        <f t="array" ref="X49">IFERROR(INDEX('Contratações Governo'!$G$1:$G$999,SMALL(IF(X$1='Contratações Governo'!$E$1:$E$999,ROW('Contratações Governo'!$E$1:$E$999)-ROW('Contratações Governo'!$E$1)+1),ROW(20:20))),"")</f>
        <v/>
      </c>
      <c r="Y49" s="279" t="str">
        <f t="shared" si="46"/>
        <v/>
      </c>
      <c r="Z49" s="122" t="str" cm="1">
        <f t="array" ref="Z49">IFERROR(INDEX('Contratações Governo'!$G$1:$G$999,SMALL(IF(Z$1='Contratações Governo'!$E$1:$E$999,ROW('Contratações Governo'!$E$1:$E$999)-ROW('Contratações Governo'!$E$1)+1),ROW(20:20))),"")</f>
        <v/>
      </c>
      <c r="AA49" s="279" t="str">
        <f t="shared" si="47"/>
        <v/>
      </c>
      <c r="AB49" s="122" t="str" cm="1">
        <f t="array" ref="AB49">IFERROR(INDEX('Contratações Governo'!$G$1:$G$999,SMALL(IF(AB$1='Contratações Governo'!$E$1:$E$999,ROW('Contratações Governo'!$E$1:$E$999)-ROW('Contratações Governo'!$E$1)+1),ROW(20:20))),"")</f>
        <v/>
      </c>
      <c r="AC49" s="279" t="str">
        <f t="shared" si="48"/>
        <v/>
      </c>
      <c r="AD49" s="119" t="str" cm="1">
        <f t="array" ref="AD49">IFERROR(INDEX('Contratações Governo'!$G$1:$G$999,SMALL(IF(AD$1='Contratações Governo'!$E$1:$E$999,ROW('Contratações Governo'!$E$1:$E$999)-ROW('Contratações Governo'!$E$1)+1),ROW(20:20))),"")</f>
        <v/>
      </c>
      <c r="AE49" s="279" t="str">
        <f t="shared" si="49"/>
        <v/>
      </c>
      <c r="AF49" s="121" t="str" cm="1">
        <f t="array" ref="AF49">IFERROR(INDEX('Contratações Governo'!$G$1:$G$999,SMALL(IF(AF$1='Contratações Governo'!$E$1:$E$999,ROW('Contratações Governo'!$E$1:$E$999)-ROW('Contratações Governo'!$E$1)+1),ROW(20:20))),"")</f>
        <v/>
      </c>
      <c r="AG49" s="279" t="str">
        <f t="shared" si="50"/>
        <v/>
      </c>
      <c r="AH49" s="121" t="str" cm="1">
        <f t="array" ref="AH49">IFERROR(INDEX('Contratações Governo'!$G$1:$G$999,SMALL(IF(AH$1='Contratações Governo'!$E$1:$E$999,ROW('Contratações Governo'!$E$1:$E$999)-ROW('Contratações Governo'!$E$1)+1),ROW(20:20))),"")</f>
        <v/>
      </c>
      <c r="AI49" s="279" t="str">
        <f t="shared" si="51"/>
        <v/>
      </c>
      <c r="AJ49" s="88" t="str" cm="1">
        <f t="array" ref="AJ49">IFERROR(INDEX('Contratações Governo'!$G$1:$G$999,SMALL(IF(AJ$1='Contratações Governo'!$E$1:$E$999,ROW('Contratações Governo'!$E$1:$E$999)-ROW('Contratações Governo'!$E$1)+1),ROW(20:20))),"")</f>
        <v/>
      </c>
      <c r="AK49" s="279" t="str">
        <f t="shared" si="52"/>
        <v/>
      </c>
      <c r="AL49" s="122" t="str" cm="1">
        <f t="array" ref="AL49">IFERROR(INDEX('Contratações Governo'!$G$1:$G$999,SMALL(IF(AL$1='Contratações Governo'!$E$1:$E$999,ROW('Contratações Governo'!$E$1:$E$999)-ROW('Contratações Governo'!$E$1)+1),ROW(20:20))),"")</f>
        <v/>
      </c>
      <c r="AM49" s="279" t="str">
        <f t="shared" si="53"/>
        <v/>
      </c>
      <c r="AN49" s="122" t="str" cm="1">
        <f t="array" ref="AN49">IFERROR(INDEX('Contratações Governo'!$G$1:$G$999,SMALL(IF(AN$1='Contratações Governo'!$E$1:$E$999,ROW('Contratações Governo'!$E$1:$E$999)-ROW('Contratações Governo'!$E$1)+1),ROW(20:20))),"")</f>
        <v/>
      </c>
      <c r="AO49" s="279" t="str">
        <f t="shared" si="54"/>
        <v/>
      </c>
      <c r="AP49" s="119" t="str" cm="1">
        <f t="array" ref="AP49">IFERROR(INDEX('Contratações Governo'!$G$1:$G$999,SMALL(IF(AP$1='Contratações Governo'!$E$1:$E$999,ROW('Contratações Governo'!$E$1:$E$999)-ROW('Contratações Governo'!$E$1)+1),ROW(20:20))),"")</f>
        <v/>
      </c>
      <c r="AQ49" s="279" t="str">
        <f t="shared" si="55"/>
        <v/>
      </c>
      <c r="AR49" s="121" t="str" cm="1">
        <f t="array" ref="AR49">IFERROR(INDEX('Contratações Governo'!$G$1:$G$999,SMALL(IF(AR$1='Contratações Governo'!$E$1:$E$999,ROW('Contratações Governo'!$E$1:$E$999)-ROW('Contratações Governo'!$E$1)+1),ROW(20:20))),"")</f>
        <v/>
      </c>
      <c r="AS49" s="279" t="str">
        <f t="shared" si="56"/>
        <v/>
      </c>
      <c r="AT49" s="121" t="str" cm="1">
        <f t="array" ref="AT49">IFERROR(INDEX('Contratações Governo'!$G$1:$G$999,SMALL(IF(AT$1='Contratações Governo'!$E$1:$E$999,ROW('Contratações Governo'!$E$1:$E$999)-ROW('Contratações Governo'!$E$1)+1),ROW(20:20))),"")</f>
        <v/>
      </c>
      <c r="AU49" s="279" t="str">
        <f t="shared" si="57"/>
        <v/>
      </c>
      <c r="AV49" s="88" t="str" cm="1">
        <f t="array" ref="AV49">IFERROR(INDEX('Contratações Governo'!$G$1:$G$999,SMALL(IF(AV$1='Contratações Governo'!$E$1:$E$999,ROW('Contratações Governo'!$E$1:$E$999)-ROW('Contratações Governo'!$E$1)+1),ROW(20:20))),"")</f>
        <v/>
      </c>
      <c r="AW49" s="279" t="str">
        <f t="shared" si="58"/>
        <v/>
      </c>
      <c r="AX49" s="122" t="str" cm="1">
        <f t="array" ref="AX49">IFERROR(INDEX('Contratações Governo'!$G$1:$G$999,SMALL(IF(AX$1='Contratações Governo'!$E$1:$E$999,ROW('Contratações Governo'!$E$1:$E$999)-ROW('Contratações Governo'!$E$1)+1),ROW(20:20))),"")</f>
        <v/>
      </c>
      <c r="AY49" s="279" t="str">
        <f t="shared" si="59"/>
        <v/>
      </c>
      <c r="AZ49" s="122" t="str" cm="1">
        <f t="array" ref="AZ49">IFERROR(INDEX('Contratações Governo'!$G$1:$G$999,SMALL(IF(AZ$1='Contratações Governo'!$E$1:$E$999,ROW('Contratações Governo'!$E$1:$E$999)-ROW('Contratações Governo'!$E$1)+1),ROW(20:20))),"")</f>
        <v/>
      </c>
      <c r="BA49" s="279" t="str">
        <f t="shared" si="60"/>
        <v/>
      </c>
      <c r="BB49" s="119" t="str" cm="1">
        <f t="array" ref="BB49">IFERROR(INDEX('Contratações Governo'!$G$1:$G$999,SMALL(IF(BB$1='Contratações Governo'!$E$1:$E$999,ROW('Contratações Governo'!$E$1:$E$999)-ROW('Contratações Governo'!$E$1)+1),ROW(20:20))),"")</f>
        <v/>
      </c>
      <c r="BC49" s="279" t="str">
        <f t="shared" si="61"/>
        <v/>
      </c>
      <c r="BD49" s="121" t="str" cm="1">
        <f t="array" ref="BD49">IFERROR(INDEX('Contratações Governo'!$G$1:$G$999,SMALL(IF(BD$1='Contratações Governo'!$E$1:$E$999,ROW('Contratações Governo'!$E$1:$E$999)-ROW('Contratações Governo'!$E$1)+1),ROW(20:20))),"")</f>
        <v/>
      </c>
      <c r="BE49" s="279" t="str">
        <f t="shared" si="62"/>
        <v/>
      </c>
      <c r="BF49" s="121" t="str" cm="1">
        <f t="array" ref="BF49">IFERROR(INDEX('Contratações Governo'!$G$1:$G$999,SMALL(IF(BF$1='Contratações Governo'!$E$1:$E$999,ROW('Contratações Governo'!$E$1:$E$999)-ROW('Contratações Governo'!$E$1)+1),ROW(20:20))),"")</f>
        <v/>
      </c>
      <c r="BG49" s="279" t="str">
        <f t="shared" si="63"/>
        <v/>
      </c>
      <c r="BH49" s="88" t="str" cm="1">
        <f t="array" ref="BH49">IFERROR(INDEX('Contratações Governo'!$G$1:$G$999,SMALL(IF(BH$1='Contratações Governo'!$E$1:$E$999,ROW('Contratações Governo'!$E$1:$E$999)-ROW('Contratações Governo'!$E$1)+1),ROW(20:20))),"")</f>
        <v/>
      </c>
      <c r="BI49" s="279" t="str">
        <f t="shared" si="64"/>
        <v/>
      </c>
      <c r="BJ49" s="122" t="str" cm="1">
        <f t="array" ref="BJ49">IFERROR(INDEX('Contratações Governo'!$G$1:$G$999,SMALL(IF(BJ$1='Contratações Governo'!$E$1:$E$999,ROW('Contratações Governo'!$E$1:$E$999)-ROW('Contratações Governo'!$E$1)+1),ROW(20:20))),"")</f>
        <v/>
      </c>
      <c r="BK49" s="279" t="str">
        <f t="shared" si="65"/>
        <v/>
      </c>
      <c r="BL49" s="122" t="str" cm="1">
        <f t="array" ref="BL49">IFERROR(INDEX('Contratações Governo'!$G$1:$G$999,SMALL(IF(BL$1='Contratações Governo'!$E$1:$E$999,ROW('Contratações Governo'!$E$1:$E$999)-ROW('Contratações Governo'!$E$1)+1),ROW(20:20))),"")</f>
        <v/>
      </c>
      <c r="BM49" s="279" t="str">
        <f t="shared" si="66"/>
        <v/>
      </c>
      <c r="BN49" s="119" t="str" cm="1">
        <f t="array" ref="BN49">IFERROR(INDEX('Contratações Governo'!$G$1:$G$999,SMALL(IF(BN$1='Contratações Governo'!$E$1:$E$999,ROW('Contratações Governo'!$E$1:$E$999)-ROW('Contratações Governo'!$E$1)+1),ROW(20:20))),"")</f>
        <v/>
      </c>
      <c r="BO49" s="165" t="str">
        <f t="shared" si="67"/>
        <v/>
      </c>
      <c r="BP49" s="122" t="str" cm="1">
        <f t="array" ref="BP49">IFERROR(INDEX('Contratações Governo'!$G$1:$G$999,SMALL(IF(BP$1='Contratações Governo'!$E$1:$E$999,ROW('Contratações Governo'!$E$1:$E$999)-ROW('Contratações Governo'!$E$1)+1),ROW(20:20))),"")</f>
        <v/>
      </c>
      <c r="BQ49" s="279" t="str">
        <f t="shared" si="68"/>
        <v/>
      </c>
      <c r="BR49" s="122" t="str" cm="1">
        <f t="array" ref="BR49">IFERROR(INDEX('Contratações Governo'!$G$1:$G$999,SMALL(IF(BR$1='Contratações Governo'!$E$1:$E$999,ROW('Contratações Governo'!$E$1:$E$999)-ROW('Contratações Governo'!$E$1)+1),ROW(20:20))),"")</f>
        <v/>
      </c>
      <c r="BS49" s="165" t="str">
        <f t="shared" si="69"/>
        <v/>
      </c>
    </row>
    <row r="50" spans="1:71" x14ac:dyDescent="0.25">
      <c r="A50" s="667"/>
      <c r="B50" s="119" t="str" cm="1">
        <f t="array" ref="B50">IFERROR(INDEX('Contratações Governo'!$G$1:$G$999,SMALL(IF(B$1='Contratações Governo'!$E$1:$E$999,ROW('Contratações Governo'!$E$1:$E$999)-ROW('Contratações Governo'!$E$1)+1),ROW(21:21))),"")</f>
        <v/>
      </c>
      <c r="C50" s="279" t="str">
        <f t="shared" si="35"/>
        <v/>
      </c>
      <c r="D50" s="121" t="str" cm="1">
        <f t="array" ref="D50">IFERROR(INDEX('Contratações Governo'!$G$1:$G$999,SMALL(IF(D$1='Contratações Governo'!$E$1:$E$999,ROW('Contratações Governo'!$E$1:$E$999)-ROW('Contratações Governo'!$E$1)+1),ROW(21:21))),"")</f>
        <v/>
      </c>
      <c r="E50" s="279" t="str">
        <f t="shared" si="36"/>
        <v/>
      </c>
      <c r="F50" s="121" t="str" cm="1">
        <f t="array" ref="F50">IFERROR(INDEX('Contratações Governo'!$G$1:$G$999,SMALL(IF(F$1='Contratações Governo'!$E$1:$E$999,ROW('Contratações Governo'!$E$1:$E$999)-ROW('Contratações Governo'!$E$1)+1),ROW(21:21))),"")</f>
        <v/>
      </c>
      <c r="G50" s="165" t="str">
        <f t="shared" si="37"/>
        <v/>
      </c>
      <c r="H50" s="88" t="str" cm="1">
        <f t="array" ref="H50">IFERROR(INDEX('Contratações Governo'!$G$1:$G$999,SMALL(IF(H$1='Contratações Governo'!$E$1:$E$999,ROW('Contratações Governo'!$E$1:$E$999)-ROW('Contratações Governo'!$E$1)+1),ROW(21:21))),"")</f>
        <v/>
      </c>
      <c r="I50" s="279" t="str">
        <f t="shared" si="38"/>
        <v/>
      </c>
      <c r="J50" s="122" t="str" cm="1">
        <f t="array" ref="J50">IFERROR(INDEX('Contratações Governo'!$G$1:$G$999,SMALL(IF(J$1='Contratações Governo'!$E$1:$E$999,ROW('Contratações Governo'!$E$1:$E$999)-ROW('Contratações Governo'!$E$1)+1),ROW(21:21))),"")</f>
        <v/>
      </c>
      <c r="K50" s="279" t="str">
        <f t="shared" si="39"/>
        <v/>
      </c>
      <c r="L50" s="122" t="str" cm="1">
        <f t="array" ref="L50">IFERROR(INDEX('Contratações Governo'!$G$1:$G$999,SMALL(IF(L$1='Contratações Governo'!$E$1:$E$999,ROW('Contratações Governo'!$E$1:$E$999)-ROW('Contratações Governo'!$E$1)+1),ROW(21:21))),"")</f>
        <v/>
      </c>
      <c r="M50" s="279" t="str">
        <f t="shared" si="40"/>
        <v/>
      </c>
      <c r="N50" s="119" t="str" cm="1">
        <f t="array" ref="N50">IFERROR(INDEX('Contratações Governo'!$G$1:$G$999,SMALL(IF(N$1='Contratações Governo'!$E$1:$E$999,ROW('Contratações Governo'!$E$1:$E$999)-ROW('Contratações Governo'!$E$1)+1),ROW(21:21))),"")</f>
        <v/>
      </c>
      <c r="O50" s="279" t="str">
        <f t="shared" si="41"/>
        <v/>
      </c>
      <c r="P50" s="88" t="str" cm="1">
        <f t="array" ref="P50">IFERROR(INDEX('Contratações Governo'!$G$1:$G$999,SMALL(IF(P$1='Contratações Governo'!$E$1:$E$999,ROW('Contratações Governo'!$E$1:$E$999)-ROW('Contratações Governo'!$E$1)+1),ROW(21:21))),"")</f>
        <v/>
      </c>
      <c r="Q50" s="279" t="str">
        <f t="shared" si="42"/>
        <v/>
      </c>
      <c r="R50" s="122" t="str" cm="1">
        <f t="array" ref="R50">IFERROR(INDEX('Contratações Governo'!$G$1:$G$999,SMALL(IF(R$1='Contratações Governo'!$E$1:$E$999,ROW('Contratações Governo'!$E$1:$E$999)-ROW('Contratações Governo'!$E$1)+1),ROW(21:21))),"")</f>
        <v/>
      </c>
      <c r="S50" s="279" t="str">
        <f t="shared" si="43"/>
        <v/>
      </c>
      <c r="T50" s="122" t="str" cm="1">
        <f t="array" ref="T50">IFERROR(INDEX('Contratações Governo'!$G$1:$G$999,SMALL(IF(T$1='Contratações Governo'!$E$1:$E$999,ROW('Contratações Governo'!$E$1:$E$999)-ROW('Contratações Governo'!$E$1)+1),ROW(21:21))),"")</f>
        <v/>
      </c>
      <c r="U50" s="279" t="str">
        <f t="shared" si="44"/>
        <v/>
      </c>
      <c r="V50" s="119" t="str" cm="1">
        <f t="array" ref="V50">IFERROR(INDEX('Contratações Governo'!$G$1:$G$999,SMALL(IF(V$1='Contratações Governo'!$E$1:$E$999,ROW('Contratações Governo'!$E$1:$E$999)-ROW('Contratações Governo'!$E$1)+1),ROW(21:21))),"")</f>
        <v/>
      </c>
      <c r="W50" s="279" t="str">
        <f t="shared" si="45"/>
        <v/>
      </c>
      <c r="X50" s="88" t="str" cm="1">
        <f t="array" ref="X50">IFERROR(INDEX('Contratações Governo'!$G$1:$G$999,SMALL(IF(X$1='Contratações Governo'!$E$1:$E$999,ROW('Contratações Governo'!$E$1:$E$999)-ROW('Contratações Governo'!$E$1)+1),ROW(21:21))),"")</f>
        <v/>
      </c>
      <c r="Y50" s="279" t="str">
        <f t="shared" si="46"/>
        <v/>
      </c>
      <c r="Z50" s="122" t="str" cm="1">
        <f t="array" ref="Z50">IFERROR(INDEX('Contratações Governo'!$G$1:$G$999,SMALL(IF(Z$1='Contratações Governo'!$E$1:$E$999,ROW('Contratações Governo'!$E$1:$E$999)-ROW('Contratações Governo'!$E$1)+1),ROW(21:21))),"")</f>
        <v/>
      </c>
      <c r="AA50" s="279" t="str">
        <f t="shared" si="47"/>
        <v/>
      </c>
      <c r="AB50" s="122" t="str" cm="1">
        <f t="array" ref="AB50">IFERROR(INDEX('Contratações Governo'!$G$1:$G$999,SMALL(IF(AB$1='Contratações Governo'!$E$1:$E$999,ROW('Contratações Governo'!$E$1:$E$999)-ROW('Contratações Governo'!$E$1)+1),ROW(21:21))),"")</f>
        <v/>
      </c>
      <c r="AC50" s="279" t="str">
        <f t="shared" si="48"/>
        <v/>
      </c>
      <c r="AD50" s="119" t="str" cm="1">
        <f t="array" ref="AD50">IFERROR(INDEX('Contratações Governo'!$G$1:$G$999,SMALL(IF(AD$1='Contratações Governo'!$E$1:$E$999,ROW('Contratações Governo'!$E$1:$E$999)-ROW('Contratações Governo'!$E$1)+1),ROW(21:21))),"")</f>
        <v/>
      </c>
      <c r="AE50" s="279" t="str">
        <f t="shared" si="49"/>
        <v/>
      </c>
      <c r="AF50" s="121" t="str" cm="1">
        <f t="array" ref="AF50">IFERROR(INDEX('Contratações Governo'!$G$1:$G$999,SMALL(IF(AF$1='Contratações Governo'!$E$1:$E$999,ROW('Contratações Governo'!$E$1:$E$999)-ROW('Contratações Governo'!$E$1)+1),ROW(21:21))),"")</f>
        <v/>
      </c>
      <c r="AG50" s="279" t="str">
        <f t="shared" si="50"/>
        <v/>
      </c>
      <c r="AH50" s="121" t="str" cm="1">
        <f t="array" ref="AH50">IFERROR(INDEX('Contratações Governo'!$G$1:$G$999,SMALL(IF(AH$1='Contratações Governo'!$E$1:$E$999,ROW('Contratações Governo'!$E$1:$E$999)-ROW('Contratações Governo'!$E$1)+1),ROW(21:21))),"")</f>
        <v/>
      </c>
      <c r="AI50" s="279" t="str">
        <f t="shared" si="51"/>
        <v/>
      </c>
      <c r="AJ50" s="88" t="str" cm="1">
        <f t="array" ref="AJ50">IFERROR(INDEX('Contratações Governo'!$G$1:$G$999,SMALL(IF(AJ$1='Contratações Governo'!$E$1:$E$999,ROW('Contratações Governo'!$E$1:$E$999)-ROW('Contratações Governo'!$E$1)+1),ROW(21:21))),"")</f>
        <v/>
      </c>
      <c r="AK50" s="279" t="str">
        <f t="shared" si="52"/>
        <v/>
      </c>
      <c r="AL50" s="122" t="str" cm="1">
        <f t="array" ref="AL50">IFERROR(INDEX('Contratações Governo'!$G$1:$G$999,SMALL(IF(AL$1='Contratações Governo'!$E$1:$E$999,ROW('Contratações Governo'!$E$1:$E$999)-ROW('Contratações Governo'!$E$1)+1),ROW(21:21))),"")</f>
        <v/>
      </c>
      <c r="AM50" s="279" t="str">
        <f t="shared" si="53"/>
        <v/>
      </c>
      <c r="AN50" s="122" t="str" cm="1">
        <f t="array" ref="AN50">IFERROR(INDEX('Contratações Governo'!$G$1:$G$999,SMALL(IF(AN$1='Contratações Governo'!$E$1:$E$999,ROW('Contratações Governo'!$E$1:$E$999)-ROW('Contratações Governo'!$E$1)+1),ROW(21:21))),"")</f>
        <v/>
      </c>
      <c r="AO50" s="279" t="str">
        <f t="shared" si="54"/>
        <v/>
      </c>
      <c r="AP50" s="119" t="str" cm="1">
        <f t="array" ref="AP50">IFERROR(INDEX('Contratações Governo'!$G$1:$G$999,SMALL(IF(AP$1='Contratações Governo'!$E$1:$E$999,ROW('Contratações Governo'!$E$1:$E$999)-ROW('Contratações Governo'!$E$1)+1),ROW(21:21))),"")</f>
        <v/>
      </c>
      <c r="AQ50" s="279" t="str">
        <f t="shared" si="55"/>
        <v/>
      </c>
      <c r="AR50" s="121" t="str" cm="1">
        <f t="array" ref="AR50">IFERROR(INDEX('Contratações Governo'!$G$1:$G$999,SMALL(IF(AR$1='Contratações Governo'!$E$1:$E$999,ROW('Contratações Governo'!$E$1:$E$999)-ROW('Contratações Governo'!$E$1)+1),ROW(21:21))),"")</f>
        <v/>
      </c>
      <c r="AS50" s="279" t="str">
        <f t="shared" si="56"/>
        <v/>
      </c>
      <c r="AT50" s="121" t="str" cm="1">
        <f t="array" ref="AT50">IFERROR(INDEX('Contratações Governo'!$G$1:$G$999,SMALL(IF(AT$1='Contratações Governo'!$E$1:$E$999,ROW('Contratações Governo'!$E$1:$E$999)-ROW('Contratações Governo'!$E$1)+1),ROW(21:21))),"")</f>
        <v/>
      </c>
      <c r="AU50" s="279" t="str">
        <f t="shared" si="57"/>
        <v/>
      </c>
      <c r="AV50" s="88" t="str" cm="1">
        <f t="array" ref="AV50">IFERROR(INDEX('Contratações Governo'!$G$1:$G$999,SMALL(IF(AV$1='Contratações Governo'!$E$1:$E$999,ROW('Contratações Governo'!$E$1:$E$999)-ROW('Contratações Governo'!$E$1)+1),ROW(21:21))),"")</f>
        <v/>
      </c>
      <c r="AW50" s="279" t="str">
        <f t="shared" si="58"/>
        <v/>
      </c>
      <c r="AX50" s="122" t="str" cm="1">
        <f t="array" ref="AX50">IFERROR(INDEX('Contratações Governo'!$G$1:$G$999,SMALL(IF(AX$1='Contratações Governo'!$E$1:$E$999,ROW('Contratações Governo'!$E$1:$E$999)-ROW('Contratações Governo'!$E$1)+1),ROW(21:21))),"")</f>
        <v/>
      </c>
      <c r="AY50" s="279" t="str">
        <f t="shared" si="59"/>
        <v/>
      </c>
      <c r="AZ50" s="122" t="str" cm="1">
        <f t="array" ref="AZ50">IFERROR(INDEX('Contratações Governo'!$G$1:$G$999,SMALL(IF(AZ$1='Contratações Governo'!$E$1:$E$999,ROW('Contratações Governo'!$E$1:$E$999)-ROW('Contratações Governo'!$E$1)+1),ROW(21:21))),"")</f>
        <v/>
      </c>
      <c r="BA50" s="279" t="str">
        <f t="shared" si="60"/>
        <v/>
      </c>
      <c r="BB50" s="119" t="str" cm="1">
        <f t="array" ref="BB50">IFERROR(INDEX('Contratações Governo'!$G$1:$G$999,SMALL(IF(BB$1='Contratações Governo'!$E$1:$E$999,ROW('Contratações Governo'!$E$1:$E$999)-ROW('Contratações Governo'!$E$1)+1),ROW(21:21))),"")</f>
        <v/>
      </c>
      <c r="BC50" s="279" t="str">
        <f t="shared" si="61"/>
        <v/>
      </c>
      <c r="BD50" s="121" t="str" cm="1">
        <f t="array" ref="BD50">IFERROR(INDEX('Contratações Governo'!$G$1:$G$999,SMALL(IF(BD$1='Contratações Governo'!$E$1:$E$999,ROW('Contratações Governo'!$E$1:$E$999)-ROW('Contratações Governo'!$E$1)+1),ROW(21:21))),"")</f>
        <v/>
      </c>
      <c r="BE50" s="279" t="str">
        <f t="shared" si="62"/>
        <v/>
      </c>
      <c r="BF50" s="121" t="str" cm="1">
        <f t="array" ref="BF50">IFERROR(INDEX('Contratações Governo'!$G$1:$G$999,SMALL(IF(BF$1='Contratações Governo'!$E$1:$E$999,ROW('Contratações Governo'!$E$1:$E$999)-ROW('Contratações Governo'!$E$1)+1),ROW(21:21))),"")</f>
        <v/>
      </c>
      <c r="BG50" s="279" t="str">
        <f t="shared" si="63"/>
        <v/>
      </c>
      <c r="BH50" s="88" t="str" cm="1">
        <f t="array" ref="BH50">IFERROR(INDEX('Contratações Governo'!$G$1:$G$999,SMALL(IF(BH$1='Contratações Governo'!$E$1:$E$999,ROW('Contratações Governo'!$E$1:$E$999)-ROW('Contratações Governo'!$E$1)+1),ROW(21:21))),"")</f>
        <v/>
      </c>
      <c r="BI50" s="279" t="str">
        <f t="shared" si="64"/>
        <v/>
      </c>
      <c r="BJ50" s="122" t="str" cm="1">
        <f t="array" ref="BJ50">IFERROR(INDEX('Contratações Governo'!$G$1:$G$999,SMALL(IF(BJ$1='Contratações Governo'!$E$1:$E$999,ROW('Contratações Governo'!$E$1:$E$999)-ROW('Contratações Governo'!$E$1)+1),ROW(21:21))),"")</f>
        <v/>
      </c>
      <c r="BK50" s="279" t="str">
        <f t="shared" si="65"/>
        <v/>
      </c>
      <c r="BL50" s="122" t="str" cm="1">
        <f t="array" ref="BL50">IFERROR(INDEX('Contratações Governo'!$G$1:$G$999,SMALL(IF(BL$1='Contratações Governo'!$E$1:$E$999,ROW('Contratações Governo'!$E$1:$E$999)-ROW('Contratações Governo'!$E$1)+1),ROW(21:21))),"")</f>
        <v/>
      </c>
      <c r="BM50" s="279" t="str">
        <f t="shared" si="66"/>
        <v/>
      </c>
      <c r="BN50" s="119" t="str" cm="1">
        <f t="array" ref="BN50">IFERROR(INDEX('Contratações Governo'!$G$1:$G$999,SMALL(IF(BN$1='Contratações Governo'!$E$1:$E$999,ROW('Contratações Governo'!$E$1:$E$999)-ROW('Contratações Governo'!$E$1)+1),ROW(21:21))),"")</f>
        <v/>
      </c>
      <c r="BO50" s="165" t="str">
        <f t="shared" si="67"/>
        <v/>
      </c>
      <c r="BP50" s="122" t="str" cm="1">
        <f t="array" ref="BP50">IFERROR(INDEX('Contratações Governo'!$G$1:$G$999,SMALL(IF(BP$1='Contratações Governo'!$E$1:$E$999,ROW('Contratações Governo'!$E$1:$E$999)-ROW('Contratações Governo'!$E$1)+1),ROW(21:21))),"")</f>
        <v/>
      </c>
      <c r="BQ50" s="279" t="str">
        <f t="shared" si="68"/>
        <v/>
      </c>
      <c r="BR50" s="122" t="str" cm="1">
        <f t="array" ref="BR50">IFERROR(INDEX('Contratações Governo'!$G$1:$G$999,SMALL(IF(BR$1='Contratações Governo'!$E$1:$E$999,ROW('Contratações Governo'!$E$1:$E$999)-ROW('Contratações Governo'!$E$1)+1),ROW(21:21))),"")</f>
        <v/>
      </c>
      <c r="BS50" s="165" t="str">
        <f t="shared" si="69"/>
        <v/>
      </c>
    </row>
    <row r="51" spans="1:71" x14ac:dyDescent="0.25">
      <c r="A51" s="667"/>
      <c r="B51" s="119" t="str" cm="1">
        <f t="array" ref="B51">IFERROR(INDEX('Contratações Governo'!$G$1:$G$999,SMALL(IF(B$1='Contratações Governo'!$E$1:$E$999,ROW('Contratações Governo'!$E$1:$E$999)-ROW('Contratações Governo'!$E$1)+1),ROW(22:22))),"")</f>
        <v/>
      </c>
      <c r="C51" s="279" t="str">
        <f t="shared" si="35"/>
        <v/>
      </c>
      <c r="D51" s="121" t="str" cm="1">
        <f t="array" ref="D51">IFERROR(INDEX('Contratações Governo'!$G$1:$G$999,SMALL(IF(D$1='Contratações Governo'!$E$1:$E$999,ROW('Contratações Governo'!$E$1:$E$999)-ROW('Contratações Governo'!$E$1)+1),ROW(22:22))),"")</f>
        <v/>
      </c>
      <c r="E51" s="279" t="str">
        <f t="shared" si="36"/>
        <v/>
      </c>
      <c r="F51" s="121" t="str" cm="1">
        <f t="array" ref="F51">IFERROR(INDEX('Contratações Governo'!$G$1:$G$999,SMALL(IF(F$1='Contratações Governo'!$E$1:$E$999,ROW('Contratações Governo'!$E$1:$E$999)-ROW('Contratações Governo'!$E$1)+1),ROW(22:22))),"")</f>
        <v/>
      </c>
      <c r="G51" s="165" t="str">
        <f t="shared" si="37"/>
        <v/>
      </c>
      <c r="H51" s="88" t="str" cm="1">
        <f t="array" ref="H51">IFERROR(INDEX('Contratações Governo'!$G$1:$G$999,SMALL(IF(H$1='Contratações Governo'!$E$1:$E$999,ROW('Contratações Governo'!$E$1:$E$999)-ROW('Contratações Governo'!$E$1)+1),ROW(22:22))),"")</f>
        <v/>
      </c>
      <c r="I51" s="279" t="str">
        <f t="shared" si="38"/>
        <v/>
      </c>
      <c r="J51" s="122" t="str" cm="1">
        <f t="array" ref="J51">IFERROR(INDEX('Contratações Governo'!$G$1:$G$999,SMALL(IF(J$1='Contratações Governo'!$E$1:$E$999,ROW('Contratações Governo'!$E$1:$E$999)-ROW('Contratações Governo'!$E$1)+1),ROW(22:22))),"")</f>
        <v/>
      </c>
      <c r="K51" s="279" t="str">
        <f t="shared" si="39"/>
        <v/>
      </c>
      <c r="L51" s="122" t="str" cm="1">
        <f t="array" ref="L51">IFERROR(INDEX('Contratações Governo'!$G$1:$G$999,SMALL(IF(L$1='Contratações Governo'!$E$1:$E$999,ROW('Contratações Governo'!$E$1:$E$999)-ROW('Contratações Governo'!$E$1)+1),ROW(22:22))),"")</f>
        <v/>
      </c>
      <c r="M51" s="279" t="str">
        <f t="shared" si="40"/>
        <v/>
      </c>
      <c r="N51" s="119" t="str" cm="1">
        <f t="array" ref="N51">IFERROR(INDEX('Contratações Governo'!$G$1:$G$999,SMALL(IF(N$1='Contratações Governo'!$E$1:$E$999,ROW('Contratações Governo'!$E$1:$E$999)-ROW('Contratações Governo'!$E$1)+1),ROW(22:22))),"")</f>
        <v/>
      </c>
      <c r="O51" s="279" t="str">
        <f t="shared" si="41"/>
        <v/>
      </c>
      <c r="P51" s="88" t="str" cm="1">
        <f t="array" ref="P51">IFERROR(INDEX('Contratações Governo'!$G$1:$G$999,SMALL(IF(P$1='Contratações Governo'!$E$1:$E$999,ROW('Contratações Governo'!$E$1:$E$999)-ROW('Contratações Governo'!$E$1)+1),ROW(22:22))),"")</f>
        <v/>
      </c>
      <c r="Q51" s="279" t="str">
        <f t="shared" si="42"/>
        <v/>
      </c>
      <c r="R51" s="122" t="str" cm="1">
        <f t="array" ref="R51">IFERROR(INDEX('Contratações Governo'!$G$1:$G$999,SMALL(IF(R$1='Contratações Governo'!$E$1:$E$999,ROW('Contratações Governo'!$E$1:$E$999)-ROW('Contratações Governo'!$E$1)+1),ROW(22:22))),"")</f>
        <v/>
      </c>
      <c r="S51" s="279" t="str">
        <f t="shared" si="43"/>
        <v/>
      </c>
      <c r="T51" s="122" t="str" cm="1">
        <f t="array" ref="T51">IFERROR(INDEX('Contratações Governo'!$G$1:$G$999,SMALL(IF(T$1='Contratações Governo'!$E$1:$E$999,ROW('Contratações Governo'!$E$1:$E$999)-ROW('Contratações Governo'!$E$1)+1),ROW(22:22))),"")</f>
        <v/>
      </c>
      <c r="U51" s="279" t="str">
        <f t="shared" si="44"/>
        <v/>
      </c>
      <c r="V51" s="119" t="str" cm="1">
        <f t="array" ref="V51">IFERROR(INDEX('Contratações Governo'!$G$1:$G$999,SMALL(IF(V$1='Contratações Governo'!$E$1:$E$999,ROW('Contratações Governo'!$E$1:$E$999)-ROW('Contratações Governo'!$E$1)+1),ROW(22:22))),"")</f>
        <v/>
      </c>
      <c r="W51" s="279" t="str">
        <f t="shared" si="45"/>
        <v/>
      </c>
      <c r="X51" s="88" t="str" cm="1">
        <f t="array" ref="X51">IFERROR(INDEX('Contratações Governo'!$G$1:$G$999,SMALL(IF(X$1='Contratações Governo'!$E$1:$E$999,ROW('Contratações Governo'!$E$1:$E$999)-ROW('Contratações Governo'!$E$1)+1),ROW(22:22))),"")</f>
        <v/>
      </c>
      <c r="Y51" s="279" t="str">
        <f t="shared" si="46"/>
        <v/>
      </c>
      <c r="Z51" s="122" t="str" cm="1">
        <f t="array" ref="Z51">IFERROR(INDEX('Contratações Governo'!$G$1:$G$999,SMALL(IF(Z$1='Contratações Governo'!$E$1:$E$999,ROW('Contratações Governo'!$E$1:$E$999)-ROW('Contratações Governo'!$E$1)+1),ROW(22:22))),"")</f>
        <v/>
      </c>
      <c r="AA51" s="279" t="str">
        <f t="shared" si="47"/>
        <v/>
      </c>
      <c r="AB51" s="122" t="str" cm="1">
        <f t="array" ref="AB51">IFERROR(INDEX('Contratações Governo'!$G$1:$G$999,SMALL(IF(AB$1='Contratações Governo'!$E$1:$E$999,ROW('Contratações Governo'!$E$1:$E$999)-ROW('Contratações Governo'!$E$1)+1),ROW(22:22))),"")</f>
        <v/>
      </c>
      <c r="AC51" s="279" t="str">
        <f t="shared" si="48"/>
        <v/>
      </c>
      <c r="AD51" s="119" t="str" cm="1">
        <f t="array" ref="AD51">IFERROR(INDEX('Contratações Governo'!$G$1:$G$999,SMALL(IF(AD$1='Contratações Governo'!$E$1:$E$999,ROW('Contratações Governo'!$E$1:$E$999)-ROW('Contratações Governo'!$E$1)+1),ROW(22:22))),"")</f>
        <v/>
      </c>
      <c r="AE51" s="279" t="str">
        <f t="shared" si="49"/>
        <v/>
      </c>
      <c r="AF51" s="121" t="str" cm="1">
        <f t="array" ref="AF51">IFERROR(INDEX('Contratações Governo'!$G$1:$G$999,SMALL(IF(AF$1='Contratações Governo'!$E$1:$E$999,ROW('Contratações Governo'!$E$1:$E$999)-ROW('Contratações Governo'!$E$1)+1),ROW(22:22))),"")</f>
        <v/>
      </c>
      <c r="AG51" s="279" t="str">
        <f t="shared" si="50"/>
        <v/>
      </c>
      <c r="AH51" s="121" t="str" cm="1">
        <f t="array" ref="AH51">IFERROR(INDEX('Contratações Governo'!$G$1:$G$999,SMALL(IF(AH$1='Contratações Governo'!$E$1:$E$999,ROW('Contratações Governo'!$E$1:$E$999)-ROW('Contratações Governo'!$E$1)+1),ROW(22:22))),"")</f>
        <v/>
      </c>
      <c r="AI51" s="279" t="str">
        <f t="shared" si="51"/>
        <v/>
      </c>
      <c r="AJ51" s="88" t="str" cm="1">
        <f t="array" ref="AJ51">IFERROR(INDEX('Contratações Governo'!$G$1:$G$999,SMALL(IF(AJ$1='Contratações Governo'!$E$1:$E$999,ROW('Contratações Governo'!$E$1:$E$999)-ROW('Contratações Governo'!$E$1)+1),ROW(22:22))),"")</f>
        <v/>
      </c>
      <c r="AK51" s="279" t="str">
        <f t="shared" si="52"/>
        <v/>
      </c>
      <c r="AL51" s="122" t="str" cm="1">
        <f t="array" ref="AL51">IFERROR(INDEX('Contratações Governo'!$G$1:$G$999,SMALL(IF(AL$1='Contratações Governo'!$E$1:$E$999,ROW('Contratações Governo'!$E$1:$E$999)-ROW('Contratações Governo'!$E$1)+1),ROW(22:22))),"")</f>
        <v/>
      </c>
      <c r="AM51" s="279" t="str">
        <f t="shared" si="53"/>
        <v/>
      </c>
      <c r="AN51" s="122" t="str" cm="1">
        <f t="array" ref="AN51">IFERROR(INDEX('Contratações Governo'!$G$1:$G$999,SMALL(IF(AN$1='Contratações Governo'!$E$1:$E$999,ROW('Contratações Governo'!$E$1:$E$999)-ROW('Contratações Governo'!$E$1)+1),ROW(22:22))),"")</f>
        <v/>
      </c>
      <c r="AO51" s="279" t="str">
        <f t="shared" si="54"/>
        <v/>
      </c>
      <c r="AP51" s="119" t="str" cm="1">
        <f t="array" ref="AP51">IFERROR(INDEX('Contratações Governo'!$G$1:$G$999,SMALL(IF(AP$1='Contratações Governo'!$E$1:$E$999,ROW('Contratações Governo'!$E$1:$E$999)-ROW('Contratações Governo'!$E$1)+1),ROW(22:22))),"")</f>
        <v/>
      </c>
      <c r="AQ51" s="279" t="str">
        <f t="shared" si="55"/>
        <v/>
      </c>
      <c r="AR51" s="121" t="str" cm="1">
        <f t="array" ref="AR51">IFERROR(INDEX('Contratações Governo'!$G$1:$G$999,SMALL(IF(AR$1='Contratações Governo'!$E$1:$E$999,ROW('Contratações Governo'!$E$1:$E$999)-ROW('Contratações Governo'!$E$1)+1),ROW(22:22))),"")</f>
        <v/>
      </c>
      <c r="AS51" s="279" t="str">
        <f t="shared" si="56"/>
        <v/>
      </c>
      <c r="AT51" s="121" t="str" cm="1">
        <f t="array" ref="AT51">IFERROR(INDEX('Contratações Governo'!$G$1:$G$999,SMALL(IF(AT$1='Contratações Governo'!$E$1:$E$999,ROW('Contratações Governo'!$E$1:$E$999)-ROW('Contratações Governo'!$E$1)+1),ROW(22:22))),"")</f>
        <v/>
      </c>
      <c r="AU51" s="279" t="str">
        <f t="shared" si="57"/>
        <v/>
      </c>
      <c r="AV51" s="88" t="str" cm="1">
        <f t="array" ref="AV51">IFERROR(INDEX('Contratações Governo'!$G$1:$G$999,SMALL(IF(AV$1='Contratações Governo'!$E$1:$E$999,ROW('Contratações Governo'!$E$1:$E$999)-ROW('Contratações Governo'!$E$1)+1),ROW(22:22))),"")</f>
        <v/>
      </c>
      <c r="AW51" s="279" t="str">
        <f t="shared" si="58"/>
        <v/>
      </c>
      <c r="AX51" s="122" t="str" cm="1">
        <f t="array" ref="AX51">IFERROR(INDEX('Contratações Governo'!$G$1:$G$999,SMALL(IF(AX$1='Contratações Governo'!$E$1:$E$999,ROW('Contratações Governo'!$E$1:$E$999)-ROW('Contratações Governo'!$E$1)+1),ROW(22:22))),"")</f>
        <v/>
      </c>
      <c r="AY51" s="279" t="str">
        <f t="shared" si="59"/>
        <v/>
      </c>
      <c r="AZ51" s="122" t="str" cm="1">
        <f t="array" ref="AZ51">IFERROR(INDEX('Contratações Governo'!$G$1:$G$999,SMALL(IF(AZ$1='Contratações Governo'!$E$1:$E$999,ROW('Contratações Governo'!$E$1:$E$999)-ROW('Contratações Governo'!$E$1)+1),ROW(22:22))),"")</f>
        <v/>
      </c>
      <c r="BA51" s="279" t="str">
        <f t="shared" si="60"/>
        <v/>
      </c>
      <c r="BB51" s="119" t="str" cm="1">
        <f t="array" ref="BB51">IFERROR(INDEX('Contratações Governo'!$G$1:$G$999,SMALL(IF(BB$1='Contratações Governo'!$E$1:$E$999,ROW('Contratações Governo'!$E$1:$E$999)-ROW('Contratações Governo'!$E$1)+1),ROW(22:22))),"")</f>
        <v/>
      </c>
      <c r="BC51" s="279" t="str">
        <f t="shared" si="61"/>
        <v/>
      </c>
      <c r="BD51" s="121" t="str" cm="1">
        <f t="array" ref="BD51">IFERROR(INDEX('Contratações Governo'!$G$1:$G$999,SMALL(IF(BD$1='Contratações Governo'!$E$1:$E$999,ROW('Contratações Governo'!$E$1:$E$999)-ROW('Contratações Governo'!$E$1)+1),ROW(22:22))),"")</f>
        <v/>
      </c>
      <c r="BE51" s="279" t="str">
        <f t="shared" si="62"/>
        <v/>
      </c>
      <c r="BF51" s="121" t="str" cm="1">
        <f t="array" ref="BF51">IFERROR(INDEX('Contratações Governo'!$G$1:$G$999,SMALL(IF(BF$1='Contratações Governo'!$E$1:$E$999,ROW('Contratações Governo'!$E$1:$E$999)-ROW('Contratações Governo'!$E$1)+1),ROW(22:22))),"")</f>
        <v/>
      </c>
      <c r="BG51" s="279" t="str">
        <f t="shared" si="63"/>
        <v/>
      </c>
      <c r="BH51" s="88" t="str" cm="1">
        <f t="array" ref="BH51">IFERROR(INDEX('Contratações Governo'!$G$1:$G$999,SMALL(IF(BH$1='Contratações Governo'!$E$1:$E$999,ROW('Contratações Governo'!$E$1:$E$999)-ROW('Contratações Governo'!$E$1)+1),ROW(22:22))),"")</f>
        <v/>
      </c>
      <c r="BI51" s="279" t="str">
        <f t="shared" si="64"/>
        <v/>
      </c>
      <c r="BJ51" s="122" t="str" cm="1">
        <f t="array" ref="BJ51">IFERROR(INDEX('Contratações Governo'!$G$1:$G$999,SMALL(IF(BJ$1='Contratações Governo'!$E$1:$E$999,ROW('Contratações Governo'!$E$1:$E$999)-ROW('Contratações Governo'!$E$1)+1),ROW(22:22))),"")</f>
        <v/>
      </c>
      <c r="BK51" s="279" t="str">
        <f t="shared" si="65"/>
        <v/>
      </c>
      <c r="BL51" s="122" t="str" cm="1">
        <f t="array" ref="BL51">IFERROR(INDEX('Contratações Governo'!$G$1:$G$999,SMALL(IF(BL$1='Contratações Governo'!$E$1:$E$999,ROW('Contratações Governo'!$E$1:$E$999)-ROW('Contratações Governo'!$E$1)+1),ROW(22:22))),"")</f>
        <v/>
      </c>
      <c r="BM51" s="279" t="str">
        <f t="shared" si="66"/>
        <v/>
      </c>
      <c r="BN51" s="119" t="str" cm="1">
        <f t="array" ref="BN51">IFERROR(INDEX('Contratações Governo'!$G$1:$G$999,SMALL(IF(BN$1='Contratações Governo'!$E$1:$E$999,ROW('Contratações Governo'!$E$1:$E$999)-ROW('Contratações Governo'!$E$1)+1),ROW(22:22))),"")</f>
        <v/>
      </c>
      <c r="BO51" s="165" t="str">
        <f t="shared" si="67"/>
        <v/>
      </c>
      <c r="BP51" s="122" t="str" cm="1">
        <f t="array" ref="BP51">IFERROR(INDEX('Contratações Governo'!$G$1:$G$999,SMALL(IF(BP$1='Contratações Governo'!$E$1:$E$999,ROW('Contratações Governo'!$E$1:$E$999)-ROW('Contratações Governo'!$E$1)+1),ROW(22:22))),"")</f>
        <v/>
      </c>
      <c r="BQ51" s="279" t="str">
        <f t="shared" si="68"/>
        <v/>
      </c>
      <c r="BR51" s="122" t="str" cm="1">
        <f t="array" ref="BR51">IFERROR(INDEX('Contratações Governo'!$G$1:$G$999,SMALL(IF(BR$1='Contratações Governo'!$E$1:$E$999,ROW('Contratações Governo'!$E$1:$E$999)-ROW('Contratações Governo'!$E$1)+1),ROW(22:22))),"")</f>
        <v/>
      </c>
      <c r="BS51" s="165" t="str">
        <f t="shared" si="69"/>
        <v/>
      </c>
    </row>
    <row r="52" spans="1:71" x14ac:dyDescent="0.25">
      <c r="A52" s="667"/>
      <c r="B52" s="119" t="str" cm="1">
        <f t="array" ref="B52">IFERROR(INDEX('Contratações Governo'!$G$1:$G$999,SMALL(IF(B$1='Contratações Governo'!$E$1:$E$999,ROW('Contratações Governo'!$E$1:$E$999)-ROW('Contratações Governo'!$E$1)+1),ROW(23:23))),"")</f>
        <v/>
      </c>
      <c r="C52" s="279" t="str">
        <f t="shared" si="35"/>
        <v/>
      </c>
      <c r="D52" s="121" t="str" cm="1">
        <f t="array" ref="D52">IFERROR(INDEX('Contratações Governo'!$G$1:$G$999,SMALL(IF(D$1='Contratações Governo'!$E$1:$E$999,ROW('Contratações Governo'!$E$1:$E$999)-ROW('Contratações Governo'!$E$1)+1),ROW(23:23))),"")</f>
        <v/>
      </c>
      <c r="E52" s="279" t="str">
        <f t="shared" si="36"/>
        <v/>
      </c>
      <c r="F52" s="121" t="str" cm="1">
        <f t="array" ref="F52">IFERROR(INDEX('Contratações Governo'!$G$1:$G$999,SMALL(IF(F$1='Contratações Governo'!$E$1:$E$999,ROW('Contratações Governo'!$E$1:$E$999)-ROW('Contratações Governo'!$E$1)+1),ROW(23:23))),"")</f>
        <v/>
      </c>
      <c r="G52" s="165" t="str">
        <f t="shared" si="37"/>
        <v/>
      </c>
      <c r="H52" s="88" t="str" cm="1">
        <f t="array" ref="H52">IFERROR(INDEX('Contratações Governo'!$G$1:$G$999,SMALL(IF(H$1='Contratações Governo'!$E$1:$E$999,ROW('Contratações Governo'!$E$1:$E$999)-ROW('Contratações Governo'!$E$1)+1),ROW(23:23))),"")</f>
        <v/>
      </c>
      <c r="I52" s="279" t="str">
        <f t="shared" si="38"/>
        <v/>
      </c>
      <c r="J52" s="122" t="str" cm="1">
        <f t="array" ref="J52">IFERROR(INDEX('Contratações Governo'!$G$1:$G$999,SMALL(IF(J$1='Contratações Governo'!$E$1:$E$999,ROW('Contratações Governo'!$E$1:$E$999)-ROW('Contratações Governo'!$E$1)+1),ROW(23:23))),"")</f>
        <v/>
      </c>
      <c r="K52" s="279" t="str">
        <f t="shared" si="39"/>
        <v/>
      </c>
      <c r="L52" s="122" t="str" cm="1">
        <f t="array" ref="L52">IFERROR(INDEX('Contratações Governo'!$G$1:$G$999,SMALL(IF(L$1='Contratações Governo'!$E$1:$E$999,ROW('Contratações Governo'!$E$1:$E$999)-ROW('Contratações Governo'!$E$1)+1),ROW(23:23))),"")</f>
        <v/>
      </c>
      <c r="M52" s="279" t="str">
        <f t="shared" si="40"/>
        <v/>
      </c>
      <c r="N52" s="119" t="str" cm="1">
        <f t="array" ref="N52">IFERROR(INDEX('Contratações Governo'!$G$1:$G$999,SMALL(IF(N$1='Contratações Governo'!$E$1:$E$999,ROW('Contratações Governo'!$E$1:$E$999)-ROW('Contratações Governo'!$E$1)+1),ROW(23:23))),"")</f>
        <v/>
      </c>
      <c r="O52" s="279" t="str">
        <f t="shared" si="41"/>
        <v/>
      </c>
      <c r="P52" s="88" t="str" cm="1">
        <f t="array" ref="P52">IFERROR(INDEX('Contratações Governo'!$G$1:$G$999,SMALL(IF(P$1='Contratações Governo'!$E$1:$E$999,ROW('Contratações Governo'!$E$1:$E$999)-ROW('Contratações Governo'!$E$1)+1),ROW(23:23))),"")</f>
        <v/>
      </c>
      <c r="Q52" s="279" t="str">
        <f t="shared" si="42"/>
        <v/>
      </c>
      <c r="R52" s="122" t="str" cm="1">
        <f t="array" ref="R52">IFERROR(INDEX('Contratações Governo'!$G$1:$G$999,SMALL(IF(R$1='Contratações Governo'!$E$1:$E$999,ROW('Contratações Governo'!$E$1:$E$999)-ROW('Contratações Governo'!$E$1)+1),ROW(23:23))),"")</f>
        <v/>
      </c>
      <c r="S52" s="279" t="str">
        <f t="shared" si="43"/>
        <v/>
      </c>
      <c r="T52" s="122" t="str" cm="1">
        <f t="array" ref="T52">IFERROR(INDEX('Contratações Governo'!$G$1:$G$999,SMALL(IF(T$1='Contratações Governo'!$E$1:$E$999,ROW('Contratações Governo'!$E$1:$E$999)-ROW('Contratações Governo'!$E$1)+1),ROW(23:23))),"")</f>
        <v/>
      </c>
      <c r="U52" s="279" t="str">
        <f t="shared" si="44"/>
        <v/>
      </c>
      <c r="V52" s="119" t="str" cm="1">
        <f t="array" ref="V52">IFERROR(INDEX('Contratações Governo'!$G$1:$G$999,SMALL(IF(V$1='Contratações Governo'!$E$1:$E$999,ROW('Contratações Governo'!$E$1:$E$999)-ROW('Contratações Governo'!$E$1)+1),ROW(23:23))),"")</f>
        <v/>
      </c>
      <c r="W52" s="279" t="str">
        <f t="shared" si="45"/>
        <v/>
      </c>
      <c r="X52" s="88" t="str" cm="1">
        <f t="array" ref="X52">IFERROR(INDEX('Contratações Governo'!$G$1:$G$999,SMALL(IF(X$1='Contratações Governo'!$E$1:$E$999,ROW('Contratações Governo'!$E$1:$E$999)-ROW('Contratações Governo'!$E$1)+1),ROW(23:23))),"")</f>
        <v/>
      </c>
      <c r="Y52" s="279" t="str">
        <f t="shared" si="46"/>
        <v/>
      </c>
      <c r="Z52" s="122" t="str" cm="1">
        <f t="array" ref="Z52">IFERROR(INDEX('Contratações Governo'!$G$1:$G$999,SMALL(IF(Z$1='Contratações Governo'!$E$1:$E$999,ROW('Contratações Governo'!$E$1:$E$999)-ROW('Contratações Governo'!$E$1)+1),ROW(23:23))),"")</f>
        <v/>
      </c>
      <c r="AA52" s="279" t="str">
        <f t="shared" si="47"/>
        <v/>
      </c>
      <c r="AB52" s="122" t="str" cm="1">
        <f t="array" ref="AB52">IFERROR(INDEX('Contratações Governo'!$G$1:$G$999,SMALL(IF(AB$1='Contratações Governo'!$E$1:$E$999,ROW('Contratações Governo'!$E$1:$E$999)-ROW('Contratações Governo'!$E$1)+1),ROW(23:23))),"")</f>
        <v/>
      </c>
      <c r="AC52" s="279" t="str">
        <f t="shared" si="48"/>
        <v/>
      </c>
      <c r="AD52" s="119" t="str" cm="1">
        <f t="array" ref="AD52">IFERROR(INDEX('Contratações Governo'!$G$1:$G$999,SMALL(IF(AD$1='Contratações Governo'!$E$1:$E$999,ROW('Contratações Governo'!$E$1:$E$999)-ROW('Contratações Governo'!$E$1)+1),ROW(23:23))),"")</f>
        <v/>
      </c>
      <c r="AE52" s="279" t="str">
        <f t="shared" si="49"/>
        <v/>
      </c>
      <c r="AF52" s="121" t="str" cm="1">
        <f t="array" ref="AF52">IFERROR(INDEX('Contratações Governo'!$G$1:$G$999,SMALL(IF(AF$1='Contratações Governo'!$E$1:$E$999,ROW('Contratações Governo'!$E$1:$E$999)-ROW('Contratações Governo'!$E$1)+1),ROW(23:23))),"")</f>
        <v/>
      </c>
      <c r="AG52" s="279" t="str">
        <f t="shared" si="50"/>
        <v/>
      </c>
      <c r="AH52" s="121" t="str" cm="1">
        <f t="array" ref="AH52">IFERROR(INDEX('Contratações Governo'!$G$1:$G$999,SMALL(IF(AH$1='Contratações Governo'!$E$1:$E$999,ROW('Contratações Governo'!$E$1:$E$999)-ROW('Contratações Governo'!$E$1)+1),ROW(23:23))),"")</f>
        <v/>
      </c>
      <c r="AI52" s="279" t="str">
        <f t="shared" si="51"/>
        <v/>
      </c>
      <c r="AJ52" s="88" t="str" cm="1">
        <f t="array" ref="AJ52">IFERROR(INDEX('Contratações Governo'!$G$1:$G$999,SMALL(IF(AJ$1='Contratações Governo'!$E$1:$E$999,ROW('Contratações Governo'!$E$1:$E$999)-ROW('Contratações Governo'!$E$1)+1),ROW(23:23))),"")</f>
        <v/>
      </c>
      <c r="AK52" s="279" t="str">
        <f t="shared" si="52"/>
        <v/>
      </c>
      <c r="AL52" s="122" t="str" cm="1">
        <f t="array" ref="AL52">IFERROR(INDEX('Contratações Governo'!$G$1:$G$999,SMALL(IF(AL$1='Contratações Governo'!$E$1:$E$999,ROW('Contratações Governo'!$E$1:$E$999)-ROW('Contratações Governo'!$E$1)+1),ROW(23:23))),"")</f>
        <v/>
      </c>
      <c r="AM52" s="279" t="str">
        <f t="shared" si="53"/>
        <v/>
      </c>
      <c r="AN52" s="122" t="str" cm="1">
        <f t="array" ref="AN52">IFERROR(INDEX('Contratações Governo'!$G$1:$G$999,SMALL(IF(AN$1='Contratações Governo'!$E$1:$E$999,ROW('Contratações Governo'!$E$1:$E$999)-ROW('Contratações Governo'!$E$1)+1),ROW(23:23))),"")</f>
        <v/>
      </c>
      <c r="AO52" s="279" t="str">
        <f t="shared" si="54"/>
        <v/>
      </c>
      <c r="AP52" s="119" t="str" cm="1">
        <f t="array" ref="AP52">IFERROR(INDEX('Contratações Governo'!$G$1:$G$999,SMALL(IF(AP$1='Contratações Governo'!$E$1:$E$999,ROW('Contratações Governo'!$E$1:$E$999)-ROW('Contratações Governo'!$E$1)+1),ROW(23:23))),"")</f>
        <v/>
      </c>
      <c r="AQ52" s="279" t="str">
        <f t="shared" si="55"/>
        <v/>
      </c>
      <c r="AR52" s="121" t="str" cm="1">
        <f t="array" ref="AR52">IFERROR(INDEX('Contratações Governo'!$G$1:$G$999,SMALL(IF(AR$1='Contratações Governo'!$E$1:$E$999,ROW('Contratações Governo'!$E$1:$E$999)-ROW('Contratações Governo'!$E$1)+1),ROW(23:23))),"")</f>
        <v/>
      </c>
      <c r="AS52" s="279" t="str">
        <f t="shared" si="56"/>
        <v/>
      </c>
      <c r="AT52" s="121" t="str" cm="1">
        <f t="array" ref="AT52">IFERROR(INDEX('Contratações Governo'!$G$1:$G$999,SMALL(IF(AT$1='Contratações Governo'!$E$1:$E$999,ROW('Contratações Governo'!$E$1:$E$999)-ROW('Contratações Governo'!$E$1)+1),ROW(23:23))),"")</f>
        <v/>
      </c>
      <c r="AU52" s="279" t="str">
        <f t="shared" si="57"/>
        <v/>
      </c>
      <c r="AV52" s="88" t="str" cm="1">
        <f t="array" ref="AV52">IFERROR(INDEX('Contratações Governo'!$G$1:$G$999,SMALL(IF(AV$1='Contratações Governo'!$E$1:$E$999,ROW('Contratações Governo'!$E$1:$E$999)-ROW('Contratações Governo'!$E$1)+1),ROW(23:23))),"")</f>
        <v/>
      </c>
      <c r="AW52" s="279" t="str">
        <f t="shared" si="58"/>
        <v/>
      </c>
      <c r="AX52" s="122" t="str" cm="1">
        <f t="array" ref="AX52">IFERROR(INDEX('Contratações Governo'!$G$1:$G$999,SMALL(IF(AX$1='Contratações Governo'!$E$1:$E$999,ROW('Contratações Governo'!$E$1:$E$999)-ROW('Contratações Governo'!$E$1)+1),ROW(23:23))),"")</f>
        <v/>
      </c>
      <c r="AY52" s="279" t="str">
        <f t="shared" si="59"/>
        <v/>
      </c>
      <c r="AZ52" s="122" t="str" cm="1">
        <f t="array" ref="AZ52">IFERROR(INDEX('Contratações Governo'!$G$1:$G$999,SMALL(IF(AZ$1='Contratações Governo'!$E$1:$E$999,ROW('Contratações Governo'!$E$1:$E$999)-ROW('Contratações Governo'!$E$1)+1),ROW(23:23))),"")</f>
        <v/>
      </c>
      <c r="BA52" s="279" t="str">
        <f t="shared" si="60"/>
        <v/>
      </c>
      <c r="BB52" s="119" t="str" cm="1">
        <f t="array" ref="BB52">IFERROR(INDEX('Contratações Governo'!$G$1:$G$999,SMALL(IF(BB$1='Contratações Governo'!$E$1:$E$999,ROW('Contratações Governo'!$E$1:$E$999)-ROW('Contratações Governo'!$E$1)+1),ROW(23:23))),"")</f>
        <v/>
      </c>
      <c r="BC52" s="279" t="str">
        <f t="shared" si="61"/>
        <v/>
      </c>
      <c r="BD52" s="121" t="str" cm="1">
        <f t="array" ref="BD52">IFERROR(INDEX('Contratações Governo'!$G$1:$G$999,SMALL(IF(BD$1='Contratações Governo'!$E$1:$E$999,ROW('Contratações Governo'!$E$1:$E$999)-ROW('Contratações Governo'!$E$1)+1),ROW(23:23))),"")</f>
        <v/>
      </c>
      <c r="BE52" s="279" t="str">
        <f t="shared" si="62"/>
        <v/>
      </c>
      <c r="BF52" s="121" t="str" cm="1">
        <f t="array" ref="BF52">IFERROR(INDEX('Contratações Governo'!$G$1:$G$999,SMALL(IF(BF$1='Contratações Governo'!$E$1:$E$999,ROW('Contratações Governo'!$E$1:$E$999)-ROW('Contratações Governo'!$E$1)+1),ROW(23:23))),"")</f>
        <v/>
      </c>
      <c r="BG52" s="279" t="str">
        <f t="shared" si="63"/>
        <v/>
      </c>
      <c r="BH52" s="88" t="str" cm="1">
        <f t="array" ref="BH52">IFERROR(INDEX('Contratações Governo'!$G$1:$G$999,SMALL(IF(BH$1='Contratações Governo'!$E$1:$E$999,ROW('Contratações Governo'!$E$1:$E$999)-ROW('Contratações Governo'!$E$1)+1),ROW(23:23))),"")</f>
        <v/>
      </c>
      <c r="BI52" s="279" t="str">
        <f t="shared" si="64"/>
        <v/>
      </c>
      <c r="BJ52" s="122" t="str" cm="1">
        <f t="array" ref="BJ52">IFERROR(INDEX('Contratações Governo'!$G$1:$G$999,SMALL(IF(BJ$1='Contratações Governo'!$E$1:$E$999,ROW('Contratações Governo'!$E$1:$E$999)-ROW('Contratações Governo'!$E$1)+1),ROW(23:23))),"")</f>
        <v/>
      </c>
      <c r="BK52" s="279" t="str">
        <f t="shared" si="65"/>
        <v/>
      </c>
      <c r="BL52" s="122" t="str" cm="1">
        <f t="array" ref="BL52">IFERROR(INDEX('Contratações Governo'!$G$1:$G$999,SMALL(IF(BL$1='Contratações Governo'!$E$1:$E$999,ROW('Contratações Governo'!$E$1:$E$999)-ROW('Contratações Governo'!$E$1)+1),ROW(23:23))),"")</f>
        <v/>
      </c>
      <c r="BM52" s="279" t="str">
        <f t="shared" si="66"/>
        <v/>
      </c>
      <c r="BN52" s="119" t="str" cm="1">
        <f t="array" ref="BN52">IFERROR(INDEX('Contratações Governo'!$G$1:$G$999,SMALL(IF(BN$1='Contratações Governo'!$E$1:$E$999,ROW('Contratações Governo'!$E$1:$E$999)-ROW('Contratações Governo'!$E$1)+1),ROW(23:23))),"")</f>
        <v/>
      </c>
      <c r="BO52" s="165" t="str">
        <f t="shared" si="67"/>
        <v/>
      </c>
      <c r="BP52" s="122" t="str" cm="1">
        <f t="array" ref="BP52">IFERROR(INDEX('Contratações Governo'!$G$1:$G$999,SMALL(IF(BP$1='Contratações Governo'!$E$1:$E$999,ROW('Contratações Governo'!$E$1:$E$999)-ROW('Contratações Governo'!$E$1)+1),ROW(23:23))),"")</f>
        <v/>
      </c>
      <c r="BQ52" s="279" t="str">
        <f t="shared" si="68"/>
        <v/>
      </c>
      <c r="BR52" s="122" t="str" cm="1">
        <f t="array" ref="BR52">IFERROR(INDEX('Contratações Governo'!$G$1:$G$999,SMALL(IF(BR$1='Contratações Governo'!$E$1:$E$999,ROW('Contratações Governo'!$E$1:$E$999)-ROW('Contratações Governo'!$E$1)+1),ROW(23:23))),"")</f>
        <v/>
      </c>
      <c r="BS52" s="165" t="str">
        <f t="shared" si="69"/>
        <v/>
      </c>
    </row>
    <row r="53" spans="1:71" x14ac:dyDescent="0.25">
      <c r="A53" s="667"/>
      <c r="B53" s="119" t="str" cm="1">
        <f t="array" ref="B53">IFERROR(INDEX('Contratações Governo'!$G$1:$G$999,SMALL(IF(B$1='Contratações Governo'!$E$1:$E$999,ROW('Contratações Governo'!$E$1:$E$999)-ROW('Contratações Governo'!$E$1)+1),ROW(24:24))),"")</f>
        <v/>
      </c>
      <c r="C53" s="279" t="str">
        <f t="shared" si="35"/>
        <v/>
      </c>
      <c r="D53" s="121" t="str" cm="1">
        <f t="array" ref="D53">IFERROR(INDEX('Contratações Governo'!$G$1:$G$999,SMALL(IF(D$1='Contratações Governo'!$E$1:$E$999,ROW('Contratações Governo'!$E$1:$E$999)-ROW('Contratações Governo'!$E$1)+1),ROW(24:24))),"")</f>
        <v/>
      </c>
      <c r="E53" s="279" t="str">
        <f t="shared" si="36"/>
        <v/>
      </c>
      <c r="F53" s="121" t="str" cm="1">
        <f t="array" ref="F53">IFERROR(INDEX('Contratações Governo'!$G$1:$G$999,SMALL(IF(F$1='Contratações Governo'!$E$1:$E$999,ROW('Contratações Governo'!$E$1:$E$999)-ROW('Contratações Governo'!$E$1)+1),ROW(24:24))),"")</f>
        <v/>
      </c>
      <c r="G53" s="165" t="str">
        <f t="shared" si="37"/>
        <v/>
      </c>
      <c r="H53" s="88" t="str" cm="1">
        <f t="array" ref="H53">IFERROR(INDEX('Contratações Governo'!$G$1:$G$999,SMALL(IF(H$1='Contratações Governo'!$E$1:$E$999,ROW('Contratações Governo'!$E$1:$E$999)-ROW('Contratações Governo'!$E$1)+1),ROW(24:24))),"")</f>
        <v/>
      </c>
      <c r="I53" s="279" t="str">
        <f t="shared" si="38"/>
        <v/>
      </c>
      <c r="J53" s="122" t="str" cm="1">
        <f t="array" ref="J53">IFERROR(INDEX('Contratações Governo'!$G$1:$G$999,SMALL(IF(J$1='Contratações Governo'!$E$1:$E$999,ROW('Contratações Governo'!$E$1:$E$999)-ROW('Contratações Governo'!$E$1)+1),ROW(24:24))),"")</f>
        <v/>
      </c>
      <c r="K53" s="279" t="str">
        <f t="shared" si="39"/>
        <v/>
      </c>
      <c r="L53" s="122" t="str" cm="1">
        <f t="array" ref="L53">IFERROR(INDEX('Contratações Governo'!$G$1:$G$999,SMALL(IF(L$1='Contratações Governo'!$E$1:$E$999,ROW('Contratações Governo'!$E$1:$E$999)-ROW('Contratações Governo'!$E$1)+1),ROW(24:24))),"")</f>
        <v/>
      </c>
      <c r="M53" s="279" t="str">
        <f t="shared" si="40"/>
        <v/>
      </c>
      <c r="N53" s="119" t="str" cm="1">
        <f t="array" ref="N53">IFERROR(INDEX('Contratações Governo'!$G$1:$G$999,SMALL(IF(N$1='Contratações Governo'!$E$1:$E$999,ROW('Contratações Governo'!$E$1:$E$999)-ROW('Contratações Governo'!$E$1)+1),ROW(24:24))),"")</f>
        <v/>
      </c>
      <c r="O53" s="279" t="str">
        <f t="shared" si="41"/>
        <v/>
      </c>
      <c r="P53" s="88" t="str" cm="1">
        <f t="array" ref="P53">IFERROR(INDEX('Contratações Governo'!$G$1:$G$999,SMALL(IF(P$1='Contratações Governo'!$E$1:$E$999,ROW('Contratações Governo'!$E$1:$E$999)-ROW('Contratações Governo'!$E$1)+1),ROW(24:24))),"")</f>
        <v/>
      </c>
      <c r="Q53" s="279" t="str">
        <f t="shared" si="42"/>
        <v/>
      </c>
      <c r="R53" s="122" t="str" cm="1">
        <f t="array" ref="R53">IFERROR(INDEX('Contratações Governo'!$G$1:$G$999,SMALL(IF(R$1='Contratações Governo'!$E$1:$E$999,ROW('Contratações Governo'!$E$1:$E$999)-ROW('Contratações Governo'!$E$1)+1),ROW(24:24))),"")</f>
        <v/>
      </c>
      <c r="S53" s="279" t="str">
        <f t="shared" si="43"/>
        <v/>
      </c>
      <c r="T53" s="122" t="str" cm="1">
        <f t="array" ref="T53">IFERROR(INDEX('Contratações Governo'!$G$1:$G$999,SMALL(IF(T$1='Contratações Governo'!$E$1:$E$999,ROW('Contratações Governo'!$E$1:$E$999)-ROW('Contratações Governo'!$E$1)+1),ROW(24:24))),"")</f>
        <v/>
      </c>
      <c r="U53" s="279" t="str">
        <f t="shared" si="44"/>
        <v/>
      </c>
      <c r="V53" s="119" t="str" cm="1">
        <f t="array" ref="V53">IFERROR(INDEX('Contratações Governo'!$G$1:$G$999,SMALL(IF(V$1='Contratações Governo'!$E$1:$E$999,ROW('Contratações Governo'!$E$1:$E$999)-ROW('Contratações Governo'!$E$1)+1),ROW(24:24))),"")</f>
        <v/>
      </c>
      <c r="W53" s="279" t="str">
        <f t="shared" si="45"/>
        <v/>
      </c>
      <c r="X53" s="88" t="str" cm="1">
        <f t="array" ref="X53">IFERROR(INDEX('Contratações Governo'!$G$1:$G$999,SMALL(IF(X$1='Contratações Governo'!$E$1:$E$999,ROW('Contratações Governo'!$E$1:$E$999)-ROW('Contratações Governo'!$E$1)+1),ROW(24:24))),"")</f>
        <v/>
      </c>
      <c r="Y53" s="279" t="str">
        <f t="shared" si="46"/>
        <v/>
      </c>
      <c r="Z53" s="122" t="str" cm="1">
        <f t="array" ref="Z53">IFERROR(INDEX('Contratações Governo'!$G$1:$G$999,SMALL(IF(Z$1='Contratações Governo'!$E$1:$E$999,ROW('Contratações Governo'!$E$1:$E$999)-ROW('Contratações Governo'!$E$1)+1),ROW(24:24))),"")</f>
        <v/>
      </c>
      <c r="AA53" s="279" t="str">
        <f t="shared" si="47"/>
        <v/>
      </c>
      <c r="AB53" s="122" t="str" cm="1">
        <f t="array" ref="AB53">IFERROR(INDEX('Contratações Governo'!$G$1:$G$999,SMALL(IF(AB$1='Contratações Governo'!$E$1:$E$999,ROW('Contratações Governo'!$E$1:$E$999)-ROW('Contratações Governo'!$E$1)+1),ROW(24:24))),"")</f>
        <v/>
      </c>
      <c r="AC53" s="279" t="str">
        <f t="shared" si="48"/>
        <v/>
      </c>
      <c r="AD53" s="119" t="str" cm="1">
        <f t="array" ref="AD53">IFERROR(INDEX('Contratações Governo'!$G$1:$G$999,SMALL(IF(AD$1='Contratações Governo'!$E$1:$E$999,ROW('Contratações Governo'!$E$1:$E$999)-ROW('Contratações Governo'!$E$1)+1),ROW(24:24))),"")</f>
        <v/>
      </c>
      <c r="AE53" s="279" t="str">
        <f t="shared" si="49"/>
        <v/>
      </c>
      <c r="AF53" s="121" t="str" cm="1">
        <f t="array" ref="AF53">IFERROR(INDEX('Contratações Governo'!$G$1:$G$999,SMALL(IF(AF$1='Contratações Governo'!$E$1:$E$999,ROW('Contratações Governo'!$E$1:$E$999)-ROW('Contratações Governo'!$E$1)+1),ROW(24:24))),"")</f>
        <v/>
      </c>
      <c r="AG53" s="279" t="str">
        <f t="shared" si="50"/>
        <v/>
      </c>
      <c r="AH53" s="121" t="str" cm="1">
        <f t="array" ref="AH53">IFERROR(INDEX('Contratações Governo'!$G$1:$G$999,SMALL(IF(AH$1='Contratações Governo'!$E$1:$E$999,ROW('Contratações Governo'!$E$1:$E$999)-ROW('Contratações Governo'!$E$1)+1),ROW(24:24))),"")</f>
        <v/>
      </c>
      <c r="AI53" s="279" t="str">
        <f t="shared" si="51"/>
        <v/>
      </c>
      <c r="AJ53" s="88" t="str" cm="1">
        <f t="array" ref="AJ53">IFERROR(INDEX('Contratações Governo'!$G$1:$G$999,SMALL(IF(AJ$1='Contratações Governo'!$E$1:$E$999,ROW('Contratações Governo'!$E$1:$E$999)-ROW('Contratações Governo'!$E$1)+1),ROW(24:24))),"")</f>
        <v/>
      </c>
      <c r="AK53" s="279" t="str">
        <f t="shared" si="52"/>
        <v/>
      </c>
      <c r="AL53" s="122" t="str" cm="1">
        <f t="array" ref="AL53">IFERROR(INDEX('Contratações Governo'!$G$1:$G$999,SMALL(IF(AL$1='Contratações Governo'!$E$1:$E$999,ROW('Contratações Governo'!$E$1:$E$999)-ROW('Contratações Governo'!$E$1)+1),ROW(24:24))),"")</f>
        <v/>
      </c>
      <c r="AM53" s="279" t="str">
        <f t="shared" si="53"/>
        <v/>
      </c>
      <c r="AN53" s="122" t="str" cm="1">
        <f t="array" ref="AN53">IFERROR(INDEX('Contratações Governo'!$G$1:$G$999,SMALL(IF(AN$1='Contratações Governo'!$E$1:$E$999,ROW('Contratações Governo'!$E$1:$E$999)-ROW('Contratações Governo'!$E$1)+1),ROW(24:24))),"")</f>
        <v/>
      </c>
      <c r="AO53" s="279" t="str">
        <f t="shared" si="54"/>
        <v/>
      </c>
      <c r="AP53" s="119" t="str" cm="1">
        <f t="array" ref="AP53">IFERROR(INDEX('Contratações Governo'!$G$1:$G$999,SMALL(IF(AP$1='Contratações Governo'!$E$1:$E$999,ROW('Contratações Governo'!$E$1:$E$999)-ROW('Contratações Governo'!$E$1)+1),ROW(24:24))),"")</f>
        <v/>
      </c>
      <c r="AQ53" s="279" t="str">
        <f t="shared" si="55"/>
        <v/>
      </c>
      <c r="AR53" s="121" t="str" cm="1">
        <f t="array" ref="AR53">IFERROR(INDEX('Contratações Governo'!$G$1:$G$999,SMALL(IF(AR$1='Contratações Governo'!$E$1:$E$999,ROW('Contratações Governo'!$E$1:$E$999)-ROW('Contratações Governo'!$E$1)+1),ROW(24:24))),"")</f>
        <v/>
      </c>
      <c r="AS53" s="279" t="str">
        <f t="shared" si="56"/>
        <v/>
      </c>
      <c r="AT53" s="121" t="str" cm="1">
        <f t="array" ref="AT53">IFERROR(INDEX('Contratações Governo'!$G$1:$G$999,SMALL(IF(AT$1='Contratações Governo'!$E$1:$E$999,ROW('Contratações Governo'!$E$1:$E$999)-ROW('Contratações Governo'!$E$1)+1),ROW(24:24))),"")</f>
        <v/>
      </c>
      <c r="AU53" s="279" t="str">
        <f t="shared" si="57"/>
        <v/>
      </c>
      <c r="AV53" s="88" t="str" cm="1">
        <f t="array" ref="AV53">IFERROR(INDEX('Contratações Governo'!$G$1:$G$999,SMALL(IF(AV$1='Contratações Governo'!$E$1:$E$999,ROW('Contratações Governo'!$E$1:$E$999)-ROW('Contratações Governo'!$E$1)+1),ROW(24:24))),"")</f>
        <v/>
      </c>
      <c r="AW53" s="279" t="str">
        <f t="shared" si="58"/>
        <v/>
      </c>
      <c r="AX53" s="122" t="str" cm="1">
        <f t="array" ref="AX53">IFERROR(INDEX('Contratações Governo'!$G$1:$G$999,SMALL(IF(AX$1='Contratações Governo'!$E$1:$E$999,ROW('Contratações Governo'!$E$1:$E$999)-ROW('Contratações Governo'!$E$1)+1),ROW(24:24))),"")</f>
        <v/>
      </c>
      <c r="AY53" s="279" t="str">
        <f t="shared" si="59"/>
        <v/>
      </c>
      <c r="AZ53" s="122" t="str" cm="1">
        <f t="array" ref="AZ53">IFERROR(INDEX('Contratações Governo'!$G$1:$G$999,SMALL(IF(AZ$1='Contratações Governo'!$E$1:$E$999,ROW('Contratações Governo'!$E$1:$E$999)-ROW('Contratações Governo'!$E$1)+1),ROW(24:24))),"")</f>
        <v/>
      </c>
      <c r="BA53" s="279" t="str">
        <f t="shared" si="60"/>
        <v/>
      </c>
      <c r="BB53" s="119" t="str" cm="1">
        <f t="array" ref="BB53">IFERROR(INDEX('Contratações Governo'!$G$1:$G$999,SMALL(IF(BB$1='Contratações Governo'!$E$1:$E$999,ROW('Contratações Governo'!$E$1:$E$999)-ROW('Contratações Governo'!$E$1)+1),ROW(24:24))),"")</f>
        <v/>
      </c>
      <c r="BC53" s="279" t="str">
        <f t="shared" si="61"/>
        <v/>
      </c>
      <c r="BD53" s="121" t="str" cm="1">
        <f t="array" ref="BD53">IFERROR(INDEX('Contratações Governo'!$G$1:$G$999,SMALL(IF(BD$1='Contratações Governo'!$E$1:$E$999,ROW('Contratações Governo'!$E$1:$E$999)-ROW('Contratações Governo'!$E$1)+1),ROW(24:24))),"")</f>
        <v/>
      </c>
      <c r="BE53" s="279" t="str">
        <f t="shared" si="62"/>
        <v/>
      </c>
      <c r="BF53" s="121" t="str" cm="1">
        <f t="array" ref="BF53">IFERROR(INDEX('Contratações Governo'!$G$1:$G$999,SMALL(IF(BF$1='Contratações Governo'!$E$1:$E$999,ROW('Contratações Governo'!$E$1:$E$999)-ROW('Contratações Governo'!$E$1)+1),ROW(24:24))),"")</f>
        <v/>
      </c>
      <c r="BG53" s="279" t="str">
        <f t="shared" si="63"/>
        <v/>
      </c>
      <c r="BH53" s="88" t="str" cm="1">
        <f t="array" ref="BH53">IFERROR(INDEX('Contratações Governo'!$G$1:$G$999,SMALL(IF(BH$1='Contratações Governo'!$E$1:$E$999,ROW('Contratações Governo'!$E$1:$E$999)-ROW('Contratações Governo'!$E$1)+1),ROW(24:24))),"")</f>
        <v/>
      </c>
      <c r="BI53" s="279" t="str">
        <f t="shared" si="64"/>
        <v/>
      </c>
      <c r="BJ53" s="122" t="str" cm="1">
        <f t="array" ref="BJ53">IFERROR(INDEX('Contratações Governo'!$G$1:$G$999,SMALL(IF(BJ$1='Contratações Governo'!$E$1:$E$999,ROW('Contratações Governo'!$E$1:$E$999)-ROW('Contratações Governo'!$E$1)+1),ROW(24:24))),"")</f>
        <v/>
      </c>
      <c r="BK53" s="279" t="str">
        <f t="shared" si="65"/>
        <v/>
      </c>
      <c r="BL53" s="122" t="str" cm="1">
        <f t="array" ref="BL53">IFERROR(INDEX('Contratações Governo'!$G$1:$G$999,SMALL(IF(BL$1='Contratações Governo'!$E$1:$E$999,ROW('Contratações Governo'!$E$1:$E$999)-ROW('Contratações Governo'!$E$1)+1),ROW(24:24))),"")</f>
        <v/>
      </c>
      <c r="BM53" s="279" t="str">
        <f t="shared" si="66"/>
        <v/>
      </c>
      <c r="BN53" s="119" t="str" cm="1">
        <f t="array" ref="BN53">IFERROR(INDEX('Contratações Governo'!$G$1:$G$999,SMALL(IF(BN$1='Contratações Governo'!$E$1:$E$999,ROW('Contratações Governo'!$E$1:$E$999)-ROW('Contratações Governo'!$E$1)+1),ROW(24:24))),"")</f>
        <v/>
      </c>
      <c r="BO53" s="165" t="str">
        <f t="shared" si="67"/>
        <v/>
      </c>
      <c r="BP53" s="122" t="str" cm="1">
        <f t="array" ref="BP53">IFERROR(INDEX('Contratações Governo'!$G$1:$G$999,SMALL(IF(BP$1='Contratações Governo'!$E$1:$E$999,ROW('Contratações Governo'!$E$1:$E$999)-ROW('Contratações Governo'!$E$1)+1),ROW(24:24))),"")</f>
        <v/>
      </c>
      <c r="BQ53" s="279" t="str">
        <f t="shared" si="68"/>
        <v/>
      </c>
      <c r="BR53" s="122" t="str" cm="1">
        <f t="array" ref="BR53">IFERROR(INDEX('Contratações Governo'!$G$1:$G$999,SMALL(IF(BR$1='Contratações Governo'!$E$1:$E$999,ROW('Contratações Governo'!$E$1:$E$999)-ROW('Contratações Governo'!$E$1)+1),ROW(24:24))),"")</f>
        <v/>
      </c>
      <c r="BS53" s="165" t="str">
        <f t="shared" si="69"/>
        <v/>
      </c>
    </row>
    <row r="54" spans="1:71" x14ac:dyDescent="0.25">
      <c r="A54" s="667"/>
      <c r="B54" s="119" t="str" cm="1">
        <f t="array" ref="B54">IFERROR(INDEX('Contratações Governo'!$G$1:$G$999,SMALL(IF(B$1='Contratações Governo'!$E$1:$E$999,ROW('Contratações Governo'!$E$1:$E$999)-ROW('Contratações Governo'!$E$1)+1),ROW(25:25))),"")</f>
        <v/>
      </c>
      <c r="C54" s="279" t="str">
        <f t="shared" si="35"/>
        <v/>
      </c>
      <c r="D54" s="121" t="str" cm="1">
        <f t="array" ref="D54">IFERROR(INDEX('Contratações Governo'!$G$1:$G$999,SMALL(IF(D$1='Contratações Governo'!$E$1:$E$999,ROW('Contratações Governo'!$E$1:$E$999)-ROW('Contratações Governo'!$E$1)+1),ROW(25:25))),"")</f>
        <v/>
      </c>
      <c r="E54" s="279" t="str">
        <f t="shared" si="36"/>
        <v/>
      </c>
      <c r="F54" s="121" t="str" cm="1">
        <f t="array" ref="F54">IFERROR(INDEX('Contratações Governo'!$G$1:$G$999,SMALL(IF(F$1='Contratações Governo'!$E$1:$E$999,ROW('Contratações Governo'!$E$1:$E$999)-ROW('Contratações Governo'!$E$1)+1),ROW(25:25))),"")</f>
        <v/>
      </c>
      <c r="G54" s="165" t="str">
        <f t="shared" si="37"/>
        <v/>
      </c>
      <c r="H54" s="88" t="str" cm="1">
        <f t="array" ref="H54">IFERROR(INDEX('Contratações Governo'!$G$1:$G$999,SMALL(IF(H$1='Contratações Governo'!$E$1:$E$999,ROW('Contratações Governo'!$E$1:$E$999)-ROW('Contratações Governo'!$E$1)+1),ROW(25:25))),"")</f>
        <v/>
      </c>
      <c r="I54" s="279" t="str">
        <f t="shared" si="38"/>
        <v/>
      </c>
      <c r="J54" s="122" t="str" cm="1">
        <f t="array" ref="J54">IFERROR(INDEX('Contratações Governo'!$G$1:$G$999,SMALL(IF(J$1='Contratações Governo'!$E$1:$E$999,ROW('Contratações Governo'!$E$1:$E$999)-ROW('Contratações Governo'!$E$1)+1),ROW(25:25))),"")</f>
        <v/>
      </c>
      <c r="K54" s="279" t="str">
        <f t="shared" si="39"/>
        <v/>
      </c>
      <c r="L54" s="122" t="str" cm="1">
        <f t="array" ref="L54">IFERROR(INDEX('Contratações Governo'!$G$1:$G$999,SMALL(IF(L$1='Contratações Governo'!$E$1:$E$999,ROW('Contratações Governo'!$E$1:$E$999)-ROW('Contratações Governo'!$E$1)+1),ROW(25:25))),"")</f>
        <v/>
      </c>
      <c r="M54" s="279" t="str">
        <f t="shared" si="40"/>
        <v/>
      </c>
      <c r="N54" s="119" t="str" cm="1">
        <f t="array" ref="N54">IFERROR(INDEX('Contratações Governo'!$G$1:$G$999,SMALL(IF(N$1='Contratações Governo'!$E$1:$E$999,ROW('Contratações Governo'!$E$1:$E$999)-ROW('Contratações Governo'!$E$1)+1),ROW(25:25))),"")</f>
        <v/>
      </c>
      <c r="O54" s="279" t="str">
        <f t="shared" si="41"/>
        <v/>
      </c>
      <c r="P54" s="88" t="str" cm="1">
        <f t="array" ref="P54">IFERROR(INDEX('Contratações Governo'!$G$1:$G$999,SMALL(IF(P$1='Contratações Governo'!$E$1:$E$999,ROW('Contratações Governo'!$E$1:$E$999)-ROW('Contratações Governo'!$E$1)+1),ROW(25:25))),"")</f>
        <v/>
      </c>
      <c r="Q54" s="279" t="str">
        <f t="shared" si="42"/>
        <v/>
      </c>
      <c r="R54" s="122" t="str" cm="1">
        <f t="array" ref="R54">IFERROR(INDEX('Contratações Governo'!$G$1:$G$999,SMALL(IF(R$1='Contratações Governo'!$E$1:$E$999,ROW('Contratações Governo'!$E$1:$E$999)-ROW('Contratações Governo'!$E$1)+1),ROW(25:25))),"")</f>
        <v/>
      </c>
      <c r="S54" s="279" t="str">
        <f t="shared" si="43"/>
        <v/>
      </c>
      <c r="T54" s="122" t="str" cm="1">
        <f t="array" ref="T54">IFERROR(INDEX('Contratações Governo'!$G$1:$G$999,SMALL(IF(T$1='Contratações Governo'!$E$1:$E$999,ROW('Contratações Governo'!$E$1:$E$999)-ROW('Contratações Governo'!$E$1)+1),ROW(25:25))),"")</f>
        <v/>
      </c>
      <c r="U54" s="279" t="str">
        <f t="shared" si="44"/>
        <v/>
      </c>
      <c r="V54" s="119" t="str" cm="1">
        <f t="array" ref="V54">IFERROR(INDEX('Contratações Governo'!$G$1:$G$999,SMALL(IF(V$1='Contratações Governo'!$E$1:$E$999,ROW('Contratações Governo'!$E$1:$E$999)-ROW('Contratações Governo'!$E$1)+1),ROW(25:25))),"")</f>
        <v/>
      </c>
      <c r="W54" s="279" t="str">
        <f t="shared" si="45"/>
        <v/>
      </c>
      <c r="X54" s="88" t="str" cm="1">
        <f t="array" ref="X54">IFERROR(INDEX('Contratações Governo'!$G$1:$G$999,SMALL(IF(X$1='Contratações Governo'!$E$1:$E$999,ROW('Contratações Governo'!$E$1:$E$999)-ROW('Contratações Governo'!$E$1)+1),ROW(25:25))),"")</f>
        <v/>
      </c>
      <c r="Y54" s="279" t="str">
        <f t="shared" si="46"/>
        <v/>
      </c>
      <c r="Z54" s="122" t="str" cm="1">
        <f t="array" ref="Z54">IFERROR(INDEX('Contratações Governo'!$G$1:$G$999,SMALL(IF(Z$1='Contratações Governo'!$E$1:$E$999,ROW('Contratações Governo'!$E$1:$E$999)-ROW('Contratações Governo'!$E$1)+1),ROW(25:25))),"")</f>
        <v/>
      </c>
      <c r="AA54" s="279" t="str">
        <f t="shared" si="47"/>
        <v/>
      </c>
      <c r="AB54" s="122" t="str" cm="1">
        <f t="array" ref="AB54">IFERROR(INDEX('Contratações Governo'!$G$1:$G$999,SMALL(IF(AB$1='Contratações Governo'!$E$1:$E$999,ROW('Contratações Governo'!$E$1:$E$999)-ROW('Contratações Governo'!$E$1)+1),ROW(25:25))),"")</f>
        <v/>
      </c>
      <c r="AC54" s="279" t="str">
        <f t="shared" si="48"/>
        <v/>
      </c>
      <c r="AD54" s="119" t="str" cm="1">
        <f t="array" ref="AD54">IFERROR(INDEX('Contratações Governo'!$G$1:$G$999,SMALL(IF(AD$1='Contratações Governo'!$E$1:$E$999,ROW('Contratações Governo'!$E$1:$E$999)-ROW('Contratações Governo'!$E$1)+1),ROW(25:25))),"")</f>
        <v/>
      </c>
      <c r="AE54" s="279" t="str">
        <f t="shared" si="49"/>
        <v/>
      </c>
      <c r="AF54" s="121" t="str" cm="1">
        <f t="array" ref="AF54">IFERROR(INDEX('Contratações Governo'!$G$1:$G$999,SMALL(IF(AF$1='Contratações Governo'!$E$1:$E$999,ROW('Contratações Governo'!$E$1:$E$999)-ROW('Contratações Governo'!$E$1)+1),ROW(25:25))),"")</f>
        <v/>
      </c>
      <c r="AG54" s="279" t="str">
        <f t="shared" si="50"/>
        <v/>
      </c>
      <c r="AH54" s="121" t="str" cm="1">
        <f t="array" ref="AH54">IFERROR(INDEX('Contratações Governo'!$G$1:$G$999,SMALL(IF(AH$1='Contratações Governo'!$E$1:$E$999,ROW('Contratações Governo'!$E$1:$E$999)-ROW('Contratações Governo'!$E$1)+1),ROW(25:25))),"")</f>
        <v/>
      </c>
      <c r="AI54" s="279" t="str">
        <f t="shared" si="51"/>
        <v/>
      </c>
      <c r="AJ54" s="88" t="str" cm="1">
        <f t="array" ref="AJ54">IFERROR(INDEX('Contratações Governo'!$G$1:$G$999,SMALL(IF(AJ$1='Contratações Governo'!$E$1:$E$999,ROW('Contratações Governo'!$E$1:$E$999)-ROW('Contratações Governo'!$E$1)+1),ROW(25:25))),"")</f>
        <v/>
      </c>
      <c r="AK54" s="279" t="str">
        <f t="shared" si="52"/>
        <v/>
      </c>
      <c r="AL54" s="122" t="str" cm="1">
        <f t="array" ref="AL54">IFERROR(INDEX('Contratações Governo'!$G$1:$G$999,SMALL(IF(AL$1='Contratações Governo'!$E$1:$E$999,ROW('Contratações Governo'!$E$1:$E$999)-ROW('Contratações Governo'!$E$1)+1),ROW(25:25))),"")</f>
        <v/>
      </c>
      <c r="AM54" s="279" t="str">
        <f t="shared" si="53"/>
        <v/>
      </c>
      <c r="AN54" s="122" t="str" cm="1">
        <f t="array" ref="AN54">IFERROR(INDEX('Contratações Governo'!$G$1:$G$999,SMALL(IF(AN$1='Contratações Governo'!$E$1:$E$999,ROW('Contratações Governo'!$E$1:$E$999)-ROW('Contratações Governo'!$E$1)+1),ROW(25:25))),"")</f>
        <v/>
      </c>
      <c r="AO54" s="279" t="str">
        <f t="shared" si="54"/>
        <v/>
      </c>
      <c r="AP54" s="119" t="str" cm="1">
        <f t="array" ref="AP54">IFERROR(INDEX('Contratações Governo'!$G$1:$G$999,SMALL(IF(AP$1='Contratações Governo'!$E$1:$E$999,ROW('Contratações Governo'!$E$1:$E$999)-ROW('Contratações Governo'!$E$1)+1),ROW(25:25))),"")</f>
        <v/>
      </c>
      <c r="AQ54" s="279" t="str">
        <f t="shared" si="55"/>
        <v/>
      </c>
      <c r="AR54" s="121" t="str" cm="1">
        <f t="array" ref="AR54">IFERROR(INDEX('Contratações Governo'!$G$1:$G$999,SMALL(IF(AR$1='Contratações Governo'!$E$1:$E$999,ROW('Contratações Governo'!$E$1:$E$999)-ROW('Contratações Governo'!$E$1)+1),ROW(25:25))),"")</f>
        <v/>
      </c>
      <c r="AS54" s="279" t="str">
        <f t="shared" si="56"/>
        <v/>
      </c>
      <c r="AT54" s="121" t="str" cm="1">
        <f t="array" ref="AT54">IFERROR(INDEX('Contratações Governo'!$G$1:$G$999,SMALL(IF(AT$1='Contratações Governo'!$E$1:$E$999,ROW('Contratações Governo'!$E$1:$E$999)-ROW('Contratações Governo'!$E$1)+1),ROW(25:25))),"")</f>
        <v/>
      </c>
      <c r="AU54" s="279" t="str">
        <f t="shared" si="57"/>
        <v/>
      </c>
      <c r="AV54" s="88" t="str" cm="1">
        <f t="array" ref="AV54">IFERROR(INDEX('Contratações Governo'!$G$1:$G$999,SMALL(IF(AV$1='Contratações Governo'!$E$1:$E$999,ROW('Contratações Governo'!$E$1:$E$999)-ROW('Contratações Governo'!$E$1)+1),ROW(25:25))),"")</f>
        <v/>
      </c>
      <c r="AW54" s="279" t="str">
        <f t="shared" si="58"/>
        <v/>
      </c>
      <c r="AX54" s="122" t="str" cm="1">
        <f t="array" ref="AX54">IFERROR(INDEX('Contratações Governo'!$G$1:$G$999,SMALL(IF(AX$1='Contratações Governo'!$E$1:$E$999,ROW('Contratações Governo'!$E$1:$E$999)-ROW('Contratações Governo'!$E$1)+1),ROW(25:25))),"")</f>
        <v/>
      </c>
      <c r="AY54" s="279" t="str">
        <f t="shared" si="59"/>
        <v/>
      </c>
      <c r="AZ54" s="122" t="str" cm="1">
        <f t="array" ref="AZ54">IFERROR(INDEX('Contratações Governo'!$G$1:$G$999,SMALL(IF(AZ$1='Contratações Governo'!$E$1:$E$999,ROW('Contratações Governo'!$E$1:$E$999)-ROW('Contratações Governo'!$E$1)+1),ROW(25:25))),"")</f>
        <v/>
      </c>
      <c r="BA54" s="279" t="str">
        <f t="shared" si="60"/>
        <v/>
      </c>
      <c r="BB54" s="119" t="str" cm="1">
        <f t="array" ref="BB54">IFERROR(INDEX('Contratações Governo'!$G$1:$G$999,SMALL(IF(BB$1='Contratações Governo'!$E$1:$E$999,ROW('Contratações Governo'!$E$1:$E$999)-ROW('Contratações Governo'!$E$1)+1),ROW(25:25))),"")</f>
        <v/>
      </c>
      <c r="BC54" s="279" t="str">
        <f t="shared" si="61"/>
        <v/>
      </c>
      <c r="BD54" s="121" t="str" cm="1">
        <f t="array" ref="BD54">IFERROR(INDEX('Contratações Governo'!$G$1:$G$999,SMALL(IF(BD$1='Contratações Governo'!$E$1:$E$999,ROW('Contratações Governo'!$E$1:$E$999)-ROW('Contratações Governo'!$E$1)+1),ROW(25:25))),"")</f>
        <v/>
      </c>
      <c r="BE54" s="279" t="str">
        <f t="shared" si="62"/>
        <v/>
      </c>
      <c r="BF54" s="121" t="str" cm="1">
        <f t="array" ref="BF54">IFERROR(INDEX('Contratações Governo'!$G$1:$G$999,SMALL(IF(BF$1='Contratações Governo'!$E$1:$E$999,ROW('Contratações Governo'!$E$1:$E$999)-ROW('Contratações Governo'!$E$1)+1),ROW(25:25))),"")</f>
        <v/>
      </c>
      <c r="BG54" s="279" t="str">
        <f t="shared" si="63"/>
        <v/>
      </c>
      <c r="BH54" s="88" t="str" cm="1">
        <f t="array" ref="BH54">IFERROR(INDEX('Contratações Governo'!$G$1:$G$999,SMALL(IF(BH$1='Contratações Governo'!$E$1:$E$999,ROW('Contratações Governo'!$E$1:$E$999)-ROW('Contratações Governo'!$E$1)+1),ROW(25:25))),"")</f>
        <v/>
      </c>
      <c r="BI54" s="279" t="str">
        <f t="shared" si="64"/>
        <v/>
      </c>
      <c r="BJ54" s="122" t="str" cm="1">
        <f t="array" ref="BJ54">IFERROR(INDEX('Contratações Governo'!$G$1:$G$999,SMALL(IF(BJ$1='Contratações Governo'!$E$1:$E$999,ROW('Contratações Governo'!$E$1:$E$999)-ROW('Contratações Governo'!$E$1)+1),ROW(25:25))),"")</f>
        <v/>
      </c>
      <c r="BK54" s="279" t="str">
        <f t="shared" si="65"/>
        <v/>
      </c>
      <c r="BL54" s="122" t="str" cm="1">
        <f t="array" ref="BL54">IFERROR(INDEX('Contratações Governo'!$G$1:$G$999,SMALL(IF(BL$1='Contratações Governo'!$E$1:$E$999,ROW('Contratações Governo'!$E$1:$E$999)-ROW('Contratações Governo'!$E$1)+1),ROW(25:25))),"")</f>
        <v/>
      </c>
      <c r="BM54" s="279" t="str">
        <f t="shared" si="66"/>
        <v/>
      </c>
      <c r="BN54" s="119" t="str" cm="1">
        <f t="array" ref="BN54">IFERROR(INDEX('Contratações Governo'!$G$1:$G$999,SMALL(IF(BN$1='Contratações Governo'!$E$1:$E$999,ROW('Contratações Governo'!$E$1:$E$999)-ROW('Contratações Governo'!$E$1)+1),ROW(25:25))),"")</f>
        <v/>
      </c>
      <c r="BO54" s="165" t="str">
        <f t="shared" si="67"/>
        <v/>
      </c>
      <c r="BP54" s="122" t="str" cm="1">
        <f t="array" ref="BP54">IFERROR(INDEX('Contratações Governo'!$G$1:$G$999,SMALL(IF(BP$1='Contratações Governo'!$E$1:$E$999,ROW('Contratações Governo'!$E$1:$E$999)-ROW('Contratações Governo'!$E$1)+1),ROW(25:25))),"")</f>
        <v/>
      </c>
      <c r="BQ54" s="279" t="str">
        <f t="shared" si="68"/>
        <v/>
      </c>
      <c r="BR54" s="122" t="str" cm="1">
        <f t="array" ref="BR54">IFERROR(INDEX('Contratações Governo'!$G$1:$G$999,SMALL(IF(BR$1='Contratações Governo'!$E$1:$E$999,ROW('Contratações Governo'!$E$1:$E$999)-ROW('Contratações Governo'!$E$1)+1),ROW(25:25))),"")</f>
        <v/>
      </c>
      <c r="BS54" s="165" t="str">
        <f t="shared" si="69"/>
        <v/>
      </c>
    </row>
    <row r="55" spans="1:71" x14ac:dyDescent="0.25">
      <c r="A55" s="667"/>
      <c r="B55" s="119" t="str" cm="1">
        <f t="array" ref="B55">IFERROR(INDEX('Contratações Governo'!$G$1:$G$999,SMALL(IF(B$1='Contratações Governo'!$E$1:$E$999,ROW('Contratações Governo'!$E$1:$E$999)-ROW('Contratações Governo'!$E$1)+1),ROW(29:29))),"")</f>
        <v/>
      </c>
      <c r="C55" s="279" t="str">
        <f t="shared" si="35"/>
        <v/>
      </c>
      <c r="D55" s="121" t="str" cm="1">
        <f t="array" ref="D55">IFERROR(INDEX('Contratações Governo'!$G$1:$G$999,SMALL(IF(D$1='Contratações Governo'!$E$1:$E$999,ROW('Contratações Governo'!$E$1:$E$999)-ROW('Contratações Governo'!$E$1)+1),ROW(29:29))),"")</f>
        <v/>
      </c>
      <c r="E55" s="279" t="str">
        <f t="shared" si="36"/>
        <v/>
      </c>
      <c r="F55" s="121" t="str" cm="1">
        <f t="array" ref="F55">IFERROR(INDEX('Contratações Governo'!$G$1:$G$999,SMALL(IF(F$1='Contratações Governo'!$E$1:$E$999,ROW('Contratações Governo'!$E$1:$E$999)-ROW('Contratações Governo'!$E$1)+1),ROW(29:29))),"")</f>
        <v/>
      </c>
      <c r="G55" s="165" t="str">
        <f t="shared" si="37"/>
        <v/>
      </c>
      <c r="H55" s="88" t="str" cm="1">
        <f t="array" ref="H55">IFERROR(INDEX('Contratações Governo'!$G$1:$G$999,SMALL(IF(H$1='Contratações Governo'!$E$1:$E$999,ROW('Contratações Governo'!$E$1:$E$999)-ROW('Contratações Governo'!$E$1)+1),ROW(29:29))),"")</f>
        <v/>
      </c>
      <c r="I55" s="279" t="str">
        <f t="shared" si="38"/>
        <v/>
      </c>
      <c r="J55" s="122" t="str" cm="1">
        <f t="array" ref="J55">IFERROR(INDEX('Contratações Governo'!$G$1:$G$999,SMALL(IF(J$1='Contratações Governo'!$E$1:$E$999,ROW('Contratações Governo'!$E$1:$E$999)-ROW('Contratações Governo'!$E$1)+1),ROW(29:29))),"")</f>
        <v/>
      </c>
      <c r="K55" s="279" t="str">
        <f t="shared" si="39"/>
        <v/>
      </c>
      <c r="L55" s="122" t="str" cm="1">
        <f t="array" ref="L55">IFERROR(INDEX('Contratações Governo'!$G$1:$G$999,SMALL(IF(L$1='Contratações Governo'!$E$1:$E$999,ROW('Contratações Governo'!$E$1:$E$999)-ROW('Contratações Governo'!$E$1)+1),ROW(29:29))),"")</f>
        <v/>
      </c>
      <c r="M55" s="279" t="str">
        <f t="shared" si="40"/>
        <v/>
      </c>
      <c r="N55" s="119" t="str" cm="1">
        <f t="array" ref="N55">IFERROR(INDEX('Contratações Governo'!$G$1:$G$999,SMALL(IF(N$1='Contratações Governo'!$E$1:$E$999,ROW('Contratações Governo'!$E$1:$E$999)-ROW('Contratações Governo'!$E$1)+1),ROW(29:29))),"")</f>
        <v/>
      </c>
      <c r="O55" s="279" t="str">
        <f t="shared" si="41"/>
        <v/>
      </c>
      <c r="P55" s="88" t="str" cm="1">
        <f t="array" ref="P55">IFERROR(INDEX('Contratações Governo'!$G$1:$G$999,SMALL(IF(P$1='Contratações Governo'!$E$1:$E$999,ROW('Contratações Governo'!$E$1:$E$999)-ROW('Contratações Governo'!$E$1)+1),ROW(29:29))),"")</f>
        <v/>
      </c>
      <c r="Q55" s="279" t="str">
        <f t="shared" si="42"/>
        <v/>
      </c>
      <c r="R55" s="122" t="str" cm="1">
        <f t="array" ref="R55">IFERROR(INDEX('Contratações Governo'!$G$1:$G$999,SMALL(IF(R$1='Contratações Governo'!$E$1:$E$999,ROW('Contratações Governo'!$E$1:$E$999)-ROW('Contratações Governo'!$E$1)+1),ROW(29:29))),"")</f>
        <v/>
      </c>
      <c r="S55" s="279" t="str">
        <f t="shared" si="43"/>
        <v/>
      </c>
      <c r="T55" s="122" t="str" cm="1">
        <f t="array" ref="T55">IFERROR(INDEX('Contratações Governo'!$G$1:$G$999,SMALL(IF(T$1='Contratações Governo'!$E$1:$E$999,ROW('Contratações Governo'!$E$1:$E$999)-ROW('Contratações Governo'!$E$1)+1),ROW(29:29))),"")</f>
        <v/>
      </c>
      <c r="U55" s="279" t="str">
        <f t="shared" si="44"/>
        <v/>
      </c>
      <c r="V55" s="119" t="str" cm="1">
        <f t="array" ref="V55">IFERROR(INDEX('Contratações Governo'!$G$1:$G$999,SMALL(IF(V$1='Contratações Governo'!$E$1:$E$999,ROW('Contratações Governo'!$E$1:$E$999)-ROW('Contratações Governo'!$E$1)+1),ROW(29:29))),"")</f>
        <v/>
      </c>
      <c r="W55" s="279" t="str">
        <f t="shared" si="45"/>
        <v/>
      </c>
      <c r="X55" s="88" t="str" cm="1">
        <f t="array" ref="X55">IFERROR(INDEX('Contratações Governo'!$G$1:$G$999,SMALL(IF(X$1='Contratações Governo'!$E$1:$E$999,ROW('Contratações Governo'!$E$1:$E$999)-ROW('Contratações Governo'!$E$1)+1),ROW(29:29))),"")</f>
        <v/>
      </c>
      <c r="Y55" s="279" t="str">
        <f t="shared" si="46"/>
        <v/>
      </c>
      <c r="Z55" s="122" t="str" cm="1">
        <f t="array" ref="Z55">IFERROR(INDEX('Contratações Governo'!$G$1:$G$999,SMALL(IF(Z$1='Contratações Governo'!$E$1:$E$999,ROW('Contratações Governo'!$E$1:$E$999)-ROW('Contratações Governo'!$E$1)+1),ROW(29:29))),"")</f>
        <v/>
      </c>
      <c r="AA55" s="279" t="str">
        <f t="shared" si="47"/>
        <v/>
      </c>
      <c r="AB55" s="122" t="str" cm="1">
        <f t="array" ref="AB55">IFERROR(INDEX('Contratações Governo'!$G$1:$G$999,SMALL(IF(AB$1='Contratações Governo'!$E$1:$E$999,ROW('Contratações Governo'!$E$1:$E$999)-ROW('Contratações Governo'!$E$1)+1),ROW(29:29))),"")</f>
        <v/>
      </c>
      <c r="AC55" s="279" t="str">
        <f t="shared" si="48"/>
        <v/>
      </c>
      <c r="AD55" s="119" t="str" cm="1">
        <f t="array" ref="AD55">IFERROR(INDEX('Contratações Governo'!$G$1:$G$999,SMALL(IF(AD$1='Contratações Governo'!$E$1:$E$999,ROW('Contratações Governo'!$E$1:$E$999)-ROW('Contratações Governo'!$E$1)+1),ROW(29:29))),"")</f>
        <v/>
      </c>
      <c r="AE55" s="279" t="str">
        <f t="shared" si="49"/>
        <v/>
      </c>
      <c r="AF55" s="121" t="str" cm="1">
        <f t="array" ref="AF55">IFERROR(INDEX('Contratações Governo'!$G$1:$G$999,SMALL(IF(AF$1='Contratações Governo'!$E$1:$E$999,ROW('Contratações Governo'!$E$1:$E$999)-ROW('Contratações Governo'!$E$1)+1),ROW(29:29))),"")</f>
        <v/>
      </c>
      <c r="AG55" s="279" t="str">
        <f t="shared" si="50"/>
        <v/>
      </c>
      <c r="AH55" s="121" t="str" cm="1">
        <f t="array" ref="AH55">IFERROR(INDEX('Contratações Governo'!$G$1:$G$999,SMALL(IF(AH$1='Contratações Governo'!$E$1:$E$999,ROW('Contratações Governo'!$E$1:$E$999)-ROW('Contratações Governo'!$E$1)+1),ROW(29:29))),"")</f>
        <v/>
      </c>
      <c r="AI55" s="279" t="str">
        <f t="shared" si="51"/>
        <v/>
      </c>
      <c r="AJ55" s="88" t="str" cm="1">
        <f t="array" ref="AJ55">IFERROR(INDEX('Contratações Governo'!$G$1:$G$999,SMALL(IF(AJ$1='Contratações Governo'!$E$1:$E$999,ROW('Contratações Governo'!$E$1:$E$999)-ROW('Contratações Governo'!$E$1)+1),ROW(29:29))),"")</f>
        <v/>
      </c>
      <c r="AK55" s="279" t="str">
        <f t="shared" si="52"/>
        <v/>
      </c>
      <c r="AL55" s="122" t="str" cm="1">
        <f t="array" ref="AL55">IFERROR(INDEX('Contratações Governo'!$G$1:$G$999,SMALL(IF(AL$1='Contratações Governo'!$E$1:$E$999,ROW('Contratações Governo'!$E$1:$E$999)-ROW('Contratações Governo'!$E$1)+1),ROW(29:29))),"")</f>
        <v/>
      </c>
      <c r="AM55" s="279" t="str">
        <f t="shared" si="53"/>
        <v/>
      </c>
      <c r="AN55" s="122" t="str" cm="1">
        <f t="array" ref="AN55">IFERROR(INDEX('Contratações Governo'!$G$1:$G$999,SMALL(IF(AN$1='Contratações Governo'!$E$1:$E$999,ROW('Contratações Governo'!$E$1:$E$999)-ROW('Contratações Governo'!$E$1)+1),ROW(29:29))),"")</f>
        <v/>
      </c>
      <c r="AO55" s="279" t="str">
        <f t="shared" si="54"/>
        <v/>
      </c>
      <c r="AP55" s="119" t="str" cm="1">
        <f t="array" ref="AP55">IFERROR(INDEX('Contratações Governo'!$G$1:$G$999,SMALL(IF(AP$1='Contratações Governo'!$E$1:$E$999,ROW('Contratações Governo'!$E$1:$E$999)-ROW('Contratações Governo'!$E$1)+1),ROW(29:29))),"")</f>
        <v/>
      </c>
      <c r="AQ55" s="279" t="str">
        <f t="shared" si="55"/>
        <v/>
      </c>
      <c r="AR55" s="121" t="str" cm="1">
        <f t="array" ref="AR55">IFERROR(INDEX('Contratações Governo'!$G$1:$G$999,SMALL(IF(AR$1='Contratações Governo'!$E$1:$E$999,ROW('Contratações Governo'!$E$1:$E$999)-ROW('Contratações Governo'!$E$1)+1),ROW(29:29))),"")</f>
        <v/>
      </c>
      <c r="AS55" s="279" t="str">
        <f t="shared" si="56"/>
        <v/>
      </c>
      <c r="AT55" s="121" t="str" cm="1">
        <f t="array" ref="AT55">IFERROR(INDEX('Contratações Governo'!$G$1:$G$999,SMALL(IF(AT$1='Contratações Governo'!$E$1:$E$999,ROW('Contratações Governo'!$E$1:$E$999)-ROW('Contratações Governo'!$E$1)+1),ROW(29:29))),"")</f>
        <v/>
      </c>
      <c r="AU55" s="279" t="str">
        <f t="shared" si="57"/>
        <v/>
      </c>
      <c r="AV55" s="88" t="str" cm="1">
        <f t="array" ref="AV55">IFERROR(INDEX('Contratações Governo'!$G$1:$G$999,SMALL(IF(AV$1='Contratações Governo'!$E$1:$E$999,ROW('Contratações Governo'!$E$1:$E$999)-ROW('Contratações Governo'!$E$1)+1),ROW(29:29))),"")</f>
        <v/>
      </c>
      <c r="AW55" s="279" t="str">
        <f t="shared" si="58"/>
        <v/>
      </c>
      <c r="AX55" s="122" t="str" cm="1">
        <f t="array" ref="AX55">IFERROR(INDEX('Contratações Governo'!$G$1:$G$999,SMALL(IF(AX$1='Contratações Governo'!$E$1:$E$999,ROW('Contratações Governo'!$E$1:$E$999)-ROW('Contratações Governo'!$E$1)+1),ROW(29:29))),"")</f>
        <v/>
      </c>
      <c r="AY55" s="279" t="str">
        <f t="shared" si="59"/>
        <v/>
      </c>
      <c r="AZ55" s="122" t="str" cm="1">
        <f t="array" ref="AZ55">IFERROR(INDEX('Contratações Governo'!$G$1:$G$999,SMALL(IF(AZ$1='Contratações Governo'!$E$1:$E$999,ROW('Contratações Governo'!$E$1:$E$999)-ROW('Contratações Governo'!$E$1)+1),ROW(29:29))),"")</f>
        <v/>
      </c>
      <c r="BA55" s="279" t="str">
        <f t="shared" si="60"/>
        <v/>
      </c>
      <c r="BB55" s="119" t="str" cm="1">
        <f t="array" ref="BB55">IFERROR(INDEX('Contratações Governo'!$G$1:$G$999,SMALL(IF(BB$1='Contratações Governo'!$E$1:$E$999,ROW('Contratações Governo'!$E$1:$E$999)-ROW('Contratações Governo'!$E$1)+1),ROW(29:29))),"")</f>
        <v/>
      </c>
      <c r="BC55" s="279" t="str">
        <f t="shared" si="61"/>
        <v/>
      </c>
      <c r="BD55" s="121" t="str" cm="1">
        <f t="array" ref="BD55">IFERROR(INDEX('Contratações Governo'!$G$1:$G$999,SMALL(IF(BD$1='Contratações Governo'!$E$1:$E$999,ROW('Contratações Governo'!$E$1:$E$999)-ROW('Contratações Governo'!$E$1)+1),ROW(29:29))),"")</f>
        <v/>
      </c>
      <c r="BE55" s="279" t="str">
        <f t="shared" si="62"/>
        <v/>
      </c>
      <c r="BF55" s="121" t="str" cm="1">
        <f t="array" ref="BF55">IFERROR(INDEX('Contratações Governo'!$G$1:$G$999,SMALL(IF(BF$1='Contratações Governo'!$E$1:$E$999,ROW('Contratações Governo'!$E$1:$E$999)-ROW('Contratações Governo'!$E$1)+1),ROW(29:29))),"")</f>
        <v/>
      </c>
      <c r="BG55" s="279" t="str">
        <f t="shared" si="63"/>
        <v/>
      </c>
      <c r="BH55" s="88" t="str" cm="1">
        <f t="array" ref="BH55">IFERROR(INDEX('Contratações Governo'!$G$1:$G$999,SMALL(IF(BH$1='Contratações Governo'!$E$1:$E$999,ROW('Contratações Governo'!$E$1:$E$999)-ROW('Contratações Governo'!$E$1)+1),ROW(29:29))),"")</f>
        <v/>
      </c>
      <c r="BI55" s="279" t="str">
        <f t="shared" si="64"/>
        <v/>
      </c>
      <c r="BJ55" s="122" t="str" cm="1">
        <f t="array" ref="BJ55">IFERROR(INDEX('Contratações Governo'!$G$1:$G$999,SMALL(IF(BJ$1='Contratações Governo'!$E$1:$E$999,ROW('Contratações Governo'!$E$1:$E$999)-ROW('Contratações Governo'!$E$1)+1),ROW(29:29))),"")</f>
        <v/>
      </c>
      <c r="BK55" s="279" t="str">
        <f t="shared" si="65"/>
        <v/>
      </c>
      <c r="BL55" s="122" t="str" cm="1">
        <f t="array" ref="BL55">IFERROR(INDEX('Contratações Governo'!$G$1:$G$999,SMALL(IF(BL$1='Contratações Governo'!$E$1:$E$999,ROW('Contratações Governo'!$E$1:$E$999)-ROW('Contratações Governo'!$E$1)+1),ROW(29:29))),"")</f>
        <v/>
      </c>
      <c r="BM55" s="279" t="str">
        <f t="shared" si="66"/>
        <v/>
      </c>
      <c r="BN55" s="119" t="str" cm="1">
        <f t="array" ref="BN55">IFERROR(INDEX('Contratações Governo'!$G$1:$G$999,SMALL(IF(BN$1='Contratações Governo'!$E$1:$E$999,ROW('Contratações Governo'!$E$1:$E$999)-ROW('Contratações Governo'!$E$1)+1),ROW(29:29))),"")</f>
        <v/>
      </c>
      <c r="BO55" s="165" t="str">
        <f t="shared" si="67"/>
        <v/>
      </c>
      <c r="BP55" s="122" t="str" cm="1">
        <f t="array" ref="BP55">IFERROR(INDEX('Contratações Governo'!$G$1:$G$999,SMALL(IF(BP$1='Contratações Governo'!$E$1:$E$999,ROW('Contratações Governo'!$E$1:$E$999)-ROW('Contratações Governo'!$E$1)+1),ROW(29:29))),"")</f>
        <v/>
      </c>
      <c r="BQ55" s="279" t="str">
        <f t="shared" si="68"/>
        <v/>
      </c>
      <c r="BR55" s="122" t="str" cm="1">
        <f t="array" ref="BR55">IFERROR(INDEX('Contratações Governo'!$G$1:$G$999,SMALL(IF(BR$1='Contratações Governo'!$E$1:$E$999,ROW('Contratações Governo'!$E$1:$E$999)-ROW('Contratações Governo'!$E$1)+1),ROW(29:29))),"")</f>
        <v/>
      </c>
      <c r="BS55" s="165" t="str">
        <f t="shared" si="69"/>
        <v/>
      </c>
    </row>
    <row r="56" spans="1:71" x14ac:dyDescent="0.25">
      <c r="A56" s="667"/>
      <c r="B56" s="119" t="str" cm="1">
        <f t="array" ref="B56">IFERROR(INDEX('Contratações Governo'!$G$1:$G$999,SMALL(IF(B$1='Contratações Governo'!$E$1:$E$999,ROW('Contratações Governo'!$E$1:$E$999)-ROW('Contratações Governo'!$E$1)+1),ROW(30:30))),"")</f>
        <v/>
      </c>
      <c r="C56" s="279" t="str">
        <f t="shared" si="35"/>
        <v/>
      </c>
      <c r="D56" s="121" t="str" cm="1">
        <f t="array" ref="D56">IFERROR(INDEX('Contratações Governo'!$G$1:$G$999,SMALL(IF(D$1='Contratações Governo'!$E$1:$E$999,ROW('Contratações Governo'!$E$1:$E$999)-ROW('Contratações Governo'!$E$1)+1),ROW(30:30))),"")</f>
        <v/>
      </c>
      <c r="E56" s="279" t="str">
        <f t="shared" si="36"/>
        <v/>
      </c>
      <c r="F56" s="121" t="str" cm="1">
        <f t="array" ref="F56">IFERROR(INDEX('Contratações Governo'!$G$1:$G$999,SMALL(IF(F$1='Contratações Governo'!$E$1:$E$999,ROW('Contratações Governo'!$E$1:$E$999)-ROW('Contratações Governo'!$E$1)+1),ROW(30:30))),"")</f>
        <v/>
      </c>
      <c r="G56" s="165" t="str">
        <f t="shared" si="37"/>
        <v/>
      </c>
      <c r="H56" s="88" t="str" cm="1">
        <f t="array" ref="H56">IFERROR(INDEX('Contratações Governo'!$G$1:$G$999,SMALL(IF(H$1='Contratações Governo'!$E$1:$E$999,ROW('Contratações Governo'!$E$1:$E$999)-ROW('Contratações Governo'!$E$1)+1),ROW(30:30))),"")</f>
        <v/>
      </c>
      <c r="I56" s="279" t="str">
        <f t="shared" si="38"/>
        <v/>
      </c>
      <c r="J56" s="122" t="str" cm="1">
        <f t="array" ref="J56">IFERROR(INDEX('Contratações Governo'!$G$1:$G$999,SMALL(IF(J$1='Contratações Governo'!$E$1:$E$999,ROW('Contratações Governo'!$E$1:$E$999)-ROW('Contratações Governo'!$E$1)+1),ROW(30:30))),"")</f>
        <v/>
      </c>
      <c r="K56" s="279" t="str">
        <f t="shared" si="39"/>
        <v/>
      </c>
      <c r="L56" s="122" t="str" cm="1">
        <f t="array" ref="L56">IFERROR(INDEX('Contratações Governo'!$G$1:$G$999,SMALL(IF(L$1='Contratações Governo'!$E$1:$E$999,ROW('Contratações Governo'!$E$1:$E$999)-ROW('Contratações Governo'!$E$1)+1),ROW(30:30))),"")</f>
        <v/>
      </c>
      <c r="M56" s="279" t="str">
        <f t="shared" si="40"/>
        <v/>
      </c>
      <c r="N56" s="119" t="str" cm="1">
        <f t="array" ref="N56">IFERROR(INDEX('Contratações Governo'!$G$1:$G$999,SMALL(IF(N$1='Contratações Governo'!$E$1:$E$999,ROW('Contratações Governo'!$E$1:$E$999)-ROW('Contratações Governo'!$E$1)+1),ROW(30:30))),"")</f>
        <v/>
      </c>
      <c r="O56" s="279" t="str">
        <f t="shared" si="41"/>
        <v/>
      </c>
      <c r="P56" s="88" t="str" cm="1">
        <f t="array" ref="P56">IFERROR(INDEX('Contratações Governo'!$G$1:$G$999,SMALL(IF(P$1='Contratações Governo'!$E$1:$E$999,ROW('Contratações Governo'!$E$1:$E$999)-ROW('Contratações Governo'!$E$1)+1),ROW(30:30))),"")</f>
        <v/>
      </c>
      <c r="Q56" s="279" t="str">
        <f t="shared" si="42"/>
        <v/>
      </c>
      <c r="R56" s="122" t="str" cm="1">
        <f t="array" ref="R56">IFERROR(INDEX('Contratações Governo'!$G$1:$G$999,SMALL(IF(R$1='Contratações Governo'!$E$1:$E$999,ROW('Contratações Governo'!$E$1:$E$999)-ROW('Contratações Governo'!$E$1)+1),ROW(30:30))),"")</f>
        <v/>
      </c>
      <c r="S56" s="279" t="str">
        <f t="shared" si="43"/>
        <v/>
      </c>
      <c r="T56" s="122" t="str" cm="1">
        <f t="array" ref="T56">IFERROR(INDEX('Contratações Governo'!$G$1:$G$999,SMALL(IF(T$1='Contratações Governo'!$E$1:$E$999,ROW('Contratações Governo'!$E$1:$E$999)-ROW('Contratações Governo'!$E$1)+1),ROW(30:30))),"")</f>
        <v/>
      </c>
      <c r="U56" s="279" t="str">
        <f t="shared" si="44"/>
        <v/>
      </c>
      <c r="V56" s="119" t="str" cm="1">
        <f t="array" ref="V56">IFERROR(INDEX('Contratações Governo'!$G$1:$G$999,SMALL(IF(V$1='Contratações Governo'!$E$1:$E$999,ROW('Contratações Governo'!$E$1:$E$999)-ROW('Contratações Governo'!$E$1)+1),ROW(30:30))),"")</f>
        <v/>
      </c>
      <c r="W56" s="279" t="str">
        <f t="shared" si="45"/>
        <v/>
      </c>
      <c r="X56" s="88" t="str" cm="1">
        <f t="array" ref="X56">IFERROR(INDEX('Contratações Governo'!$G$1:$G$999,SMALL(IF(X$1='Contratações Governo'!$E$1:$E$999,ROW('Contratações Governo'!$E$1:$E$999)-ROW('Contratações Governo'!$E$1)+1),ROW(30:30))),"")</f>
        <v/>
      </c>
      <c r="Y56" s="279" t="str">
        <f t="shared" si="46"/>
        <v/>
      </c>
      <c r="Z56" s="122" t="str" cm="1">
        <f t="array" ref="Z56">IFERROR(INDEX('Contratações Governo'!$G$1:$G$999,SMALL(IF(Z$1='Contratações Governo'!$E$1:$E$999,ROW('Contratações Governo'!$E$1:$E$999)-ROW('Contratações Governo'!$E$1)+1),ROW(30:30))),"")</f>
        <v/>
      </c>
      <c r="AA56" s="279" t="str">
        <f t="shared" si="47"/>
        <v/>
      </c>
      <c r="AB56" s="122" t="str" cm="1">
        <f t="array" ref="AB56">IFERROR(INDEX('Contratações Governo'!$G$1:$G$999,SMALL(IF(AB$1='Contratações Governo'!$E$1:$E$999,ROW('Contratações Governo'!$E$1:$E$999)-ROW('Contratações Governo'!$E$1)+1),ROW(30:30))),"")</f>
        <v/>
      </c>
      <c r="AC56" s="279" t="str">
        <f t="shared" si="48"/>
        <v/>
      </c>
      <c r="AD56" s="119" t="str" cm="1">
        <f t="array" ref="AD56">IFERROR(INDEX('Contratações Governo'!$G$1:$G$999,SMALL(IF(AD$1='Contratações Governo'!$E$1:$E$999,ROW('Contratações Governo'!$E$1:$E$999)-ROW('Contratações Governo'!$E$1)+1),ROW(30:30))),"")</f>
        <v/>
      </c>
      <c r="AE56" s="279" t="str">
        <f t="shared" si="49"/>
        <v/>
      </c>
      <c r="AF56" s="121" t="str" cm="1">
        <f t="array" ref="AF56">IFERROR(INDEX('Contratações Governo'!$G$1:$G$999,SMALL(IF(AF$1='Contratações Governo'!$E$1:$E$999,ROW('Contratações Governo'!$E$1:$E$999)-ROW('Contratações Governo'!$E$1)+1),ROW(30:30))),"")</f>
        <v/>
      </c>
      <c r="AG56" s="279" t="str">
        <f t="shared" si="50"/>
        <v/>
      </c>
      <c r="AH56" s="121" t="str" cm="1">
        <f t="array" ref="AH56">IFERROR(INDEX('Contratações Governo'!$G$1:$G$999,SMALL(IF(AH$1='Contratações Governo'!$E$1:$E$999,ROW('Contratações Governo'!$E$1:$E$999)-ROW('Contratações Governo'!$E$1)+1),ROW(30:30))),"")</f>
        <v/>
      </c>
      <c r="AI56" s="279" t="str">
        <f t="shared" si="51"/>
        <v/>
      </c>
      <c r="AJ56" s="88" t="str" cm="1">
        <f t="array" ref="AJ56">IFERROR(INDEX('Contratações Governo'!$G$1:$G$999,SMALL(IF(AJ$1='Contratações Governo'!$E$1:$E$999,ROW('Contratações Governo'!$E$1:$E$999)-ROW('Contratações Governo'!$E$1)+1),ROW(30:30))),"")</f>
        <v/>
      </c>
      <c r="AK56" s="279" t="str">
        <f t="shared" si="52"/>
        <v/>
      </c>
      <c r="AL56" s="122" t="str" cm="1">
        <f t="array" ref="AL56">IFERROR(INDEX('Contratações Governo'!$G$1:$G$999,SMALL(IF(AL$1='Contratações Governo'!$E$1:$E$999,ROW('Contratações Governo'!$E$1:$E$999)-ROW('Contratações Governo'!$E$1)+1),ROW(30:30))),"")</f>
        <v/>
      </c>
      <c r="AM56" s="279" t="str">
        <f t="shared" si="53"/>
        <v/>
      </c>
      <c r="AN56" s="122" t="str" cm="1">
        <f t="array" ref="AN56">IFERROR(INDEX('Contratações Governo'!$G$1:$G$999,SMALL(IF(AN$1='Contratações Governo'!$E$1:$E$999,ROW('Contratações Governo'!$E$1:$E$999)-ROW('Contratações Governo'!$E$1)+1),ROW(30:30))),"")</f>
        <v/>
      </c>
      <c r="AO56" s="279" t="str">
        <f t="shared" si="54"/>
        <v/>
      </c>
      <c r="AP56" s="119" t="str" cm="1">
        <f t="array" ref="AP56">IFERROR(INDEX('Contratações Governo'!$G$1:$G$999,SMALL(IF(AP$1='Contratações Governo'!$E$1:$E$999,ROW('Contratações Governo'!$E$1:$E$999)-ROW('Contratações Governo'!$E$1)+1),ROW(30:30))),"")</f>
        <v/>
      </c>
      <c r="AQ56" s="279" t="str">
        <f t="shared" si="55"/>
        <v/>
      </c>
      <c r="AR56" s="121" t="str" cm="1">
        <f t="array" ref="AR56">IFERROR(INDEX('Contratações Governo'!$G$1:$G$999,SMALL(IF(AR$1='Contratações Governo'!$E$1:$E$999,ROW('Contratações Governo'!$E$1:$E$999)-ROW('Contratações Governo'!$E$1)+1),ROW(30:30))),"")</f>
        <v/>
      </c>
      <c r="AS56" s="279" t="str">
        <f t="shared" si="56"/>
        <v/>
      </c>
      <c r="AT56" s="121" t="str" cm="1">
        <f t="array" ref="AT56">IFERROR(INDEX('Contratações Governo'!$G$1:$G$999,SMALL(IF(AT$1='Contratações Governo'!$E$1:$E$999,ROW('Contratações Governo'!$E$1:$E$999)-ROW('Contratações Governo'!$E$1)+1),ROW(30:30))),"")</f>
        <v/>
      </c>
      <c r="AU56" s="279" t="str">
        <f t="shared" si="57"/>
        <v/>
      </c>
      <c r="AV56" s="88" t="str" cm="1">
        <f t="array" ref="AV56">IFERROR(INDEX('Contratações Governo'!$G$1:$G$999,SMALL(IF(AV$1='Contratações Governo'!$E$1:$E$999,ROW('Contratações Governo'!$E$1:$E$999)-ROW('Contratações Governo'!$E$1)+1),ROW(30:30))),"")</f>
        <v/>
      </c>
      <c r="AW56" s="279" t="str">
        <f t="shared" si="58"/>
        <v/>
      </c>
      <c r="AX56" s="122" t="str" cm="1">
        <f t="array" ref="AX56">IFERROR(INDEX('Contratações Governo'!$G$1:$G$999,SMALL(IF(AX$1='Contratações Governo'!$E$1:$E$999,ROW('Contratações Governo'!$E$1:$E$999)-ROW('Contratações Governo'!$E$1)+1),ROW(30:30))),"")</f>
        <v/>
      </c>
      <c r="AY56" s="279" t="str">
        <f t="shared" si="59"/>
        <v/>
      </c>
      <c r="AZ56" s="122" t="str" cm="1">
        <f t="array" ref="AZ56">IFERROR(INDEX('Contratações Governo'!$G$1:$G$999,SMALL(IF(AZ$1='Contratações Governo'!$E$1:$E$999,ROW('Contratações Governo'!$E$1:$E$999)-ROW('Contratações Governo'!$E$1)+1),ROW(30:30))),"")</f>
        <v/>
      </c>
      <c r="BA56" s="279" t="str">
        <f t="shared" si="60"/>
        <v/>
      </c>
      <c r="BB56" s="119" t="str" cm="1">
        <f t="array" ref="BB56">IFERROR(INDEX('Contratações Governo'!$G$1:$G$999,SMALL(IF(BB$1='Contratações Governo'!$E$1:$E$999,ROW('Contratações Governo'!$E$1:$E$999)-ROW('Contratações Governo'!$E$1)+1),ROW(30:30))),"")</f>
        <v/>
      </c>
      <c r="BC56" s="279" t="str">
        <f t="shared" si="61"/>
        <v/>
      </c>
      <c r="BD56" s="121" t="str" cm="1">
        <f t="array" ref="BD56">IFERROR(INDEX('Contratações Governo'!$G$1:$G$999,SMALL(IF(BD$1='Contratações Governo'!$E$1:$E$999,ROW('Contratações Governo'!$E$1:$E$999)-ROW('Contratações Governo'!$E$1)+1),ROW(30:30))),"")</f>
        <v/>
      </c>
      <c r="BE56" s="279" t="str">
        <f t="shared" si="62"/>
        <v/>
      </c>
      <c r="BF56" s="121" t="str" cm="1">
        <f t="array" ref="BF56">IFERROR(INDEX('Contratações Governo'!$G$1:$G$999,SMALL(IF(BF$1='Contratações Governo'!$E$1:$E$999,ROW('Contratações Governo'!$E$1:$E$999)-ROW('Contratações Governo'!$E$1)+1),ROW(30:30))),"")</f>
        <v/>
      </c>
      <c r="BG56" s="279" t="str">
        <f t="shared" si="63"/>
        <v/>
      </c>
      <c r="BH56" s="88" t="str" cm="1">
        <f t="array" ref="BH56">IFERROR(INDEX('Contratações Governo'!$G$1:$G$999,SMALL(IF(BH$1='Contratações Governo'!$E$1:$E$999,ROW('Contratações Governo'!$E$1:$E$999)-ROW('Contratações Governo'!$E$1)+1),ROW(30:30))),"")</f>
        <v/>
      </c>
      <c r="BI56" s="279" t="str">
        <f t="shared" si="64"/>
        <v/>
      </c>
      <c r="BJ56" s="122" t="str" cm="1">
        <f t="array" ref="BJ56">IFERROR(INDEX('Contratações Governo'!$G$1:$G$999,SMALL(IF(BJ$1='Contratações Governo'!$E$1:$E$999,ROW('Contratações Governo'!$E$1:$E$999)-ROW('Contratações Governo'!$E$1)+1),ROW(30:30))),"")</f>
        <v/>
      </c>
      <c r="BK56" s="279" t="str">
        <f t="shared" si="65"/>
        <v/>
      </c>
      <c r="BL56" s="122" t="str" cm="1">
        <f t="array" ref="BL56">IFERROR(INDEX('Contratações Governo'!$G$1:$G$999,SMALL(IF(BL$1='Contratações Governo'!$E$1:$E$999,ROW('Contratações Governo'!$E$1:$E$999)-ROW('Contratações Governo'!$E$1)+1),ROW(30:30))),"")</f>
        <v/>
      </c>
      <c r="BM56" s="279" t="str">
        <f t="shared" si="66"/>
        <v/>
      </c>
      <c r="BN56" s="119" t="str" cm="1">
        <f t="array" ref="BN56">IFERROR(INDEX('Contratações Governo'!$G$1:$G$999,SMALL(IF(BN$1='Contratações Governo'!$E$1:$E$999,ROW('Contratações Governo'!$E$1:$E$999)-ROW('Contratações Governo'!$E$1)+1),ROW(30:30))),"")</f>
        <v/>
      </c>
      <c r="BO56" s="165" t="str">
        <f t="shared" si="67"/>
        <v/>
      </c>
      <c r="BP56" s="122" t="str" cm="1">
        <f t="array" ref="BP56">IFERROR(INDEX('Contratações Governo'!$G$1:$G$999,SMALL(IF(BP$1='Contratações Governo'!$E$1:$E$999,ROW('Contratações Governo'!$E$1:$E$999)-ROW('Contratações Governo'!$E$1)+1),ROW(30:30))),"")</f>
        <v/>
      </c>
      <c r="BQ56" s="279" t="str">
        <f t="shared" si="68"/>
        <v/>
      </c>
      <c r="BR56" s="122" t="str" cm="1">
        <f t="array" ref="BR56">IFERROR(INDEX('Contratações Governo'!$G$1:$G$999,SMALL(IF(BR$1='Contratações Governo'!$E$1:$E$999,ROW('Contratações Governo'!$E$1:$E$999)-ROW('Contratações Governo'!$E$1)+1),ROW(30:30))),"")</f>
        <v/>
      </c>
      <c r="BS56" s="165" t="str">
        <f t="shared" si="69"/>
        <v/>
      </c>
    </row>
    <row r="57" spans="1:71" x14ac:dyDescent="0.25">
      <c r="A57" s="667"/>
      <c r="B57" s="119" t="str" cm="1">
        <f t="array" ref="B57">IFERROR(INDEX('Contratações Governo'!$G$1:$G$999,SMALL(IF(B$1='Contratações Governo'!$E$1:$E$999,ROW('Contratações Governo'!$E$1:$E$999)-ROW('Contratações Governo'!$E$1)+1),ROW(31:31))),"")</f>
        <v/>
      </c>
      <c r="C57" s="279" t="str">
        <f t="shared" si="35"/>
        <v/>
      </c>
      <c r="D57" s="121" t="str" cm="1">
        <f t="array" ref="D57">IFERROR(INDEX('Contratações Governo'!$G$1:$G$999,SMALL(IF(D$1='Contratações Governo'!$E$1:$E$999,ROW('Contratações Governo'!$E$1:$E$999)-ROW('Contratações Governo'!$E$1)+1),ROW(31:31))),"")</f>
        <v/>
      </c>
      <c r="E57" s="279" t="str">
        <f t="shared" si="36"/>
        <v/>
      </c>
      <c r="F57" s="121" t="str" cm="1">
        <f t="array" ref="F57">IFERROR(INDEX('Contratações Governo'!$G$1:$G$999,SMALL(IF(F$1='Contratações Governo'!$E$1:$E$999,ROW('Contratações Governo'!$E$1:$E$999)-ROW('Contratações Governo'!$E$1)+1),ROW(31:31))),"")</f>
        <v/>
      </c>
      <c r="G57" s="165" t="str">
        <f t="shared" si="37"/>
        <v/>
      </c>
      <c r="H57" s="88" t="str" cm="1">
        <f t="array" ref="H57">IFERROR(INDEX('Contratações Governo'!$G$1:$G$999,SMALL(IF(H$1='Contratações Governo'!$E$1:$E$999,ROW('Contratações Governo'!$E$1:$E$999)-ROW('Contratações Governo'!$E$1)+1),ROW(31:31))),"")</f>
        <v/>
      </c>
      <c r="I57" s="279" t="str">
        <f t="shared" si="38"/>
        <v/>
      </c>
      <c r="J57" s="122" t="str" cm="1">
        <f t="array" ref="J57">IFERROR(INDEX('Contratações Governo'!$G$1:$G$999,SMALL(IF(J$1='Contratações Governo'!$E$1:$E$999,ROW('Contratações Governo'!$E$1:$E$999)-ROW('Contratações Governo'!$E$1)+1),ROW(31:31))),"")</f>
        <v/>
      </c>
      <c r="K57" s="279" t="str">
        <f t="shared" si="39"/>
        <v/>
      </c>
      <c r="L57" s="122" t="str" cm="1">
        <f t="array" ref="L57">IFERROR(INDEX('Contratações Governo'!$G$1:$G$999,SMALL(IF(L$1='Contratações Governo'!$E$1:$E$999,ROW('Contratações Governo'!$E$1:$E$999)-ROW('Contratações Governo'!$E$1)+1),ROW(31:31))),"")</f>
        <v/>
      </c>
      <c r="M57" s="279" t="str">
        <f t="shared" si="40"/>
        <v/>
      </c>
      <c r="N57" s="119" t="str" cm="1">
        <f t="array" ref="N57">IFERROR(INDEX('Contratações Governo'!$G$1:$G$999,SMALL(IF(N$1='Contratações Governo'!$E$1:$E$999,ROW('Contratações Governo'!$E$1:$E$999)-ROW('Contratações Governo'!$E$1)+1),ROW(31:31))),"")</f>
        <v/>
      </c>
      <c r="O57" s="279" t="str">
        <f t="shared" si="41"/>
        <v/>
      </c>
      <c r="P57" s="88" t="str" cm="1">
        <f t="array" ref="P57">IFERROR(INDEX('Contratações Governo'!$G$1:$G$999,SMALL(IF(P$1='Contratações Governo'!$E$1:$E$999,ROW('Contratações Governo'!$E$1:$E$999)-ROW('Contratações Governo'!$E$1)+1),ROW(31:31))),"")</f>
        <v/>
      </c>
      <c r="Q57" s="279" t="str">
        <f t="shared" si="42"/>
        <v/>
      </c>
      <c r="R57" s="122" t="str" cm="1">
        <f t="array" ref="R57">IFERROR(INDEX('Contratações Governo'!$G$1:$G$999,SMALL(IF(R$1='Contratações Governo'!$E$1:$E$999,ROW('Contratações Governo'!$E$1:$E$999)-ROW('Contratações Governo'!$E$1)+1),ROW(31:31))),"")</f>
        <v/>
      </c>
      <c r="S57" s="279" t="str">
        <f t="shared" si="43"/>
        <v/>
      </c>
      <c r="T57" s="122" t="str" cm="1">
        <f t="array" ref="T57">IFERROR(INDEX('Contratações Governo'!$G$1:$G$999,SMALL(IF(T$1='Contratações Governo'!$E$1:$E$999,ROW('Contratações Governo'!$E$1:$E$999)-ROW('Contratações Governo'!$E$1)+1),ROW(31:31))),"")</f>
        <v/>
      </c>
      <c r="U57" s="279" t="str">
        <f t="shared" si="44"/>
        <v/>
      </c>
      <c r="V57" s="119" t="str" cm="1">
        <f t="array" ref="V57">IFERROR(INDEX('Contratações Governo'!$G$1:$G$999,SMALL(IF(V$1='Contratações Governo'!$E$1:$E$999,ROW('Contratações Governo'!$E$1:$E$999)-ROW('Contratações Governo'!$E$1)+1),ROW(31:31))),"")</f>
        <v/>
      </c>
      <c r="W57" s="279" t="str">
        <f t="shared" si="45"/>
        <v/>
      </c>
      <c r="X57" s="88" t="str" cm="1">
        <f t="array" ref="X57">IFERROR(INDEX('Contratações Governo'!$G$1:$G$999,SMALL(IF(X$1='Contratações Governo'!$E$1:$E$999,ROW('Contratações Governo'!$E$1:$E$999)-ROW('Contratações Governo'!$E$1)+1),ROW(31:31))),"")</f>
        <v/>
      </c>
      <c r="Y57" s="279" t="str">
        <f t="shared" si="46"/>
        <v/>
      </c>
      <c r="Z57" s="122" t="str" cm="1">
        <f t="array" ref="Z57">IFERROR(INDEX('Contratações Governo'!$G$1:$G$999,SMALL(IF(Z$1='Contratações Governo'!$E$1:$E$999,ROW('Contratações Governo'!$E$1:$E$999)-ROW('Contratações Governo'!$E$1)+1),ROW(31:31))),"")</f>
        <v/>
      </c>
      <c r="AA57" s="279" t="str">
        <f t="shared" si="47"/>
        <v/>
      </c>
      <c r="AB57" s="122" t="str" cm="1">
        <f t="array" ref="AB57">IFERROR(INDEX('Contratações Governo'!$G$1:$G$999,SMALL(IF(AB$1='Contratações Governo'!$E$1:$E$999,ROW('Contratações Governo'!$E$1:$E$999)-ROW('Contratações Governo'!$E$1)+1),ROW(31:31))),"")</f>
        <v/>
      </c>
      <c r="AC57" s="279" t="str">
        <f t="shared" si="48"/>
        <v/>
      </c>
      <c r="AD57" s="119" t="str" cm="1">
        <f t="array" ref="AD57">IFERROR(INDEX('Contratações Governo'!$G$1:$G$999,SMALL(IF(AD$1='Contratações Governo'!$E$1:$E$999,ROW('Contratações Governo'!$E$1:$E$999)-ROW('Contratações Governo'!$E$1)+1),ROW(31:31))),"")</f>
        <v/>
      </c>
      <c r="AE57" s="279" t="str">
        <f t="shared" si="49"/>
        <v/>
      </c>
      <c r="AF57" s="121" t="str" cm="1">
        <f t="array" ref="AF57">IFERROR(INDEX('Contratações Governo'!$G$1:$G$999,SMALL(IF(AF$1='Contratações Governo'!$E$1:$E$999,ROW('Contratações Governo'!$E$1:$E$999)-ROW('Contratações Governo'!$E$1)+1),ROW(31:31))),"")</f>
        <v/>
      </c>
      <c r="AG57" s="279" t="str">
        <f t="shared" si="50"/>
        <v/>
      </c>
      <c r="AH57" s="121" t="str" cm="1">
        <f t="array" ref="AH57">IFERROR(INDEX('Contratações Governo'!$G$1:$G$999,SMALL(IF(AH$1='Contratações Governo'!$E$1:$E$999,ROW('Contratações Governo'!$E$1:$E$999)-ROW('Contratações Governo'!$E$1)+1),ROW(31:31))),"")</f>
        <v/>
      </c>
      <c r="AI57" s="279" t="str">
        <f t="shared" si="51"/>
        <v/>
      </c>
      <c r="AJ57" s="88" t="str" cm="1">
        <f t="array" ref="AJ57">IFERROR(INDEX('Contratações Governo'!$G$1:$G$999,SMALL(IF(AJ$1='Contratações Governo'!$E$1:$E$999,ROW('Contratações Governo'!$E$1:$E$999)-ROW('Contratações Governo'!$E$1)+1),ROW(31:31))),"")</f>
        <v/>
      </c>
      <c r="AK57" s="279" t="str">
        <f t="shared" si="52"/>
        <v/>
      </c>
      <c r="AL57" s="122" t="str" cm="1">
        <f t="array" ref="AL57">IFERROR(INDEX('Contratações Governo'!$G$1:$G$999,SMALL(IF(AL$1='Contratações Governo'!$E$1:$E$999,ROW('Contratações Governo'!$E$1:$E$999)-ROW('Contratações Governo'!$E$1)+1),ROW(31:31))),"")</f>
        <v/>
      </c>
      <c r="AM57" s="279" t="str">
        <f t="shared" si="53"/>
        <v/>
      </c>
      <c r="AN57" s="122" t="str" cm="1">
        <f t="array" ref="AN57">IFERROR(INDEX('Contratações Governo'!$G$1:$G$999,SMALL(IF(AN$1='Contratações Governo'!$E$1:$E$999,ROW('Contratações Governo'!$E$1:$E$999)-ROW('Contratações Governo'!$E$1)+1),ROW(31:31))),"")</f>
        <v/>
      </c>
      <c r="AO57" s="279" t="str">
        <f t="shared" si="54"/>
        <v/>
      </c>
      <c r="AP57" s="119" t="str" cm="1">
        <f t="array" ref="AP57">IFERROR(INDEX('Contratações Governo'!$G$1:$G$999,SMALL(IF(AP$1='Contratações Governo'!$E$1:$E$999,ROW('Contratações Governo'!$E$1:$E$999)-ROW('Contratações Governo'!$E$1)+1),ROW(31:31))),"")</f>
        <v/>
      </c>
      <c r="AQ57" s="279" t="str">
        <f t="shared" si="55"/>
        <v/>
      </c>
      <c r="AR57" s="121" t="str" cm="1">
        <f t="array" ref="AR57">IFERROR(INDEX('Contratações Governo'!$G$1:$G$999,SMALL(IF(AR$1='Contratações Governo'!$E$1:$E$999,ROW('Contratações Governo'!$E$1:$E$999)-ROW('Contratações Governo'!$E$1)+1),ROW(31:31))),"")</f>
        <v/>
      </c>
      <c r="AS57" s="279" t="str">
        <f t="shared" si="56"/>
        <v/>
      </c>
      <c r="AT57" s="121" t="str" cm="1">
        <f t="array" ref="AT57">IFERROR(INDEX('Contratações Governo'!$G$1:$G$999,SMALL(IF(AT$1='Contratações Governo'!$E$1:$E$999,ROW('Contratações Governo'!$E$1:$E$999)-ROW('Contratações Governo'!$E$1)+1),ROW(31:31))),"")</f>
        <v/>
      </c>
      <c r="AU57" s="279" t="str">
        <f t="shared" si="57"/>
        <v/>
      </c>
      <c r="AV57" s="88" t="str" cm="1">
        <f t="array" ref="AV57">IFERROR(INDEX('Contratações Governo'!$G$1:$G$999,SMALL(IF(AV$1='Contratações Governo'!$E$1:$E$999,ROW('Contratações Governo'!$E$1:$E$999)-ROW('Contratações Governo'!$E$1)+1),ROW(31:31))),"")</f>
        <v/>
      </c>
      <c r="AW57" s="279" t="str">
        <f t="shared" si="58"/>
        <v/>
      </c>
      <c r="AX57" s="122" t="str" cm="1">
        <f t="array" ref="AX57">IFERROR(INDEX('Contratações Governo'!$G$1:$G$999,SMALL(IF(AX$1='Contratações Governo'!$E$1:$E$999,ROW('Contratações Governo'!$E$1:$E$999)-ROW('Contratações Governo'!$E$1)+1),ROW(31:31))),"")</f>
        <v/>
      </c>
      <c r="AY57" s="279" t="str">
        <f t="shared" si="59"/>
        <v/>
      </c>
      <c r="AZ57" s="122" t="str" cm="1">
        <f t="array" ref="AZ57">IFERROR(INDEX('Contratações Governo'!$G$1:$G$999,SMALL(IF(AZ$1='Contratações Governo'!$E$1:$E$999,ROW('Contratações Governo'!$E$1:$E$999)-ROW('Contratações Governo'!$E$1)+1),ROW(31:31))),"")</f>
        <v/>
      </c>
      <c r="BA57" s="279" t="str">
        <f t="shared" si="60"/>
        <v/>
      </c>
      <c r="BB57" s="119" t="str" cm="1">
        <f t="array" ref="BB57">IFERROR(INDEX('Contratações Governo'!$G$1:$G$999,SMALL(IF(BB$1='Contratações Governo'!$E$1:$E$999,ROW('Contratações Governo'!$E$1:$E$999)-ROW('Contratações Governo'!$E$1)+1),ROW(31:31))),"")</f>
        <v/>
      </c>
      <c r="BC57" s="279" t="str">
        <f t="shared" si="61"/>
        <v/>
      </c>
      <c r="BD57" s="121" t="str" cm="1">
        <f t="array" ref="BD57">IFERROR(INDEX('Contratações Governo'!$G$1:$G$999,SMALL(IF(BD$1='Contratações Governo'!$E$1:$E$999,ROW('Contratações Governo'!$E$1:$E$999)-ROW('Contratações Governo'!$E$1)+1),ROW(31:31))),"")</f>
        <v/>
      </c>
      <c r="BE57" s="279" t="str">
        <f t="shared" si="62"/>
        <v/>
      </c>
      <c r="BF57" s="121" t="str" cm="1">
        <f t="array" ref="BF57">IFERROR(INDEX('Contratações Governo'!$G$1:$G$999,SMALL(IF(BF$1='Contratações Governo'!$E$1:$E$999,ROW('Contratações Governo'!$E$1:$E$999)-ROW('Contratações Governo'!$E$1)+1),ROW(31:31))),"")</f>
        <v/>
      </c>
      <c r="BG57" s="279" t="str">
        <f t="shared" si="63"/>
        <v/>
      </c>
      <c r="BH57" s="88" t="str" cm="1">
        <f t="array" ref="BH57">IFERROR(INDEX('Contratações Governo'!$G$1:$G$999,SMALL(IF(BH$1='Contratações Governo'!$E$1:$E$999,ROW('Contratações Governo'!$E$1:$E$999)-ROW('Contratações Governo'!$E$1)+1),ROW(31:31))),"")</f>
        <v/>
      </c>
      <c r="BI57" s="279" t="str">
        <f t="shared" si="64"/>
        <v/>
      </c>
      <c r="BJ57" s="122" t="str" cm="1">
        <f t="array" ref="BJ57">IFERROR(INDEX('Contratações Governo'!$G$1:$G$999,SMALL(IF(BJ$1='Contratações Governo'!$E$1:$E$999,ROW('Contratações Governo'!$E$1:$E$999)-ROW('Contratações Governo'!$E$1)+1),ROW(31:31))),"")</f>
        <v/>
      </c>
      <c r="BK57" s="279" t="str">
        <f t="shared" si="65"/>
        <v/>
      </c>
      <c r="BL57" s="122" t="str" cm="1">
        <f t="array" ref="BL57">IFERROR(INDEX('Contratações Governo'!$G$1:$G$999,SMALL(IF(BL$1='Contratações Governo'!$E$1:$E$999,ROW('Contratações Governo'!$E$1:$E$999)-ROW('Contratações Governo'!$E$1)+1),ROW(31:31))),"")</f>
        <v/>
      </c>
      <c r="BM57" s="279" t="str">
        <f t="shared" si="66"/>
        <v/>
      </c>
      <c r="BN57" s="119" t="str" cm="1">
        <f t="array" ref="BN57">IFERROR(INDEX('Contratações Governo'!$G$1:$G$999,SMALL(IF(BN$1='Contratações Governo'!$E$1:$E$999,ROW('Contratações Governo'!$E$1:$E$999)-ROW('Contratações Governo'!$E$1)+1),ROW(31:31))),"")</f>
        <v/>
      </c>
      <c r="BO57" s="165" t="str">
        <f t="shared" si="67"/>
        <v/>
      </c>
      <c r="BP57" s="122" t="str" cm="1">
        <f t="array" ref="BP57">IFERROR(INDEX('Contratações Governo'!$G$1:$G$999,SMALL(IF(BP$1='Contratações Governo'!$E$1:$E$999,ROW('Contratações Governo'!$E$1:$E$999)-ROW('Contratações Governo'!$E$1)+1),ROW(31:31))),"")</f>
        <v/>
      </c>
      <c r="BQ57" s="279" t="str">
        <f t="shared" si="68"/>
        <v/>
      </c>
      <c r="BR57" s="122" t="str" cm="1">
        <f t="array" ref="BR57">IFERROR(INDEX('Contratações Governo'!$G$1:$G$999,SMALL(IF(BR$1='Contratações Governo'!$E$1:$E$999,ROW('Contratações Governo'!$E$1:$E$999)-ROW('Contratações Governo'!$E$1)+1),ROW(31:31))),"")</f>
        <v/>
      </c>
      <c r="BS57" s="165" t="str">
        <f t="shared" si="69"/>
        <v/>
      </c>
    </row>
    <row r="58" spans="1:71" x14ac:dyDescent="0.25">
      <c r="A58" s="667"/>
      <c r="B58" s="119" t="str" cm="1">
        <f t="array" ref="B58">IFERROR(INDEX('Contratações Governo'!$G$1:$G$999,SMALL(IF(B$1='Contratações Governo'!$E$1:$E$999,ROW('Contratações Governo'!$E$1:$E$999)-ROW('Contratações Governo'!$E$1)+1),ROW(32:32))),"")</f>
        <v/>
      </c>
      <c r="C58" s="279" t="str">
        <f t="shared" si="35"/>
        <v/>
      </c>
      <c r="D58" s="121" t="str" cm="1">
        <f t="array" ref="D58">IFERROR(INDEX('Contratações Governo'!$G$1:$G$999,SMALL(IF(D$1='Contratações Governo'!$E$1:$E$999,ROW('Contratações Governo'!$E$1:$E$999)-ROW('Contratações Governo'!$E$1)+1),ROW(32:32))),"")</f>
        <v/>
      </c>
      <c r="E58" s="279" t="str">
        <f t="shared" si="36"/>
        <v/>
      </c>
      <c r="F58" s="121" t="str" cm="1">
        <f t="array" ref="F58">IFERROR(INDEX('Contratações Governo'!$G$1:$G$999,SMALL(IF(F$1='Contratações Governo'!$E$1:$E$999,ROW('Contratações Governo'!$E$1:$E$999)-ROW('Contratações Governo'!$E$1)+1),ROW(32:32))),"")</f>
        <v/>
      </c>
      <c r="G58" s="165" t="str">
        <f t="shared" si="37"/>
        <v/>
      </c>
      <c r="H58" s="88" t="str" cm="1">
        <f t="array" ref="H58">IFERROR(INDEX('Contratações Governo'!$G$1:$G$999,SMALL(IF(H$1='Contratações Governo'!$E$1:$E$999,ROW('Contratações Governo'!$E$1:$E$999)-ROW('Contratações Governo'!$E$1)+1),ROW(32:32))),"")</f>
        <v/>
      </c>
      <c r="I58" s="279" t="str">
        <f t="shared" si="38"/>
        <v/>
      </c>
      <c r="J58" s="122" t="str" cm="1">
        <f t="array" ref="J58">IFERROR(INDEX('Contratações Governo'!$G$1:$G$999,SMALL(IF(J$1='Contratações Governo'!$E$1:$E$999,ROW('Contratações Governo'!$E$1:$E$999)-ROW('Contratações Governo'!$E$1)+1),ROW(32:32))),"")</f>
        <v/>
      </c>
      <c r="K58" s="279" t="str">
        <f t="shared" si="39"/>
        <v/>
      </c>
      <c r="L58" s="122" t="str" cm="1">
        <f t="array" ref="L58">IFERROR(INDEX('Contratações Governo'!$G$1:$G$999,SMALL(IF(L$1='Contratações Governo'!$E$1:$E$999,ROW('Contratações Governo'!$E$1:$E$999)-ROW('Contratações Governo'!$E$1)+1),ROW(32:32))),"")</f>
        <v/>
      </c>
      <c r="M58" s="279" t="str">
        <f t="shared" si="40"/>
        <v/>
      </c>
      <c r="N58" s="119" t="str" cm="1">
        <f t="array" ref="N58">IFERROR(INDEX('Contratações Governo'!$G$1:$G$999,SMALL(IF(N$1='Contratações Governo'!$E$1:$E$999,ROW('Contratações Governo'!$E$1:$E$999)-ROW('Contratações Governo'!$E$1)+1),ROW(32:32))),"")</f>
        <v/>
      </c>
      <c r="O58" s="279" t="str">
        <f t="shared" si="41"/>
        <v/>
      </c>
      <c r="P58" s="88" t="str" cm="1">
        <f t="array" ref="P58">IFERROR(INDEX('Contratações Governo'!$G$1:$G$999,SMALL(IF(P$1='Contratações Governo'!$E$1:$E$999,ROW('Contratações Governo'!$E$1:$E$999)-ROW('Contratações Governo'!$E$1)+1),ROW(32:32))),"")</f>
        <v/>
      </c>
      <c r="Q58" s="279" t="str">
        <f t="shared" si="42"/>
        <v/>
      </c>
      <c r="R58" s="122" t="str" cm="1">
        <f t="array" ref="R58">IFERROR(INDEX('Contratações Governo'!$G$1:$G$999,SMALL(IF(R$1='Contratações Governo'!$E$1:$E$999,ROW('Contratações Governo'!$E$1:$E$999)-ROW('Contratações Governo'!$E$1)+1),ROW(32:32))),"")</f>
        <v/>
      </c>
      <c r="S58" s="279" t="str">
        <f t="shared" si="43"/>
        <v/>
      </c>
      <c r="T58" s="122" t="str" cm="1">
        <f t="array" ref="T58">IFERROR(INDEX('Contratações Governo'!$G$1:$G$999,SMALL(IF(T$1='Contratações Governo'!$E$1:$E$999,ROW('Contratações Governo'!$E$1:$E$999)-ROW('Contratações Governo'!$E$1)+1),ROW(32:32))),"")</f>
        <v/>
      </c>
      <c r="U58" s="279" t="str">
        <f t="shared" si="44"/>
        <v/>
      </c>
      <c r="V58" s="119" t="str" cm="1">
        <f t="array" ref="V58">IFERROR(INDEX('Contratações Governo'!$G$1:$G$999,SMALL(IF(V$1='Contratações Governo'!$E$1:$E$999,ROW('Contratações Governo'!$E$1:$E$999)-ROW('Contratações Governo'!$E$1)+1),ROW(32:32))),"")</f>
        <v/>
      </c>
      <c r="W58" s="279" t="str">
        <f t="shared" si="45"/>
        <v/>
      </c>
      <c r="X58" s="88" t="str" cm="1">
        <f t="array" ref="X58">IFERROR(INDEX('Contratações Governo'!$G$1:$G$999,SMALL(IF(X$1='Contratações Governo'!$E$1:$E$999,ROW('Contratações Governo'!$E$1:$E$999)-ROW('Contratações Governo'!$E$1)+1),ROW(32:32))),"")</f>
        <v/>
      </c>
      <c r="Y58" s="279" t="str">
        <f t="shared" si="46"/>
        <v/>
      </c>
      <c r="Z58" s="122" t="str" cm="1">
        <f t="array" ref="Z58">IFERROR(INDEX('Contratações Governo'!$G$1:$G$999,SMALL(IF(Z$1='Contratações Governo'!$E$1:$E$999,ROW('Contratações Governo'!$E$1:$E$999)-ROW('Contratações Governo'!$E$1)+1),ROW(32:32))),"")</f>
        <v/>
      </c>
      <c r="AA58" s="279" t="str">
        <f t="shared" si="47"/>
        <v/>
      </c>
      <c r="AB58" s="122" t="str" cm="1">
        <f t="array" ref="AB58">IFERROR(INDEX('Contratações Governo'!$G$1:$G$999,SMALL(IF(AB$1='Contratações Governo'!$E$1:$E$999,ROW('Contratações Governo'!$E$1:$E$999)-ROW('Contratações Governo'!$E$1)+1),ROW(32:32))),"")</f>
        <v/>
      </c>
      <c r="AC58" s="279" t="str">
        <f t="shared" si="48"/>
        <v/>
      </c>
      <c r="AD58" s="119" t="str" cm="1">
        <f t="array" ref="AD58">IFERROR(INDEX('Contratações Governo'!$G$1:$G$999,SMALL(IF(AD$1='Contratações Governo'!$E$1:$E$999,ROW('Contratações Governo'!$E$1:$E$999)-ROW('Contratações Governo'!$E$1)+1),ROW(32:32))),"")</f>
        <v/>
      </c>
      <c r="AE58" s="279" t="str">
        <f t="shared" si="49"/>
        <v/>
      </c>
      <c r="AF58" s="121" t="str" cm="1">
        <f t="array" ref="AF58">IFERROR(INDEX('Contratações Governo'!$G$1:$G$999,SMALL(IF(AF$1='Contratações Governo'!$E$1:$E$999,ROW('Contratações Governo'!$E$1:$E$999)-ROW('Contratações Governo'!$E$1)+1),ROW(32:32))),"")</f>
        <v/>
      </c>
      <c r="AG58" s="279" t="str">
        <f t="shared" si="50"/>
        <v/>
      </c>
      <c r="AH58" s="121" t="str" cm="1">
        <f t="array" ref="AH58">IFERROR(INDEX('Contratações Governo'!$G$1:$G$999,SMALL(IF(AH$1='Contratações Governo'!$E$1:$E$999,ROW('Contratações Governo'!$E$1:$E$999)-ROW('Contratações Governo'!$E$1)+1),ROW(32:32))),"")</f>
        <v/>
      </c>
      <c r="AI58" s="279" t="str">
        <f t="shared" si="51"/>
        <v/>
      </c>
      <c r="AJ58" s="88" t="str" cm="1">
        <f t="array" ref="AJ58">IFERROR(INDEX('Contratações Governo'!$G$1:$G$999,SMALL(IF(AJ$1='Contratações Governo'!$E$1:$E$999,ROW('Contratações Governo'!$E$1:$E$999)-ROW('Contratações Governo'!$E$1)+1),ROW(32:32))),"")</f>
        <v/>
      </c>
      <c r="AK58" s="279" t="str">
        <f t="shared" si="52"/>
        <v/>
      </c>
      <c r="AL58" s="122" t="str" cm="1">
        <f t="array" ref="AL58">IFERROR(INDEX('Contratações Governo'!$G$1:$G$999,SMALL(IF(AL$1='Contratações Governo'!$E$1:$E$999,ROW('Contratações Governo'!$E$1:$E$999)-ROW('Contratações Governo'!$E$1)+1),ROW(32:32))),"")</f>
        <v/>
      </c>
      <c r="AM58" s="279" t="str">
        <f t="shared" si="53"/>
        <v/>
      </c>
      <c r="AN58" s="122" t="str" cm="1">
        <f t="array" ref="AN58">IFERROR(INDEX('Contratações Governo'!$G$1:$G$999,SMALL(IF(AN$1='Contratações Governo'!$E$1:$E$999,ROW('Contratações Governo'!$E$1:$E$999)-ROW('Contratações Governo'!$E$1)+1),ROW(32:32))),"")</f>
        <v/>
      </c>
      <c r="AO58" s="279" t="str">
        <f t="shared" si="54"/>
        <v/>
      </c>
      <c r="AP58" s="119" t="str" cm="1">
        <f t="array" ref="AP58">IFERROR(INDEX('Contratações Governo'!$G$1:$G$999,SMALL(IF(AP$1='Contratações Governo'!$E$1:$E$999,ROW('Contratações Governo'!$E$1:$E$999)-ROW('Contratações Governo'!$E$1)+1),ROW(32:32))),"")</f>
        <v/>
      </c>
      <c r="AQ58" s="279" t="str">
        <f t="shared" si="55"/>
        <v/>
      </c>
      <c r="AR58" s="121" t="str" cm="1">
        <f t="array" ref="AR58">IFERROR(INDEX('Contratações Governo'!$G$1:$G$999,SMALL(IF(AR$1='Contratações Governo'!$E$1:$E$999,ROW('Contratações Governo'!$E$1:$E$999)-ROW('Contratações Governo'!$E$1)+1),ROW(32:32))),"")</f>
        <v/>
      </c>
      <c r="AS58" s="279" t="str">
        <f t="shared" si="56"/>
        <v/>
      </c>
      <c r="AT58" s="121" t="str" cm="1">
        <f t="array" ref="AT58">IFERROR(INDEX('Contratações Governo'!$G$1:$G$999,SMALL(IF(AT$1='Contratações Governo'!$E$1:$E$999,ROW('Contratações Governo'!$E$1:$E$999)-ROW('Contratações Governo'!$E$1)+1),ROW(32:32))),"")</f>
        <v/>
      </c>
      <c r="AU58" s="279" t="str">
        <f t="shared" si="57"/>
        <v/>
      </c>
      <c r="AV58" s="88" t="str" cm="1">
        <f t="array" ref="AV58">IFERROR(INDEX('Contratações Governo'!$G$1:$G$999,SMALL(IF(AV$1='Contratações Governo'!$E$1:$E$999,ROW('Contratações Governo'!$E$1:$E$999)-ROW('Contratações Governo'!$E$1)+1),ROW(32:32))),"")</f>
        <v/>
      </c>
      <c r="AW58" s="279" t="str">
        <f t="shared" si="58"/>
        <v/>
      </c>
      <c r="AX58" s="122" t="str" cm="1">
        <f t="array" ref="AX58">IFERROR(INDEX('Contratações Governo'!$G$1:$G$999,SMALL(IF(AX$1='Contratações Governo'!$E$1:$E$999,ROW('Contratações Governo'!$E$1:$E$999)-ROW('Contratações Governo'!$E$1)+1),ROW(32:32))),"")</f>
        <v/>
      </c>
      <c r="AY58" s="279" t="str">
        <f t="shared" si="59"/>
        <v/>
      </c>
      <c r="AZ58" s="122" t="str" cm="1">
        <f t="array" ref="AZ58">IFERROR(INDEX('Contratações Governo'!$G$1:$G$999,SMALL(IF(AZ$1='Contratações Governo'!$E$1:$E$999,ROW('Contratações Governo'!$E$1:$E$999)-ROW('Contratações Governo'!$E$1)+1),ROW(32:32))),"")</f>
        <v/>
      </c>
      <c r="BA58" s="279" t="str">
        <f t="shared" si="60"/>
        <v/>
      </c>
      <c r="BB58" s="119" t="str" cm="1">
        <f t="array" ref="BB58">IFERROR(INDEX('Contratações Governo'!$G$1:$G$999,SMALL(IF(BB$1='Contratações Governo'!$E$1:$E$999,ROW('Contratações Governo'!$E$1:$E$999)-ROW('Contratações Governo'!$E$1)+1),ROW(32:32))),"")</f>
        <v/>
      </c>
      <c r="BC58" s="279" t="str">
        <f t="shared" si="61"/>
        <v/>
      </c>
      <c r="BD58" s="121" t="str" cm="1">
        <f t="array" ref="BD58">IFERROR(INDEX('Contratações Governo'!$G$1:$G$999,SMALL(IF(BD$1='Contratações Governo'!$E$1:$E$999,ROW('Contratações Governo'!$E$1:$E$999)-ROW('Contratações Governo'!$E$1)+1),ROW(32:32))),"")</f>
        <v/>
      </c>
      <c r="BE58" s="279" t="str">
        <f t="shared" si="62"/>
        <v/>
      </c>
      <c r="BF58" s="121" t="str" cm="1">
        <f t="array" ref="BF58">IFERROR(INDEX('Contratações Governo'!$G$1:$G$999,SMALL(IF(BF$1='Contratações Governo'!$E$1:$E$999,ROW('Contratações Governo'!$E$1:$E$999)-ROW('Contratações Governo'!$E$1)+1),ROW(32:32))),"")</f>
        <v/>
      </c>
      <c r="BG58" s="279" t="str">
        <f t="shared" si="63"/>
        <v/>
      </c>
      <c r="BH58" s="88" t="str" cm="1">
        <f t="array" ref="BH58">IFERROR(INDEX('Contratações Governo'!$G$1:$G$999,SMALL(IF(BH$1='Contratações Governo'!$E$1:$E$999,ROW('Contratações Governo'!$E$1:$E$999)-ROW('Contratações Governo'!$E$1)+1),ROW(32:32))),"")</f>
        <v/>
      </c>
      <c r="BI58" s="279" t="str">
        <f t="shared" si="64"/>
        <v/>
      </c>
      <c r="BJ58" s="122" t="str" cm="1">
        <f t="array" ref="BJ58">IFERROR(INDEX('Contratações Governo'!$G$1:$G$999,SMALL(IF(BJ$1='Contratações Governo'!$E$1:$E$999,ROW('Contratações Governo'!$E$1:$E$999)-ROW('Contratações Governo'!$E$1)+1),ROW(32:32))),"")</f>
        <v/>
      </c>
      <c r="BK58" s="279" t="str">
        <f t="shared" si="65"/>
        <v/>
      </c>
      <c r="BL58" s="122" t="str" cm="1">
        <f t="array" ref="BL58">IFERROR(INDEX('Contratações Governo'!$G$1:$G$999,SMALL(IF(BL$1='Contratações Governo'!$E$1:$E$999,ROW('Contratações Governo'!$E$1:$E$999)-ROW('Contratações Governo'!$E$1)+1),ROW(32:32))),"")</f>
        <v/>
      </c>
      <c r="BM58" s="279" t="str">
        <f t="shared" si="66"/>
        <v/>
      </c>
      <c r="BN58" s="119" t="str" cm="1">
        <f t="array" ref="BN58">IFERROR(INDEX('Contratações Governo'!$G$1:$G$999,SMALL(IF(BN$1='Contratações Governo'!$E$1:$E$999,ROW('Contratações Governo'!$E$1:$E$999)-ROW('Contratações Governo'!$E$1)+1),ROW(32:32))),"")</f>
        <v/>
      </c>
      <c r="BO58" s="165" t="str">
        <f t="shared" si="67"/>
        <v/>
      </c>
      <c r="BP58" s="122" t="str" cm="1">
        <f t="array" ref="BP58">IFERROR(INDEX('Contratações Governo'!$G$1:$G$999,SMALL(IF(BP$1='Contratações Governo'!$E$1:$E$999,ROW('Contratações Governo'!$E$1:$E$999)-ROW('Contratações Governo'!$E$1)+1),ROW(32:32))),"")</f>
        <v/>
      </c>
      <c r="BQ58" s="279" t="str">
        <f t="shared" si="68"/>
        <v/>
      </c>
      <c r="BR58" s="122" t="str" cm="1">
        <f t="array" ref="BR58">IFERROR(INDEX('Contratações Governo'!$G$1:$G$999,SMALL(IF(BR$1='Contratações Governo'!$E$1:$E$999,ROW('Contratações Governo'!$E$1:$E$999)-ROW('Contratações Governo'!$E$1)+1),ROW(32:32))),"")</f>
        <v/>
      </c>
      <c r="BS58" s="165" t="str">
        <f t="shared" si="69"/>
        <v/>
      </c>
    </row>
    <row r="59" spans="1:71" x14ac:dyDescent="0.25">
      <c r="A59" s="667"/>
      <c r="B59" s="119" t="str" cm="1">
        <f t="array" ref="B59">IFERROR(INDEX('Contratações Governo'!$G$1:$G$999,SMALL(IF(B$1='Contratações Governo'!$E$1:$E$999,ROW('Contratações Governo'!$E$1:$E$999)-ROW('Contratações Governo'!$E$1)+1),ROW(33:33))),"")</f>
        <v/>
      </c>
      <c r="C59" s="279" t="str">
        <f t="shared" si="35"/>
        <v/>
      </c>
      <c r="D59" s="121" t="str" cm="1">
        <f t="array" ref="D59">IFERROR(INDEX('Contratações Governo'!$G$1:$G$999,SMALL(IF(D$1='Contratações Governo'!$E$1:$E$999,ROW('Contratações Governo'!$E$1:$E$999)-ROW('Contratações Governo'!$E$1)+1),ROW(33:33))),"")</f>
        <v/>
      </c>
      <c r="E59" s="279" t="str">
        <f t="shared" si="36"/>
        <v/>
      </c>
      <c r="F59" s="121" t="str" cm="1">
        <f t="array" ref="F59">IFERROR(INDEX('Contratações Governo'!$G$1:$G$999,SMALL(IF(F$1='Contratações Governo'!$E$1:$E$999,ROW('Contratações Governo'!$E$1:$E$999)-ROW('Contratações Governo'!$E$1)+1),ROW(33:33))),"")</f>
        <v/>
      </c>
      <c r="G59" s="165" t="str">
        <f t="shared" si="37"/>
        <v/>
      </c>
      <c r="H59" s="88" t="str" cm="1">
        <f t="array" ref="H59">IFERROR(INDEX('Contratações Governo'!$G$1:$G$999,SMALL(IF(H$1='Contratações Governo'!$E$1:$E$999,ROW('Contratações Governo'!$E$1:$E$999)-ROW('Contratações Governo'!$E$1)+1),ROW(33:33))),"")</f>
        <v/>
      </c>
      <c r="I59" s="279" t="str">
        <f t="shared" si="38"/>
        <v/>
      </c>
      <c r="J59" s="122" t="str" cm="1">
        <f t="array" ref="J59">IFERROR(INDEX('Contratações Governo'!$G$1:$G$999,SMALL(IF(J$1='Contratações Governo'!$E$1:$E$999,ROW('Contratações Governo'!$E$1:$E$999)-ROW('Contratações Governo'!$E$1)+1),ROW(33:33))),"")</f>
        <v/>
      </c>
      <c r="K59" s="279" t="str">
        <f t="shared" si="39"/>
        <v/>
      </c>
      <c r="L59" s="122" t="str" cm="1">
        <f t="array" ref="L59">IFERROR(INDEX('Contratações Governo'!$G$1:$G$999,SMALL(IF(L$1='Contratações Governo'!$E$1:$E$999,ROW('Contratações Governo'!$E$1:$E$999)-ROW('Contratações Governo'!$E$1)+1),ROW(33:33))),"")</f>
        <v/>
      </c>
      <c r="M59" s="279" t="str">
        <f t="shared" si="40"/>
        <v/>
      </c>
      <c r="N59" s="119" t="str" cm="1">
        <f t="array" ref="N59">IFERROR(INDEX('Contratações Governo'!$G$1:$G$999,SMALL(IF(N$1='Contratações Governo'!$E$1:$E$999,ROW('Contratações Governo'!$E$1:$E$999)-ROW('Contratações Governo'!$E$1)+1),ROW(33:33))),"")</f>
        <v/>
      </c>
      <c r="O59" s="279" t="str">
        <f t="shared" si="41"/>
        <v/>
      </c>
      <c r="P59" s="88" t="str" cm="1">
        <f t="array" ref="P59">IFERROR(INDEX('Contratações Governo'!$G$1:$G$999,SMALL(IF(P$1='Contratações Governo'!$E$1:$E$999,ROW('Contratações Governo'!$E$1:$E$999)-ROW('Contratações Governo'!$E$1)+1),ROW(33:33))),"")</f>
        <v/>
      </c>
      <c r="Q59" s="279" t="str">
        <f t="shared" si="42"/>
        <v/>
      </c>
      <c r="R59" s="122" t="str" cm="1">
        <f t="array" ref="R59">IFERROR(INDEX('Contratações Governo'!$G$1:$G$999,SMALL(IF(R$1='Contratações Governo'!$E$1:$E$999,ROW('Contratações Governo'!$E$1:$E$999)-ROW('Contratações Governo'!$E$1)+1),ROW(33:33))),"")</f>
        <v/>
      </c>
      <c r="S59" s="279" t="str">
        <f t="shared" si="43"/>
        <v/>
      </c>
      <c r="T59" s="122" t="str" cm="1">
        <f t="array" ref="T59">IFERROR(INDEX('Contratações Governo'!$G$1:$G$999,SMALL(IF(T$1='Contratações Governo'!$E$1:$E$999,ROW('Contratações Governo'!$E$1:$E$999)-ROW('Contratações Governo'!$E$1)+1),ROW(33:33))),"")</f>
        <v/>
      </c>
      <c r="U59" s="279" t="str">
        <f t="shared" si="44"/>
        <v/>
      </c>
      <c r="V59" s="119" t="str" cm="1">
        <f t="array" ref="V59">IFERROR(INDEX('Contratações Governo'!$G$1:$G$999,SMALL(IF(V$1='Contratações Governo'!$E$1:$E$999,ROW('Contratações Governo'!$E$1:$E$999)-ROW('Contratações Governo'!$E$1)+1),ROW(33:33))),"")</f>
        <v/>
      </c>
      <c r="W59" s="279" t="str">
        <f t="shared" si="45"/>
        <v/>
      </c>
      <c r="X59" s="88" t="str" cm="1">
        <f t="array" ref="X59">IFERROR(INDEX('Contratações Governo'!$G$1:$G$999,SMALL(IF(X$1='Contratações Governo'!$E$1:$E$999,ROW('Contratações Governo'!$E$1:$E$999)-ROW('Contratações Governo'!$E$1)+1),ROW(33:33))),"")</f>
        <v/>
      </c>
      <c r="Y59" s="279" t="str">
        <f t="shared" si="46"/>
        <v/>
      </c>
      <c r="Z59" s="122" t="str" cm="1">
        <f t="array" ref="Z59">IFERROR(INDEX('Contratações Governo'!$G$1:$G$999,SMALL(IF(Z$1='Contratações Governo'!$E$1:$E$999,ROW('Contratações Governo'!$E$1:$E$999)-ROW('Contratações Governo'!$E$1)+1),ROW(33:33))),"")</f>
        <v/>
      </c>
      <c r="AA59" s="279" t="str">
        <f t="shared" si="47"/>
        <v/>
      </c>
      <c r="AB59" s="122" t="str" cm="1">
        <f t="array" ref="AB59">IFERROR(INDEX('Contratações Governo'!$G$1:$G$999,SMALL(IF(AB$1='Contratações Governo'!$E$1:$E$999,ROW('Contratações Governo'!$E$1:$E$999)-ROW('Contratações Governo'!$E$1)+1),ROW(33:33))),"")</f>
        <v/>
      </c>
      <c r="AC59" s="279" t="str">
        <f t="shared" si="48"/>
        <v/>
      </c>
      <c r="AD59" s="119" t="str" cm="1">
        <f t="array" ref="AD59">IFERROR(INDEX('Contratações Governo'!$G$1:$G$999,SMALL(IF(AD$1='Contratações Governo'!$E$1:$E$999,ROW('Contratações Governo'!$E$1:$E$999)-ROW('Contratações Governo'!$E$1)+1),ROW(33:33))),"")</f>
        <v/>
      </c>
      <c r="AE59" s="279" t="str">
        <f t="shared" si="49"/>
        <v/>
      </c>
      <c r="AF59" s="121" t="str" cm="1">
        <f t="array" ref="AF59">IFERROR(INDEX('Contratações Governo'!$G$1:$G$999,SMALL(IF(AF$1='Contratações Governo'!$E$1:$E$999,ROW('Contratações Governo'!$E$1:$E$999)-ROW('Contratações Governo'!$E$1)+1),ROW(33:33))),"")</f>
        <v/>
      </c>
      <c r="AG59" s="279" t="str">
        <f t="shared" si="50"/>
        <v/>
      </c>
      <c r="AH59" s="121" t="str" cm="1">
        <f t="array" ref="AH59">IFERROR(INDEX('Contratações Governo'!$G$1:$G$999,SMALL(IF(AH$1='Contratações Governo'!$E$1:$E$999,ROW('Contratações Governo'!$E$1:$E$999)-ROW('Contratações Governo'!$E$1)+1),ROW(33:33))),"")</f>
        <v/>
      </c>
      <c r="AI59" s="279" t="str">
        <f t="shared" si="51"/>
        <v/>
      </c>
      <c r="AJ59" s="88" t="str" cm="1">
        <f t="array" ref="AJ59">IFERROR(INDEX('Contratações Governo'!$G$1:$G$999,SMALL(IF(AJ$1='Contratações Governo'!$E$1:$E$999,ROW('Contratações Governo'!$E$1:$E$999)-ROW('Contratações Governo'!$E$1)+1),ROW(33:33))),"")</f>
        <v/>
      </c>
      <c r="AK59" s="279" t="str">
        <f t="shared" si="52"/>
        <v/>
      </c>
      <c r="AL59" s="122" t="str" cm="1">
        <f t="array" ref="AL59">IFERROR(INDEX('Contratações Governo'!$G$1:$G$999,SMALL(IF(AL$1='Contratações Governo'!$E$1:$E$999,ROW('Contratações Governo'!$E$1:$E$999)-ROW('Contratações Governo'!$E$1)+1),ROW(33:33))),"")</f>
        <v/>
      </c>
      <c r="AM59" s="279" t="str">
        <f t="shared" si="53"/>
        <v/>
      </c>
      <c r="AN59" s="122" t="str" cm="1">
        <f t="array" ref="AN59">IFERROR(INDEX('Contratações Governo'!$G$1:$G$999,SMALL(IF(AN$1='Contratações Governo'!$E$1:$E$999,ROW('Contratações Governo'!$E$1:$E$999)-ROW('Contratações Governo'!$E$1)+1),ROW(33:33))),"")</f>
        <v/>
      </c>
      <c r="AO59" s="279" t="str">
        <f t="shared" si="54"/>
        <v/>
      </c>
      <c r="AP59" s="119" t="str" cm="1">
        <f t="array" ref="AP59">IFERROR(INDEX('Contratações Governo'!$G$1:$G$999,SMALL(IF(AP$1='Contratações Governo'!$E$1:$E$999,ROW('Contratações Governo'!$E$1:$E$999)-ROW('Contratações Governo'!$E$1)+1),ROW(33:33))),"")</f>
        <v/>
      </c>
      <c r="AQ59" s="279" t="str">
        <f t="shared" si="55"/>
        <v/>
      </c>
      <c r="AR59" s="121" t="str" cm="1">
        <f t="array" ref="AR59">IFERROR(INDEX('Contratações Governo'!$G$1:$G$999,SMALL(IF(AR$1='Contratações Governo'!$E$1:$E$999,ROW('Contratações Governo'!$E$1:$E$999)-ROW('Contratações Governo'!$E$1)+1),ROW(33:33))),"")</f>
        <v/>
      </c>
      <c r="AS59" s="279" t="str">
        <f t="shared" si="56"/>
        <v/>
      </c>
      <c r="AT59" s="121" t="str" cm="1">
        <f t="array" ref="AT59">IFERROR(INDEX('Contratações Governo'!$G$1:$G$999,SMALL(IF(AT$1='Contratações Governo'!$E$1:$E$999,ROW('Contratações Governo'!$E$1:$E$999)-ROW('Contratações Governo'!$E$1)+1),ROW(33:33))),"")</f>
        <v/>
      </c>
      <c r="AU59" s="279" t="str">
        <f t="shared" si="57"/>
        <v/>
      </c>
      <c r="AV59" s="88" t="str" cm="1">
        <f t="array" ref="AV59">IFERROR(INDEX('Contratações Governo'!$G$1:$G$999,SMALL(IF(AV$1='Contratações Governo'!$E$1:$E$999,ROW('Contratações Governo'!$E$1:$E$999)-ROW('Contratações Governo'!$E$1)+1),ROW(33:33))),"")</f>
        <v/>
      </c>
      <c r="AW59" s="279" t="str">
        <f t="shared" si="58"/>
        <v/>
      </c>
      <c r="AX59" s="122" t="str" cm="1">
        <f t="array" ref="AX59">IFERROR(INDEX('Contratações Governo'!$G$1:$G$999,SMALL(IF(AX$1='Contratações Governo'!$E$1:$E$999,ROW('Contratações Governo'!$E$1:$E$999)-ROW('Contratações Governo'!$E$1)+1),ROW(33:33))),"")</f>
        <v/>
      </c>
      <c r="AY59" s="279" t="str">
        <f t="shared" si="59"/>
        <v/>
      </c>
      <c r="AZ59" s="122" t="str" cm="1">
        <f t="array" ref="AZ59">IFERROR(INDEX('Contratações Governo'!$G$1:$G$999,SMALL(IF(AZ$1='Contratações Governo'!$E$1:$E$999,ROW('Contratações Governo'!$E$1:$E$999)-ROW('Contratações Governo'!$E$1)+1),ROW(33:33))),"")</f>
        <v/>
      </c>
      <c r="BA59" s="279" t="str">
        <f t="shared" si="60"/>
        <v/>
      </c>
      <c r="BB59" s="119" t="str" cm="1">
        <f t="array" ref="BB59">IFERROR(INDEX('Contratações Governo'!$G$1:$G$999,SMALL(IF(BB$1='Contratações Governo'!$E$1:$E$999,ROW('Contratações Governo'!$E$1:$E$999)-ROW('Contratações Governo'!$E$1)+1),ROW(33:33))),"")</f>
        <v/>
      </c>
      <c r="BC59" s="279" t="str">
        <f t="shared" si="61"/>
        <v/>
      </c>
      <c r="BD59" s="121" t="str" cm="1">
        <f t="array" ref="BD59">IFERROR(INDEX('Contratações Governo'!$G$1:$G$999,SMALL(IF(BD$1='Contratações Governo'!$E$1:$E$999,ROW('Contratações Governo'!$E$1:$E$999)-ROW('Contratações Governo'!$E$1)+1),ROW(33:33))),"")</f>
        <v/>
      </c>
      <c r="BE59" s="279" t="str">
        <f t="shared" si="62"/>
        <v/>
      </c>
      <c r="BF59" s="121" t="str" cm="1">
        <f t="array" ref="BF59">IFERROR(INDEX('Contratações Governo'!$G$1:$G$999,SMALL(IF(BF$1='Contratações Governo'!$E$1:$E$999,ROW('Contratações Governo'!$E$1:$E$999)-ROW('Contratações Governo'!$E$1)+1),ROW(33:33))),"")</f>
        <v/>
      </c>
      <c r="BG59" s="279" t="str">
        <f t="shared" si="63"/>
        <v/>
      </c>
      <c r="BH59" s="88" t="str" cm="1">
        <f t="array" ref="BH59">IFERROR(INDEX('Contratações Governo'!$G$1:$G$999,SMALL(IF(BH$1='Contratações Governo'!$E$1:$E$999,ROW('Contratações Governo'!$E$1:$E$999)-ROW('Contratações Governo'!$E$1)+1),ROW(33:33))),"")</f>
        <v/>
      </c>
      <c r="BI59" s="279" t="str">
        <f t="shared" si="64"/>
        <v/>
      </c>
      <c r="BJ59" s="122" t="str" cm="1">
        <f t="array" ref="BJ59">IFERROR(INDEX('Contratações Governo'!$G$1:$G$999,SMALL(IF(BJ$1='Contratações Governo'!$E$1:$E$999,ROW('Contratações Governo'!$E$1:$E$999)-ROW('Contratações Governo'!$E$1)+1),ROW(33:33))),"")</f>
        <v/>
      </c>
      <c r="BK59" s="279" t="str">
        <f t="shared" si="65"/>
        <v/>
      </c>
      <c r="BL59" s="122" t="str" cm="1">
        <f t="array" ref="BL59">IFERROR(INDEX('Contratações Governo'!$G$1:$G$999,SMALL(IF(BL$1='Contratações Governo'!$E$1:$E$999,ROW('Contratações Governo'!$E$1:$E$999)-ROW('Contratações Governo'!$E$1)+1),ROW(33:33))),"")</f>
        <v/>
      </c>
      <c r="BM59" s="279" t="str">
        <f t="shared" si="66"/>
        <v/>
      </c>
      <c r="BN59" s="119" t="str" cm="1">
        <f t="array" ref="BN59">IFERROR(INDEX('Contratações Governo'!$G$1:$G$999,SMALL(IF(BN$1='Contratações Governo'!$E$1:$E$999,ROW('Contratações Governo'!$E$1:$E$999)-ROW('Contratações Governo'!$E$1)+1),ROW(33:33))),"")</f>
        <v/>
      </c>
      <c r="BO59" s="165" t="str">
        <f t="shared" si="67"/>
        <v/>
      </c>
      <c r="BP59" s="122" t="str" cm="1">
        <f t="array" ref="BP59">IFERROR(INDEX('Contratações Governo'!$G$1:$G$999,SMALL(IF(BP$1='Contratações Governo'!$E$1:$E$999,ROW('Contratações Governo'!$E$1:$E$999)-ROW('Contratações Governo'!$E$1)+1),ROW(33:33))),"")</f>
        <v/>
      </c>
      <c r="BQ59" s="279" t="str">
        <f t="shared" si="68"/>
        <v/>
      </c>
      <c r="BR59" s="122" t="str" cm="1">
        <f t="array" ref="BR59">IFERROR(INDEX('Contratações Governo'!$G$1:$G$999,SMALL(IF(BR$1='Contratações Governo'!$E$1:$E$999,ROW('Contratações Governo'!$E$1:$E$999)-ROW('Contratações Governo'!$E$1)+1),ROW(33:33))),"")</f>
        <v/>
      </c>
      <c r="BS59" s="165" t="str">
        <f t="shared" si="69"/>
        <v/>
      </c>
    </row>
    <row r="60" spans="1:71" x14ac:dyDescent="0.25">
      <c r="A60" s="667"/>
      <c r="B60" s="119" t="str" cm="1">
        <f t="array" ref="B60">IFERROR(INDEX('Contratações Governo'!$G$1:$G$999,SMALL(IF(B$1='Contratações Governo'!$E$1:$E$999,ROW('Contratações Governo'!$E$1:$E$999)-ROW('Contratações Governo'!$E$1)+1),ROW(34:34))),"")</f>
        <v/>
      </c>
      <c r="C60" s="279" t="str">
        <f t="shared" si="35"/>
        <v/>
      </c>
      <c r="D60" s="121" t="str" cm="1">
        <f t="array" ref="D60">IFERROR(INDEX('Contratações Governo'!$G$1:$G$999,SMALL(IF(D$1='Contratações Governo'!$E$1:$E$999,ROW('Contratações Governo'!$E$1:$E$999)-ROW('Contratações Governo'!$E$1)+1),ROW(34:34))),"")</f>
        <v/>
      </c>
      <c r="E60" s="279" t="str">
        <f t="shared" si="36"/>
        <v/>
      </c>
      <c r="F60" s="121" t="str" cm="1">
        <f t="array" ref="F60">IFERROR(INDEX('Contratações Governo'!$G$1:$G$999,SMALL(IF(F$1='Contratações Governo'!$E$1:$E$999,ROW('Contratações Governo'!$E$1:$E$999)-ROW('Contratações Governo'!$E$1)+1),ROW(34:34))),"")</f>
        <v/>
      </c>
      <c r="G60" s="165" t="str">
        <f t="shared" si="37"/>
        <v/>
      </c>
      <c r="H60" s="88" t="str" cm="1">
        <f t="array" ref="H60">IFERROR(INDEX('Contratações Governo'!$G$1:$G$999,SMALL(IF(H$1='Contratações Governo'!$E$1:$E$999,ROW('Contratações Governo'!$E$1:$E$999)-ROW('Contratações Governo'!$E$1)+1),ROW(34:34))),"")</f>
        <v/>
      </c>
      <c r="I60" s="279" t="str">
        <f t="shared" si="38"/>
        <v/>
      </c>
      <c r="J60" s="122" t="str" cm="1">
        <f t="array" ref="J60">IFERROR(INDEX('Contratações Governo'!$G$1:$G$999,SMALL(IF(J$1='Contratações Governo'!$E$1:$E$999,ROW('Contratações Governo'!$E$1:$E$999)-ROW('Contratações Governo'!$E$1)+1),ROW(34:34))),"")</f>
        <v/>
      </c>
      <c r="K60" s="279" t="str">
        <f t="shared" si="39"/>
        <v/>
      </c>
      <c r="L60" s="122" t="str" cm="1">
        <f t="array" ref="L60">IFERROR(INDEX('Contratações Governo'!$G$1:$G$999,SMALL(IF(L$1='Contratações Governo'!$E$1:$E$999,ROW('Contratações Governo'!$E$1:$E$999)-ROW('Contratações Governo'!$E$1)+1),ROW(34:34))),"")</f>
        <v/>
      </c>
      <c r="M60" s="279" t="str">
        <f t="shared" si="40"/>
        <v/>
      </c>
      <c r="N60" s="119" t="str" cm="1">
        <f t="array" ref="N60">IFERROR(INDEX('Contratações Governo'!$G$1:$G$999,SMALL(IF(N$1='Contratações Governo'!$E$1:$E$999,ROW('Contratações Governo'!$E$1:$E$999)-ROW('Contratações Governo'!$E$1)+1),ROW(34:34))),"")</f>
        <v/>
      </c>
      <c r="O60" s="279" t="str">
        <f t="shared" si="41"/>
        <v/>
      </c>
      <c r="P60" s="88" t="str" cm="1">
        <f t="array" ref="P60">IFERROR(INDEX('Contratações Governo'!$G$1:$G$999,SMALL(IF(P$1='Contratações Governo'!$E$1:$E$999,ROW('Contratações Governo'!$E$1:$E$999)-ROW('Contratações Governo'!$E$1)+1),ROW(34:34))),"")</f>
        <v/>
      </c>
      <c r="Q60" s="279" t="str">
        <f t="shared" si="42"/>
        <v/>
      </c>
      <c r="R60" s="122" t="str" cm="1">
        <f t="array" ref="R60">IFERROR(INDEX('Contratações Governo'!$G$1:$G$999,SMALL(IF(R$1='Contratações Governo'!$E$1:$E$999,ROW('Contratações Governo'!$E$1:$E$999)-ROW('Contratações Governo'!$E$1)+1),ROW(34:34))),"")</f>
        <v/>
      </c>
      <c r="S60" s="279" t="str">
        <f t="shared" si="43"/>
        <v/>
      </c>
      <c r="T60" s="122" t="str" cm="1">
        <f t="array" ref="T60">IFERROR(INDEX('Contratações Governo'!$G$1:$G$999,SMALL(IF(T$1='Contratações Governo'!$E$1:$E$999,ROW('Contratações Governo'!$E$1:$E$999)-ROW('Contratações Governo'!$E$1)+1),ROW(34:34))),"")</f>
        <v/>
      </c>
      <c r="U60" s="279" t="str">
        <f t="shared" si="44"/>
        <v/>
      </c>
      <c r="V60" s="119" t="str" cm="1">
        <f t="array" ref="V60">IFERROR(INDEX('Contratações Governo'!$G$1:$G$999,SMALL(IF(V$1='Contratações Governo'!$E$1:$E$999,ROW('Contratações Governo'!$E$1:$E$999)-ROW('Contratações Governo'!$E$1)+1),ROW(34:34))),"")</f>
        <v/>
      </c>
      <c r="W60" s="279" t="str">
        <f t="shared" si="45"/>
        <v/>
      </c>
      <c r="X60" s="88" t="str" cm="1">
        <f t="array" ref="X60">IFERROR(INDEX('Contratações Governo'!$G$1:$G$999,SMALL(IF(X$1='Contratações Governo'!$E$1:$E$999,ROW('Contratações Governo'!$E$1:$E$999)-ROW('Contratações Governo'!$E$1)+1),ROW(34:34))),"")</f>
        <v/>
      </c>
      <c r="Y60" s="279" t="str">
        <f t="shared" si="46"/>
        <v/>
      </c>
      <c r="Z60" s="122" t="str" cm="1">
        <f t="array" ref="Z60">IFERROR(INDEX('Contratações Governo'!$G$1:$G$999,SMALL(IF(Z$1='Contratações Governo'!$E$1:$E$999,ROW('Contratações Governo'!$E$1:$E$999)-ROW('Contratações Governo'!$E$1)+1),ROW(34:34))),"")</f>
        <v/>
      </c>
      <c r="AA60" s="279" t="str">
        <f t="shared" si="47"/>
        <v/>
      </c>
      <c r="AB60" s="122" t="str" cm="1">
        <f t="array" ref="AB60">IFERROR(INDEX('Contratações Governo'!$G$1:$G$999,SMALL(IF(AB$1='Contratações Governo'!$E$1:$E$999,ROW('Contratações Governo'!$E$1:$E$999)-ROW('Contratações Governo'!$E$1)+1),ROW(34:34))),"")</f>
        <v/>
      </c>
      <c r="AC60" s="279" t="str">
        <f t="shared" si="48"/>
        <v/>
      </c>
      <c r="AD60" s="119" t="str" cm="1">
        <f t="array" ref="AD60">IFERROR(INDEX('Contratações Governo'!$G$1:$G$999,SMALL(IF(AD$1='Contratações Governo'!$E$1:$E$999,ROW('Contratações Governo'!$E$1:$E$999)-ROW('Contratações Governo'!$E$1)+1),ROW(34:34))),"")</f>
        <v/>
      </c>
      <c r="AE60" s="279" t="str">
        <f t="shared" si="49"/>
        <v/>
      </c>
      <c r="AF60" s="121" t="str" cm="1">
        <f t="array" ref="AF60">IFERROR(INDEX('Contratações Governo'!$G$1:$G$999,SMALL(IF(AF$1='Contratações Governo'!$E$1:$E$999,ROW('Contratações Governo'!$E$1:$E$999)-ROW('Contratações Governo'!$E$1)+1),ROW(34:34))),"")</f>
        <v/>
      </c>
      <c r="AG60" s="279" t="str">
        <f t="shared" si="50"/>
        <v/>
      </c>
      <c r="AH60" s="121" t="str" cm="1">
        <f t="array" ref="AH60">IFERROR(INDEX('Contratações Governo'!$G$1:$G$999,SMALL(IF(AH$1='Contratações Governo'!$E$1:$E$999,ROW('Contratações Governo'!$E$1:$E$999)-ROW('Contratações Governo'!$E$1)+1),ROW(34:34))),"")</f>
        <v/>
      </c>
      <c r="AI60" s="279" t="str">
        <f t="shared" si="51"/>
        <v/>
      </c>
      <c r="AJ60" s="88" t="str" cm="1">
        <f t="array" ref="AJ60">IFERROR(INDEX('Contratações Governo'!$G$1:$G$999,SMALL(IF(AJ$1='Contratações Governo'!$E$1:$E$999,ROW('Contratações Governo'!$E$1:$E$999)-ROW('Contratações Governo'!$E$1)+1),ROW(34:34))),"")</f>
        <v/>
      </c>
      <c r="AK60" s="279" t="str">
        <f t="shared" si="52"/>
        <v/>
      </c>
      <c r="AL60" s="122" t="str" cm="1">
        <f t="array" ref="AL60">IFERROR(INDEX('Contratações Governo'!$G$1:$G$999,SMALL(IF(AL$1='Contratações Governo'!$E$1:$E$999,ROW('Contratações Governo'!$E$1:$E$999)-ROW('Contratações Governo'!$E$1)+1),ROW(34:34))),"")</f>
        <v/>
      </c>
      <c r="AM60" s="279" t="str">
        <f t="shared" si="53"/>
        <v/>
      </c>
      <c r="AN60" s="122" t="str" cm="1">
        <f t="array" ref="AN60">IFERROR(INDEX('Contratações Governo'!$G$1:$G$999,SMALL(IF(AN$1='Contratações Governo'!$E$1:$E$999,ROW('Contratações Governo'!$E$1:$E$999)-ROW('Contratações Governo'!$E$1)+1),ROW(34:34))),"")</f>
        <v/>
      </c>
      <c r="AO60" s="279" t="str">
        <f t="shared" si="54"/>
        <v/>
      </c>
      <c r="AP60" s="119" t="str" cm="1">
        <f t="array" ref="AP60">IFERROR(INDEX('Contratações Governo'!$G$1:$G$999,SMALL(IF(AP$1='Contratações Governo'!$E$1:$E$999,ROW('Contratações Governo'!$E$1:$E$999)-ROW('Contratações Governo'!$E$1)+1),ROW(34:34))),"")</f>
        <v/>
      </c>
      <c r="AQ60" s="279" t="str">
        <f t="shared" si="55"/>
        <v/>
      </c>
      <c r="AR60" s="121" t="str" cm="1">
        <f t="array" ref="AR60">IFERROR(INDEX('Contratações Governo'!$G$1:$G$999,SMALL(IF(AR$1='Contratações Governo'!$E$1:$E$999,ROW('Contratações Governo'!$E$1:$E$999)-ROW('Contratações Governo'!$E$1)+1),ROW(34:34))),"")</f>
        <v/>
      </c>
      <c r="AS60" s="279" t="str">
        <f t="shared" si="56"/>
        <v/>
      </c>
      <c r="AT60" s="121" t="str" cm="1">
        <f t="array" ref="AT60">IFERROR(INDEX('Contratações Governo'!$G$1:$G$999,SMALL(IF(AT$1='Contratações Governo'!$E$1:$E$999,ROW('Contratações Governo'!$E$1:$E$999)-ROW('Contratações Governo'!$E$1)+1),ROW(34:34))),"")</f>
        <v/>
      </c>
      <c r="AU60" s="279" t="str">
        <f t="shared" si="57"/>
        <v/>
      </c>
      <c r="AV60" s="88" t="str" cm="1">
        <f t="array" ref="AV60">IFERROR(INDEX('Contratações Governo'!$G$1:$G$999,SMALL(IF(AV$1='Contratações Governo'!$E$1:$E$999,ROW('Contratações Governo'!$E$1:$E$999)-ROW('Contratações Governo'!$E$1)+1),ROW(34:34))),"")</f>
        <v/>
      </c>
      <c r="AW60" s="279" t="str">
        <f t="shared" si="58"/>
        <v/>
      </c>
      <c r="AX60" s="122" t="str" cm="1">
        <f t="array" ref="AX60">IFERROR(INDEX('Contratações Governo'!$G$1:$G$999,SMALL(IF(AX$1='Contratações Governo'!$E$1:$E$999,ROW('Contratações Governo'!$E$1:$E$999)-ROW('Contratações Governo'!$E$1)+1),ROW(34:34))),"")</f>
        <v/>
      </c>
      <c r="AY60" s="279" t="str">
        <f t="shared" si="59"/>
        <v/>
      </c>
      <c r="AZ60" s="122" t="str" cm="1">
        <f t="array" ref="AZ60">IFERROR(INDEX('Contratações Governo'!$G$1:$G$999,SMALL(IF(AZ$1='Contratações Governo'!$E$1:$E$999,ROW('Contratações Governo'!$E$1:$E$999)-ROW('Contratações Governo'!$E$1)+1),ROW(34:34))),"")</f>
        <v/>
      </c>
      <c r="BA60" s="279" t="str">
        <f t="shared" si="60"/>
        <v/>
      </c>
      <c r="BB60" s="119" t="str" cm="1">
        <f t="array" ref="BB60">IFERROR(INDEX('Contratações Governo'!$G$1:$G$999,SMALL(IF(BB$1='Contratações Governo'!$E$1:$E$999,ROW('Contratações Governo'!$E$1:$E$999)-ROW('Contratações Governo'!$E$1)+1),ROW(34:34))),"")</f>
        <v/>
      </c>
      <c r="BC60" s="279" t="str">
        <f t="shared" si="61"/>
        <v/>
      </c>
      <c r="BD60" s="121" t="str" cm="1">
        <f t="array" ref="BD60">IFERROR(INDEX('Contratações Governo'!$G$1:$G$999,SMALL(IF(BD$1='Contratações Governo'!$E$1:$E$999,ROW('Contratações Governo'!$E$1:$E$999)-ROW('Contratações Governo'!$E$1)+1),ROW(34:34))),"")</f>
        <v/>
      </c>
      <c r="BE60" s="279" t="str">
        <f t="shared" si="62"/>
        <v/>
      </c>
      <c r="BF60" s="121" t="str" cm="1">
        <f t="array" ref="BF60">IFERROR(INDEX('Contratações Governo'!$G$1:$G$999,SMALL(IF(BF$1='Contratações Governo'!$E$1:$E$999,ROW('Contratações Governo'!$E$1:$E$999)-ROW('Contratações Governo'!$E$1)+1),ROW(34:34))),"")</f>
        <v/>
      </c>
      <c r="BG60" s="279" t="str">
        <f t="shared" si="63"/>
        <v/>
      </c>
      <c r="BH60" s="88" t="str" cm="1">
        <f t="array" ref="BH60">IFERROR(INDEX('Contratações Governo'!$G$1:$G$999,SMALL(IF(BH$1='Contratações Governo'!$E$1:$E$999,ROW('Contratações Governo'!$E$1:$E$999)-ROW('Contratações Governo'!$E$1)+1),ROW(34:34))),"")</f>
        <v/>
      </c>
      <c r="BI60" s="279" t="str">
        <f t="shared" si="64"/>
        <v/>
      </c>
      <c r="BJ60" s="122" t="str" cm="1">
        <f t="array" ref="BJ60">IFERROR(INDEX('Contratações Governo'!$G$1:$G$999,SMALL(IF(BJ$1='Contratações Governo'!$E$1:$E$999,ROW('Contratações Governo'!$E$1:$E$999)-ROW('Contratações Governo'!$E$1)+1),ROW(34:34))),"")</f>
        <v/>
      </c>
      <c r="BK60" s="279" t="str">
        <f t="shared" si="65"/>
        <v/>
      </c>
      <c r="BL60" s="122" t="str" cm="1">
        <f t="array" ref="BL60">IFERROR(INDEX('Contratações Governo'!$G$1:$G$999,SMALL(IF(BL$1='Contratações Governo'!$E$1:$E$999,ROW('Contratações Governo'!$E$1:$E$999)-ROW('Contratações Governo'!$E$1)+1),ROW(34:34))),"")</f>
        <v/>
      </c>
      <c r="BM60" s="279" t="str">
        <f t="shared" si="66"/>
        <v/>
      </c>
      <c r="BN60" s="119" t="str" cm="1">
        <f t="array" ref="BN60">IFERROR(INDEX('Contratações Governo'!$G$1:$G$999,SMALL(IF(BN$1='Contratações Governo'!$E$1:$E$999,ROW('Contratações Governo'!$E$1:$E$999)-ROW('Contratações Governo'!$E$1)+1),ROW(34:34))),"")</f>
        <v/>
      </c>
      <c r="BO60" s="165" t="str">
        <f t="shared" si="67"/>
        <v/>
      </c>
      <c r="BP60" s="122" t="str" cm="1">
        <f t="array" ref="BP60">IFERROR(INDEX('Contratações Governo'!$G$1:$G$999,SMALL(IF(BP$1='Contratações Governo'!$E$1:$E$999,ROW('Contratações Governo'!$E$1:$E$999)-ROW('Contratações Governo'!$E$1)+1),ROW(34:34))),"")</f>
        <v/>
      </c>
      <c r="BQ60" s="279" t="str">
        <f t="shared" si="68"/>
        <v/>
      </c>
      <c r="BR60" s="122" t="str" cm="1">
        <f t="array" ref="BR60">IFERROR(INDEX('Contratações Governo'!$G$1:$G$999,SMALL(IF(BR$1='Contratações Governo'!$E$1:$E$999,ROW('Contratações Governo'!$E$1:$E$999)-ROW('Contratações Governo'!$E$1)+1),ROW(34:34))),"")</f>
        <v/>
      </c>
      <c r="BS60" s="165" t="str">
        <f t="shared" si="69"/>
        <v/>
      </c>
    </row>
    <row r="61" spans="1:71" ht="15.75" thickBot="1" x14ac:dyDescent="0.3">
      <c r="A61" s="668"/>
      <c r="B61" s="120" t="str" cm="1">
        <f t="array" ref="B61">IFERROR(INDEX('Contratações Governo'!$G$1:$G$999,SMALL(IF(B$1='Contratações Governo'!$E$1:$E$999,ROW('Contratações Governo'!$E$1:$E$999)-ROW('Contratações Governo'!$E$1)+1),ROW(35:35))),"")</f>
        <v/>
      </c>
      <c r="C61" s="281" t="str">
        <f t="shared" si="35"/>
        <v/>
      </c>
      <c r="D61" s="90" t="str" cm="1">
        <f t="array" ref="D61">IFERROR(INDEX('Contratações Governo'!$G$1:$G$999,SMALL(IF(D$1='Contratações Governo'!$E$1:$E$999,ROW('Contratações Governo'!$E$1:$E$999)-ROW('Contratações Governo'!$E$1)+1),ROW(35:35))),"")</f>
        <v/>
      </c>
      <c r="E61" s="281" t="str">
        <f t="shared" si="36"/>
        <v/>
      </c>
      <c r="F61" s="90" t="str" cm="1">
        <f t="array" ref="F61">IFERROR(INDEX('Contratações Governo'!$G$1:$G$999,SMALL(IF(F$1='Contratações Governo'!$E$1:$E$999,ROW('Contratações Governo'!$E$1:$E$999)-ROW('Contratações Governo'!$E$1)+1),ROW(35:35))),"")</f>
        <v/>
      </c>
      <c r="G61" s="290" t="str">
        <f t="shared" si="37"/>
        <v/>
      </c>
      <c r="H61" s="89" t="str" cm="1">
        <f t="array" ref="H61">IFERROR(INDEX('Contratações Governo'!$G$1:$G$999,SMALL(IF(H$1='Contratações Governo'!$E$1:$E$999,ROW('Contratações Governo'!$E$1:$E$999)-ROW('Contratações Governo'!$E$1)+1),ROW(35:35))),"")</f>
        <v/>
      </c>
      <c r="I61" s="281" t="str">
        <f t="shared" si="38"/>
        <v/>
      </c>
      <c r="J61" s="91" t="str" cm="1">
        <f t="array" ref="J61">IFERROR(INDEX('Contratações Governo'!$G$1:$G$999,SMALL(IF(J$1='Contratações Governo'!$E$1:$E$999,ROW('Contratações Governo'!$E$1:$E$999)-ROW('Contratações Governo'!$E$1)+1),ROW(35:35))),"")</f>
        <v/>
      </c>
      <c r="K61" s="281" t="str">
        <f t="shared" si="39"/>
        <v/>
      </c>
      <c r="L61" s="91" t="str" cm="1">
        <f t="array" ref="L61">IFERROR(INDEX('Contratações Governo'!$G$1:$G$999,SMALL(IF(L$1='Contratações Governo'!$E$1:$E$999,ROW('Contratações Governo'!$E$1:$E$999)-ROW('Contratações Governo'!$E$1)+1),ROW(35:35))),"")</f>
        <v/>
      </c>
      <c r="M61" s="281" t="str">
        <f t="shared" si="40"/>
        <v/>
      </c>
      <c r="N61" s="120" t="str" cm="1">
        <f t="array" ref="N61">IFERROR(INDEX('Contratações Governo'!$G$1:$G$999,SMALL(IF(N$1='Contratações Governo'!$E$1:$E$999,ROW('Contratações Governo'!$E$1:$E$999)-ROW('Contratações Governo'!$E$1)+1),ROW(35:35))),"")</f>
        <v/>
      </c>
      <c r="O61" s="281" t="str">
        <f t="shared" si="41"/>
        <v/>
      </c>
      <c r="P61" s="89" t="str" cm="1">
        <f t="array" ref="P61">IFERROR(INDEX('Contratações Governo'!$G$1:$G$999,SMALL(IF(P$1='Contratações Governo'!$E$1:$E$999,ROW('Contratações Governo'!$E$1:$E$999)-ROW('Contratações Governo'!$E$1)+1),ROW(35:35))),"")</f>
        <v/>
      </c>
      <c r="Q61" s="281" t="str">
        <f t="shared" si="42"/>
        <v/>
      </c>
      <c r="R61" s="91" t="str" cm="1">
        <f t="array" ref="R61">IFERROR(INDEX('Contratações Governo'!$G$1:$G$999,SMALL(IF(R$1='Contratações Governo'!$E$1:$E$999,ROW('Contratações Governo'!$E$1:$E$999)-ROW('Contratações Governo'!$E$1)+1),ROW(35:35))),"")</f>
        <v/>
      </c>
      <c r="S61" s="281" t="str">
        <f t="shared" si="43"/>
        <v/>
      </c>
      <c r="T61" s="91" t="str" cm="1">
        <f t="array" ref="T61">IFERROR(INDEX('Contratações Governo'!$G$1:$G$999,SMALL(IF(T$1='Contratações Governo'!$E$1:$E$999,ROW('Contratações Governo'!$E$1:$E$999)-ROW('Contratações Governo'!$E$1)+1),ROW(35:35))),"")</f>
        <v/>
      </c>
      <c r="U61" s="281" t="str">
        <f t="shared" si="44"/>
        <v/>
      </c>
      <c r="V61" s="120" t="str" cm="1">
        <f t="array" ref="V61">IFERROR(INDEX('Contratações Governo'!$G$1:$G$999,SMALL(IF(V$1='Contratações Governo'!$E$1:$E$999,ROW('Contratações Governo'!$E$1:$E$999)-ROW('Contratações Governo'!$E$1)+1),ROW(35:35))),"")</f>
        <v/>
      </c>
      <c r="W61" s="281" t="str">
        <f t="shared" si="45"/>
        <v/>
      </c>
      <c r="X61" s="89" t="str" cm="1">
        <f t="array" ref="X61">IFERROR(INDEX('Contratações Governo'!$G$1:$G$999,SMALL(IF(X$1='Contratações Governo'!$E$1:$E$999,ROW('Contratações Governo'!$E$1:$E$999)-ROW('Contratações Governo'!$E$1)+1),ROW(35:35))),"")</f>
        <v/>
      </c>
      <c r="Y61" s="281" t="str">
        <f t="shared" si="46"/>
        <v/>
      </c>
      <c r="Z61" s="91" t="str" cm="1">
        <f t="array" ref="Z61">IFERROR(INDEX('Contratações Governo'!$G$1:$G$999,SMALL(IF(Z$1='Contratações Governo'!$E$1:$E$999,ROW('Contratações Governo'!$E$1:$E$999)-ROW('Contratações Governo'!$E$1)+1),ROW(35:35))),"")</f>
        <v/>
      </c>
      <c r="AA61" s="281" t="str">
        <f t="shared" si="47"/>
        <v/>
      </c>
      <c r="AB61" s="91" t="str" cm="1">
        <f t="array" ref="AB61">IFERROR(INDEX('Contratações Governo'!$G$1:$G$999,SMALL(IF(AB$1='Contratações Governo'!$E$1:$E$999,ROW('Contratações Governo'!$E$1:$E$999)-ROW('Contratações Governo'!$E$1)+1),ROW(35:35))),"")</f>
        <v/>
      </c>
      <c r="AC61" s="281" t="str">
        <f t="shared" si="48"/>
        <v/>
      </c>
      <c r="AD61" s="120" t="str" cm="1">
        <f t="array" ref="AD61">IFERROR(INDEX('Contratações Governo'!$G$1:$G$999,SMALL(IF(AD$1='Contratações Governo'!$E$1:$E$999,ROW('Contratações Governo'!$E$1:$E$999)-ROW('Contratações Governo'!$E$1)+1),ROW(35:35))),"")</f>
        <v/>
      </c>
      <c r="AE61" s="281" t="str">
        <f t="shared" si="49"/>
        <v/>
      </c>
      <c r="AF61" s="90" t="str" cm="1">
        <f t="array" ref="AF61">IFERROR(INDEX('Contratações Governo'!$G$1:$G$999,SMALL(IF(AF$1='Contratações Governo'!$E$1:$E$999,ROW('Contratações Governo'!$E$1:$E$999)-ROW('Contratações Governo'!$E$1)+1),ROW(35:35))),"")</f>
        <v/>
      </c>
      <c r="AG61" s="281" t="str">
        <f t="shared" si="50"/>
        <v/>
      </c>
      <c r="AH61" s="90" t="str" cm="1">
        <f t="array" ref="AH61">IFERROR(INDEX('Contratações Governo'!$G$1:$G$999,SMALL(IF(AH$1='Contratações Governo'!$E$1:$E$999,ROW('Contratações Governo'!$E$1:$E$999)-ROW('Contratações Governo'!$E$1)+1),ROW(35:35))),"")</f>
        <v/>
      </c>
      <c r="AI61" s="281" t="str">
        <f t="shared" si="51"/>
        <v/>
      </c>
      <c r="AJ61" s="89" t="str" cm="1">
        <f t="array" ref="AJ61">IFERROR(INDEX('Contratações Governo'!$G$1:$G$999,SMALL(IF(AJ$1='Contratações Governo'!$E$1:$E$999,ROW('Contratações Governo'!$E$1:$E$999)-ROW('Contratações Governo'!$E$1)+1),ROW(35:35))),"")</f>
        <v/>
      </c>
      <c r="AK61" s="281" t="str">
        <f t="shared" si="52"/>
        <v/>
      </c>
      <c r="AL61" s="91" t="str" cm="1">
        <f t="array" ref="AL61">IFERROR(INDEX('Contratações Governo'!$G$1:$G$999,SMALL(IF(AL$1='Contratações Governo'!$E$1:$E$999,ROW('Contratações Governo'!$E$1:$E$999)-ROW('Contratações Governo'!$E$1)+1),ROW(35:35))),"")</f>
        <v/>
      </c>
      <c r="AM61" s="281" t="str">
        <f t="shared" si="53"/>
        <v/>
      </c>
      <c r="AN61" s="91" t="str" cm="1">
        <f t="array" ref="AN61">IFERROR(INDEX('Contratações Governo'!$G$1:$G$999,SMALL(IF(AN$1='Contratações Governo'!$E$1:$E$999,ROW('Contratações Governo'!$E$1:$E$999)-ROW('Contratações Governo'!$E$1)+1),ROW(35:35))),"")</f>
        <v/>
      </c>
      <c r="AO61" s="281" t="str">
        <f t="shared" si="54"/>
        <v/>
      </c>
      <c r="AP61" s="120" t="str" cm="1">
        <f t="array" ref="AP61">IFERROR(INDEX('Contratações Governo'!$G$1:$G$999,SMALL(IF(AP$1='Contratações Governo'!$E$1:$E$999,ROW('Contratações Governo'!$E$1:$E$999)-ROW('Contratações Governo'!$E$1)+1),ROW(35:35))),"")</f>
        <v/>
      </c>
      <c r="AQ61" s="281" t="str">
        <f t="shared" si="55"/>
        <v/>
      </c>
      <c r="AR61" s="90" t="str" cm="1">
        <f t="array" ref="AR61">IFERROR(INDEX('Contratações Governo'!$G$1:$G$999,SMALL(IF(AR$1='Contratações Governo'!$E$1:$E$999,ROW('Contratações Governo'!$E$1:$E$999)-ROW('Contratações Governo'!$E$1)+1),ROW(35:35))),"")</f>
        <v/>
      </c>
      <c r="AS61" s="281" t="str">
        <f t="shared" si="56"/>
        <v/>
      </c>
      <c r="AT61" s="90" t="str" cm="1">
        <f t="array" ref="AT61">IFERROR(INDEX('Contratações Governo'!$G$1:$G$999,SMALL(IF(AT$1='Contratações Governo'!$E$1:$E$999,ROW('Contratações Governo'!$E$1:$E$999)-ROW('Contratações Governo'!$E$1)+1),ROW(35:35))),"")</f>
        <v/>
      </c>
      <c r="AU61" s="281" t="str">
        <f t="shared" si="57"/>
        <v/>
      </c>
      <c r="AV61" s="88" t="str" cm="1">
        <f t="array" ref="AV61">IFERROR(INDEX('Contratações Governo'!$G$1:$G$999,SMALL(IF(AV$1='Contratações Governo'!$E$1:$E$999,ROW('Contratações Governo'!$E$1:$E$999)-ROW('Contratações Governo'!$E$1)+1),ROW(35:35))),"")</f>
        <v/>
      </c>
      <c r="AW61" s="279" t="str">
        <f t="shared" si="58"/>
        <v/>
      </c>
      <c r="AX61" s="122" t="str" cm="1">
        <f t="array" ref="AX61">IFERROR(INDEX('Contratações Governo'!$G$1:$G$999,SMALL(IF(AX$1='Contratações Governo'!$E$1:$E$999,ROW('Contratações Governo'!$E$1:$E$999)-ROW('Contratações Governo'!$E$1)+1),ROW(35:35))),"")</f>
        <v/>
      </c>
      <c r="AY61" s="279" t="str">
        <f t="shared" si="59"/>
        <v/>
      </c>
      <c r="AZ61" s="122" t="str" cm="1">
        <f t="array" ref="AZ61">IFERROR(INDEX('Contratações Governo'!$G$1:$G$999,SMALL(IF(AZ$1='Contratações Governo'!$E$1:$E$999,ROW('Contratações Governo'!$E$1:$E$999)-ROW('Contratações Governo'!$E$1)+1),ROW(35:35))),"")</f>
        <v/>
      </c>
      <c r="BA61" s="279" t="str">
        <f t="shared" si="60"/>
        <v/>
      </c>
      <c r="BB61" s="120" t="str" cm="1">
        <f t="array" ref="BB61">IFERROR(INDEX('Contratações Governo'!$G$1:$G$999,SMALL(IF(BB$1='Contratações Governo'!$E$1:$E$999,ROW('Contratações Governo'!$E$1:$E$999)-ROW('Contratações Governo'!$E$1)+1),ROW(35:35))),"")</f>
        <v/>
      </c>
      <c r="BC61" s="281" t="str">
        <f t="shared" si="61"/>
        <v/>
      </c>
      <c r="BD61" s="90" t="str" cm="1">
        <f t="array" ref="BD61">IFERROR(INDEX('Contratações Governo'!$G$1:$G$999,SMALL(IF(BD$1='Contratações Governo'!$E$1:$E$999,ROW('Contratações Governo'!$E$1:$E$999)-ROW('Contratações Governo'!$E$1)+1),ROW(35:35))),"")</f>
        <v/>
      </c>
      <c r="BE61" s="281" t="str">
        <f t="shared" si="62"/>
        <v/>
      </c>
      <c r="BF61" s="90" t="str" cm="1">
        <f t="array" ref="BF61">IFERROR(INDEX('Contratações Governo'!$G$1:$G$999,SMALL(IF(BF$1='Contratações Governo'!$E$1:$E$999,ROW('Contratações Governo'!$E$1:$E$999)-ROW('Contratações Governo'!$E$1)+1),ROW(35:35))),"")</f>
        <v/>
      </c>
      <c r="BG61" s="281" t="str">
        <f t="shared" si="63"/>
        <v/>
      </c>
      <c r="BH61" s="89" t="str" cm="1">
        <f t="array" ref="BH61">IFERROR(INDEX('Contratações Governo'!$G$1:$G$999,SMALL(IF(BH$1='Contratações Governo'!$E$1:$E$999,ROW('Contratações Governo'!$E$1:$E$999)-ROW('Contratações Governo'!$E$1)+1),ROW(35:35))),"")</f>
        <v/>
      </c>
      <c r="BI61" s="281" t="str">
        <f t="shared" si="64"/>
        <v/>
      </c>
      <c r="BJ61" s="91" t="str" cm="1">
        <f t="array" ref="BJ61">IFERROR(INDEX('Contratações Governo'!$G$1:$G$999,SMALL(IF(BJ$1='Contratações Governo'!$E$1:$E$999,ROW('Contratações Governo'!$E$1:$E$999)-ROW('Contratações Governo'!$E$1)+1),ROW(35:35))),"")</f>
        <v/>
      </c>
      <c r="BK61" s="281" t="str">
        <f t="shared" si="65"/>
        <v/>
      </c>
      <c r="BL61" s="91" t="str" cm="1">
        <f t="array" ref="BL61">IFERROR(INDEX('Contratações Governo'!$G$1:$G$999,SMALL(IF(BL$1='Contratações Governo'!$E$1:$E$999,ROW('Contratações Governo'!$E$1:$E$999)-ROW('Contratações Governo'!$E$1)+1),ROW(35:35))),"")</f>
        <v/>
      </c>
      <c r="BM61" s="281" t="str">
        <f t="shared" si="66"/>
        <v/>
      </c>
      <c r="BN61" s="120" t="str" cm="1">
        <f t="array" ref="BN61">IFERROR(INDEX('Contratações Governo'!$G$1:$G$999,SMALL(IF(BN$1='Contratações Governo'!$E$1:$E$999,ROW('Contratações Governo'!$E$1:$E$999)-ROW('Contratações Governo'!$E$1)+1),ROW(35:35))),"")</f>
        <v/>
      </c>
      <c r="BO61" s="290" t="str">
        <f t="shared" si="67"/>
        <v/>
      </c>
      <c r="BP61" s="91" t="str" cm="1">
        <f t="array" ref="BP61">IFERROR(INDEX('Contratações Governo'!$G$1:$G$999,SMALL(IF(BP$1='Contratações Governo'!$E$1:$E$999,ROW('Contratações Governo'!$E$1:$E$999)-ROW('Contratações Governo'!$E$1)+1),ROW(35:35))),"")</f>
        <v/>
      </c>
      <c r="BQ61" s="281" t="str">
        <f t="shared" si="68"/>
        <v/>
      </c>
      <c r="BR61" s="91" t="str" cm="1">
        <f t="array" ref="BR61">IFERROR(INDEX('Contratações Governo'!$G$1:$G$999,SMALL(IF(BR$1='Contratações Governo'!$E$1:$E$999,ROW('Contratações Governo'!$E$1:$E$999)-ROW('Contratações Governo'!$E$1)+1),ROW(35:35))),"")</f>
        <v/>
      </c>
      <c r="BS61" s="290" t="str">
        <f t="shared" si="69"/>
        <v/>
      </c>
    </row>
    <row r="62" spans="1:71" x14ac:dyDescent="0.25">
      <c r="A62" s="666" t="s">
        <v>98</v>
      </c>
      <c r="B62" s="119">
        <f>PNAD!B13</f>
        <v>2500</v>
      </c>
      <c r="C62" s="279" t="b">
        <f t="shared" si="35"/>
        <v>0</v>
      </c>
      <c r="D62" s="121">
        <f>PNAD!C13</f>
        <v>3600</v>
      </c>
      <c r="E62" s="279" t="b">
        <f t="shared" si="36"/>
        <v>0</v>
      </c>
      <c r="F62" s="121">
        <f>PNAD!D13</f>
        <v>6000</v>
      </c>
      <c r="G62" s="279" t="b">
        <f t="shared" si="37"/>
        <v>1</v>
      </c>
      <c r="H62" s="88">
        <f>PNAD!B13</f>
        <v>2500</v>
      </c>
      <c r="I62" s="279" t="b">
        <f t="shared" si="38"/>
        <v>1</v>
      </c>
      <c r="J62" s="122">
        <f>PNAD!C13</f>
        <v>3600</v>
      </c>
      <c r="K62" s="279" t="b">
        <f t="shared" si="39"/>
        <v>1</v>
      </c>
      <c r="L62" s="122">
        <f>PNAD!D13</f>
        <v>6000</v>
      </c>
      <c r="M62" s="279" t="b">
        <f t="shared" si="40"/>
        <v>1</v>
      </c>
      <c r="N62" s="119"/>
      <c r="O62" s="165" t="str">
        <f t="shared" si="41"/>
        <v/>
      </c>
      <c r="P62" s="88">
        <f>PNAD!B5</f>
        <v>4000</v>
      </c>
      <c r="Q62" s="279" t="b">
        <f t="shared" si="42"/>
        <v>1</v>
      </c>
      <c r="R62" s="122">
        <f>PNAD!C5</f>
        <v>6525</v>
      </c>
      <c r="S62" s="279" t="b">
        <f t="shared" si="43"/>
        <v>0</v>
      </c>
      <c r="T62" s="122">
        <f>PNAD!D5</f>
        <v>10000</v>
      </c>
      <c r="U62" s="279" t="b">
        <f t="shared" si="44"/>
        <v>1</v>
      </c>
      <c r="V62" s="119"/>
      <c r="W62" s="165" t="str">
        <f t="shared" si="45"/>
        <v/>
      </c>
      <c r="X62" s="122">
        <f>PNAD!B6</f>
        <v>4450</v>
      </c>
      <c r="Y62" s="279" t="b">
        <f t="shared" si="46"/>
        <v>1</v>
      </c>
      <c r="Z62" s="122">
        <f>PNAD!C6</f>
        <v>7000</v>
      </c>
      <c r="AA62" s="279" t="b">
        <f t="shared" si="47"/>
        <v>1</v>
      </c>
      <c r="AB62" s="122">
        <f>PNAD!D6</f>
        <v>11250</v>
      </c>
      <c r="AC62" s="279" t="b">
        <f t="shared" si="48"/>
        <v>1</v>
      </c>
      <c r="AD62" s="119">
        <f>PNAD!B4</f>
        <v>2600</v>
      </c>
      <c r="AE62" s="279" t="b">
        <f t="shared" si="49"/>
        <v>1</v>
      </c>
      <c r="AF62" s="121">
        <f>PNAD!C4</f>
        <v>4500</v>
      </c>
      <c r="AG62" s="279" t="b">
        <f t="shared" si="50"/>
        <v>0</v>
      </c>
      <c r="AH62" s="121">
        <f>PNAD!D4</f>
        <v>7045</v>
      </c>
      <c r="AI62" s="289" t="b">
        <f t="shared" si="51"/>
        <v>1</v>
      </c>
      <c r="AJ62" s="638">
        <f>PNAD!B11</f>
        <v>3331</v>
      </c>
      <c r="AK62" s="279" t="b">
        <f t="shared" si="52"/>
        <v>0</v>
      </c>
      <c r="AL62" s="122">
        <f>PNAD!C11</f>
        <v>5500</v>
      </c>
      <c r="AM62" s="279" t="b">
        <f t="shared" si="53"/>
        <v>1</v>
      </c>
      <c r="AN62" s="122">
        <f>PNAD!D11</f>
        <v>7050</v>
      </c>
      <c r="AO62" s="279" t="b">
        <f t="shared" si="54"/>
        <v>1</v>
      </c>
      <c r="AP62" s="119">
        <f>PNAD!B15</f>
        <v>2200</v>
      </c>
      <c r="AQ62" s="279" t="b">
        <f t="shared" si="55"/>
        <v>1</v>
      </c>
      <c r="AR62" s="121">
        <f>PNAD!C15</f>
        <v>3000</v>
      </c>
      <c r="AS62" s="279" t="b">
        <f t="shared" si="56"/>
        <v>1</v>
      </c>
      <c r="AT62" s="121">
        <f>PNAD!D15</f>
        <v>5000</v>
      </c>
      <c r="AU62" s="279" t="b">
        <f t="shared" si="57"/>
        <v>1</v>
      </c>
      <c r="AV62" s="87">
        <f>PNAD!B8</f>
        <v>4200</v>
      </c>
      <c r="AW62" s="280" t="b">
        <f t="shared" si="58"/>
        <v>1</v>
      </c>
      <c r="AX62" s="85">
        <f>PNAD!C8</f>
        <v>7000</v>
      </c>
      <c r="AY62" s="280" t="b">
        <f t="shared" si="59"/>
        <v>1</v>
      </c>
      <c r="AZ62" s="85">
        <f>PNAD!D8</f>
        <v>11500</v>
      </c>
      <c r="BA62" s="289" t="b">
        <f t="shared" si="60"/>
        <v>1</v>
      </c>
      <c r="BB62" s="121">
        <f>PNAD!B5</f>
        <v>4000</v>
      </c>
      <c r="BC62" s="279" t="b">
        <f t="shared" si="61"/>
        <v>1</v>
      </c>
      <c r="BD62" s="121">
        <f>PNAD!C5</f>
        <v>6525</v>
      </c>
      <c r="BE62" s="279" t="b">
        <f t="shared" si="62"/>
        <v>1</v>
      </c>
      <c r="BF62" s="121">
        <f>PNAD!D5</f>
        <v>10000</v>
      </c>
      <c r="BG62" s="279" t="b">
        <f t="shared" si="63"/>
        <v>1</v>
      </c>
      <c r="BH62" s="88"/>
      <c r="BI62" s="279" t="str">
        <f t="shared" si="64"/>
        <v/>
      </c>
      <c r="BJ62" s="122"/>
      <c r="BK62" s="279" t="str">
        <f t="shared" si="65"/>
        <v/>
      </c>
      <c r="BL62" s="122"/>
      <c r="BM62" s="279" t="str">
        <f t="shared" si="66"/>
        <v/>
      </c>
      <c r="BN62" s="119"/>
      <c r="BO62" s="165" t="str">
        <f t="shared" si="67"/>
        <v/>
      </c>
      <c r="BP62" s="122"/>
      <c r="BQ62" s="279" t="str">
        <f t="shared" si="68"/>
        <v/>
      </c>
      <c r="BR62" s="122"/>
      <c r="BS62" s="165" t="str">
        <f t="shared" si="69"/>
        <v/>
      </c>
    </row>
    <row r="63" spans="1:71" x14ac:dyDescent="0.25">
      <c r="A63" s="667"/>
      <c r="B63" s="119">
        <f>PNAD!B14</f>
        <v>2100</v>
      </c>
      <c r="C63" s="279" t="b">
        <f t="shared" si="35"/>
        <v>1</v>
      </c>
      <c r="D63" s="121">
        <f>PNAD!C14</f>
        <v>3000</v>
      </c>
      <c r="E63" s="279" t="b">
        <f t="shared" si="36"/>
        <v>1</v>
      </c>
      <c r="F63" s="121">
        <f>PNAD!D14</f>
        <v>4500</v>
      </c>
      <c r="G63" s="279" t="b">
        <f t="shared" si="37"/>
        <v>1</v>
      </c>
      <c r="H63" s="88">
        <f>PNAD!B14</f>
        <v>2100</v>
      </c>
      <c r="I63" s="279" t="b">
        <f t="shared" si="38"/>
        <v>1</v>
      </c>
      <c r="J63" s="122">
        <f>PNAD!C14</f>
        <v>3000</v>
      </c>
      <c r="K63" s="279" t="b">
        <f t="shared" si="39"/>
        <v>1</v>
      </c>
      <c r="L63" s="122">
        <f>PNAD!D14</f>
        <v>4500</v>
      </c>
      <c r="M63" s="279" t="b">
        <f t="shared" si="40"/>
        <v>1</v>
      </c>
      <c r="N63" s="119"/>
      <c r="O63" s="165" t="str">
        <f t="shared" si="41"/>
        <v/>
      </c>
      <c r="P63" s="88"/>
      <c r="Q63" s="279" t="str">
        <f t="shared" si="42"/>
        <v/>
      </c>
      <c r="R63" s="122"/>
      <c r="S63" s="279" t="str">
        <f t="shared" si="43"/>
        <v/>
      </c>
      <c r="T63" s="122"/>
      <c r="U63" s="279" t="str">
        <f t="shared" si="44"/>
        <v/>
      </c>
      <c r="V63" s="119"/>
      <c r="W63" s="165" t="str">
        <f t="shared" si="45"/>
        <v/>
      </c>
      <c r="X63" s="122">
        <f>PNAD!B10</f>
        <v>5000</v>
      </c>
      <c r="Y63" s="279" t="b">
        <f t="shared" si="46"/>
        <v>1</v>
      </c>
      <c r="Z63" s="122">
        <f>PNAD!C10</f>
        <v>7500</v>
      </c>
      <c r="AA63" s="279" t="b">
        <f t="shared" si="47"/>
        <v>1</v>
      </c>
      <c r="AB63" s="122">
        <f>PNAD!D10</f>
        <v>15000</v>
      </c>
      <c r="AC63" s="279" t="b">
        <f t="shared" si="48"/>
        <v>0</v>
      </c>
      <c r="AD63" s="119">
        <f>PNAD!B5</f>
        <v>4000</v>
      </c>
      <c r="AE63" s="279" t="b">
        <f t="shared" si="49"/>
        <v>1</v>
      </c>
      <c r="AF63" s="121">
        <f>PNAD!C5</f>
        <v>6525</v>
      </c>
      <c r="AG63" s="279" t="b">
        <f t="shared" si="50"/>
        <v>1</v>
      </c>
      <c r="AH63" s="121">
        <f>PNAD!D5</f>
        <v>10000</v>
      </c>
      <c r="AI63" s="165" t="b">
        <f t="shared" si="51"/>
        <v>1</v>
      </c>
      <c r="AJ63" s="122"/>
      <c r="AK63" s="279" t="str">
        <f t="shared" si="52"/>
        <v/>
      </c>
      <c r="AL63" s="122"/>
      <c r="AM63" s="279" t="str">
        <f t="shared" si="53"/>
        <v/>
      </c>
      <c r="AN63" s="122"/>
      <c r="AO63" s="279" t="str">
        <f t="shared" si="54"/>
        <v/>
      </c>
      <c r="AP63" s="119">
        <f>PNAD!B14</f>
        <v>2100</v>
      </c>
      <c r="AQ63" s="279" t="b">
        <f t="shared" si="55"/>
        <v>1</v>
      </c>
      <c r="AR63" s="121">
        <f>PNAD!C14</f>
        <v>3000</v>
      </c>
      <c r="AS63" s="279" t="b">
        <f t="shared" si="56"/>
        <v>1</v>
      </c>
      <c r="AT63" s="121">
        <f>PNAD!D14</f>
        <v>4500</v>
      </c>
      <c r="AU63" s="279" t="b">
        <f t="shared" si="57"/>
        <v>1</v>
      </c>
      <c r="AV63" s="88">
        <f>PNAD!B9</f>
        <v>4100</v>
      </c>
      <c r="AW63" s="279" t="b">
        <f t="shared" si="58"/>
        <v>1</v>
      </c>
      <c r="AX63" s="638">
        <f>PNAD!C9</f>
        <v>6000</v>
      </c>
      <c r="AY63" s="279" t="b">
        <f t="shared" si="59"/>
        <v>0</v>
      </c>
      <c r="AZ63" s="122">
        <f>PNAD!D9</f>
        <v>10000</v>
      </c>
      <c r="BA63" s="165" t="b">
        <f t="shared" si="60"/>
        <v>1</v>
      </c>
      <c r="BB63" s="121"/>
      <c r="BC63" s="279" t="str">
        <f t="shared" si="61"/>
        <v/>
      </c>
      <c r="BD63" s="121"/>
      <c r="BE63" s="279" t="str">
        <f t="shared" si="62"/>
        <v/>
      </c>
      <c r="BF63" s="121"/>
      <c r="BG63" s="279" t="str">
        <f t="shared" si="63"/>
        <v/>
      </c>
      <c r="BH63" s="88"/>
      <c r="BI63" s="279" t="str">
        <f t="shared" si="64"/>
        <v/>
      </c>
      <c r="BJ63" s="122"/>
      <c r="BK63" s="279" t="str">
        <f t="shared" si="65"/>
        <v/>
      </c>
      <c r="BL63" s="122"/>
      <c r="BM63" s="279" t="str">
        <f t="shared" si="66"/>
        <v/>
      </c>
      <c r="BN63" s="119"/>
      <c r="BO63" s="165" t="str">
        <f t="shared" si="67"/>
        <v/>
      </c>
      <c r="BP63" s="122"/>
      <c r="BQ63" s="279" t="str">
        <f t="shared" si="68"/>
        <v/>
      </c>
      <c r="BR63" s="122"/>
      <c r="BS63" s="165" t="str">
        <f t="shared" si="69"/>
        <v/>
      </c>
    </row>
    <row r="64" spans="1:71" x14ac:dyDescent="0.25">
      <c r="A64" s="667"/>
      <c r="B64" s="119">
        <f>PNAD!B15</f>
        <v>2200</v>
      </c>
      <c r="C64" s="279" t="b">
        <f t="shared" si="35"/>
        <v>1</v>
      </c>
      <c r="D64" s="121">
        <f>PNAD!C15</f>
        <v>3000</v>
      </c>
      <c r="E64" s="279" t="b">
        <f t="shared" si="36"/>
        <v>1</v>
      </c>
      <c r="F64" s="121">
        <f>PNAD!D15</f>
        <v>5000</v>
      </c>
      <c r="G64" s="279" t="b">
        <f t="shared" si="37"/>
        <v>1</v>
      </c>
      <c r="H64" s="88">
        <f>PNAD!B15</f>
        <v>2200</v>
      </c>
      <c r="I64" s="279" t="b">
        <f t="shared" si="38"/>
        <v>1</v>
      </c>
      <c r="J64" s="122">
        <f>PNAD!C15</f>
        <v>3000</v>
      </c>
      <c r="K64" s="279" t="b">
        <f t="shared" si="39"/>
        <v>1</v>
      </c>
      <c r="L64" s="122">
        <f>PNAD!D15</f>
        <v>5000</v>
      </c>
      <c r="M64" s="279" t="b">
        <f t="shared" si="40"/>
        <v>1</v>
      </c>
      <c r="N64" s="119"/>
      <c r="O64" s="165" t="str">
        <f t="shared" si="41"/>
        <v/>
      </c>
      <c r="P64" s="88"/>
      <c r="Q64" s="279" t="str">
        <f t="shared" si="42"/>
        <v/>
      </c>
      <c r="R64" s="122"/>
      <c r="S64" s="279" t="str">
        <f t="shared" si="43"/>
        <v/>
      </c>
      <c r="T64" s="122"/>
      <c r="U64" s="279" t="str">
        <f t="shared" si="44"/>
        <v/>
      </c>
      <c r="V64" s="119"/>
      <c r="W64" s="165" t="str">
        <f t="shared" si="45"/>
        <v/>
      </c>
      <c r="X64" s="122"/>
      <c r="Y64" s="279" t="str">
        <f t="shared" si="46"/>
        <v/>
      </c>
      <c r="Z64" s="122"/>
      <c r="AA64" s="279" t="str">
        <f t="shared" si="47"/>
        <v/>
      </c>
      <c r="AB64" s="122"/>
      <c r="AC64" s="279" t="str">
        <f t="shared" si="48"/>
        <v/>
      </c>
      <c r="AD64" s="119">
        <f>PNAD!B11</f>
        <v>3331</v>
      </c>
      <c r="AE64" s="279" t="b">
        <f t="shared" si="49"/>
        <v>1</v>
      </c>
      <c r="AF64" s="121">
        <f>PNAD!C11</f>
        <v>5500</v>
      </c>
      <c r="AG64" s="279" t="b">
        <f t="shared" si="50"/>
        <v>1</v>
      </c>
      <c r="AH64" s="121">
        <f>PNAD!D11</f>
        <v>7050</v>
      </c>
      <c r="AI64" s="165" t="b">
        <f t="shared" si="51"/>
        <v>1</v>
      </c>
      <c r="AJ64" s="122"/>
      <c r="AK64" s="279" t="str">
        <f t="shared" si="52"/>
        <v/>
      </c>
      <c r="AL64" s="122"/>
      <c r="AM64" s="279" t="str">
        <f t="shared" si="53"/>
        <v/>
      </c>
      <c r="AN64" s="122"/>
      <c r="AO64" s="279" t="str">
        <f t="shared" si="54"/>
        <v/>
      </c>
      <c r="AP64" s="119">
        <f>PNAD!B16</f>
        <v>2300</v>
      </c>
      <c r="AQ64" s="279" t="b">
        <f t="shared" si="55"/>
        <v>1</v>
      </c>
      <c r="AR64" s="121">
        <f>PNAD!C16</f>
        <v>3052.5</v>
      </c>
      <c r="AS64" s="279" t="b">
        <f t="shared" si="56"/>
        <v>1</v>
      </c>
      <c r="AT64" s="121">
        <f>PNAD!D16</f>
        <v>5000</v>
      </c>
      <c r="AU64" s="279" t="b">
        <f t="shared" si="57"/>
        <v>1</v>
      </c>
      <c r="AV64" s="637">
        <f>PNAD!B12</f>
        <v>3000</v>
      </c>
      <c r="AW64" s="279" t="b">
        <f t="shared" si="58"/>
        <v>0</v>
      </c>
      <c r="AX64" s="638">
        <f>PNAD!C12</f>
        <v>5000</v>
      </c>
      <c r="AY64" s="279" t="b">
        <f t="shared" si="59"/>
        <v>0</v>
      </c>
      <c r="AZ64" s="122">
        <f>PNAD!D12</f>
        <v>7950</v>
      </c>
      <c r="BA64" s="165" t="b">
        <f t="shared" si="60"/>
        <v>0</v>
      </c>
      <c r="BB64" s="121"/>
      <c r="BC64" s="279" t="str">
        <f t="shared" si="61"/>
        <v/>
      </c>
      <c r="BD64" s="121"/>
      <c r="BE64" s="279" t="str">
        <f t="shared" si="62"/>
        <v/>
      </c>
      <c r="BF64" s="121"/>
      <c r="BG64" s="279" t="str">
        <f t="shared" si="63"/>
        <v/>
      </c>
      <c r="BH64" s="88"/>
      <c r="BI64" s="279" t="str">
        <f t="shared" si="64"/>
        <v/>
      </c>
      <c r="BJ64" s="122"/>
      <c r="BK64" s="279" t="str">
        <f t="shared" si="65"/>
        <v/>
      </c>
      <c r="BL64" s="122"/>
      <c r="BM64" s="279" t="str">
        <f t="shared" si="66"/>
        <v/>
      </c>
      <c r="BN64" s="119"/>
      <c r="BO64" s="165" t="str">
        <f t="shared" si="67"/>
        <v/>
      </c>
      <c r="BP64" s="122"/>
      <c r="BQ64" s="279" t="str">
        <f t="shared" si="68"/>
        <v/>
      </c>
      <c r="BR64" s="122"/>
      <c r="BS64" s="165" t="str">
        <f t="shared" si="69"/>
        <v/>
      </c>
    </row>
    <row r="65" spans="1:71" x14ac:dyDescent="0.25">
      <c r="A65" s="667"/>
      <c r="B65" s="119">
        <f>PNAD!B16</f>
        <v>2300</v>
      </c>
      <c r="C65" s="279" t="b">
        <f t="shared" si="35"/>
        <v>1</v>
      </c>
      <c r="D65" s="121">
        <f>PNAD!C16</f>
        <v>3052.5</v>
      </c>
      <c r="E65" s="279" t="b">
        <f t="shared" si="36"/>
        <v>1</v>
      </c>
      <c r="F65" s="121">
        <f>PNAD!D16</f>
        <v>5000</v>
      </c>
      <c r="G65" s="279" t="b">
        <f t="shared" si="37"/>
        <v>1</v>
      </c>
      <c r="H65" s="88">
        <f>PNAD!B16</f>
        <v>2300</v>
      </c>
      <c r="I65" s="279" t="b">
        <f t="shared" si="38"/>
        <v>1</v>
      </c>
      <c r="J65" s="122">
        <f>PNAD!C16</f>
        <v>3052.5</v>
      </c>
      <c r="K65" s="279" t="b">
        <f t="shared" si="39"/>
        <v>1</v>
      </c>
      <c r="L65" s="122">
        <f>PNAD!D16</f>
        <v>5000</v>
      </c>
      <c r="M65" s="279" t="b">
        <f t="shared" si="40"/>
        <v>1</v>
      </c>
      <c r="N65" s="119"/>
      <c r="O65" s="165" t="str">
        <f t="shared" si="41"/>
        <v/>
      </c>
      <c r="P65" s="88"/>
      <c r="Q65" s="279" t="str">
        <f t="shared" si="42"/>
        <v/>
      </c>
      <c r="R65" s="122"/>
      <c r="S65" s="279" t="str">
        <f t="shared" si="43"/>
        <v/>
      </c>
      <c r="T65" s="122"/>
      <c r="U65" s="279" t="str">
        <f t="shared" si="44"/>
        <v/>
      </c>
      <c r="V65" s="119"/>
      <c r="W65" s="165" t="str">
        <f t="shared" si="45"/>
        <v/>
      </c>
      <c r="X65" s="122"/>
      <c r="Y65" s="279" t="str">
        <f t="shared" si="46"/>
        <v/>
      </c>
      <c r="Z65" s="122"/>
      <c r="AA65" s="279" t="str">
        <f t="shared" si="47"/>
        <v/>
      </c>
      <c r="AB65" s="122"/>
      <c r="AC65" s="279" t="str">
        <f t="shared" si="48"/>
        <v/>
      </c>
      <c r="AD65" s="119"/>
      <c r="AE65" s="279" t="str">
        <f t="shared" si="49"/>
        <v/>
      </c>
      <c r="AF65" s="121"/>
      <c r="AG65" s="279" t="str">
        <f t="shared" si="50"/>
        <v/>
      </c>
      <c r="AH65" s="121"/>
      <c r="AI65" s="165" t="str">
        <f t="shared" si="51"/>
        <v/>
      </c>
      <c r="AJ65" s="122"/>
      <c r="AK65" s="279" t="str">
        <f t="shared" si="52"/>
        <v/>
      </c>
      <c r="AL65" s="122"/>
      <c r="AM65" s="279" t="str">
        <f t="shared" si="53"/>
        <v/>
      </c>
      <c r="AN65" s="122"/>
      <c r="AO65" s="279" t="str">
        <f t="shared" si="54"/>
        <v/>
      </c>
      <c r="AP65" s="119"/>
      <c r="AQ65" s="279"/>
      <c r="AR65" s="121"/>
      <c r="AS65" s="279"/>
      <c r="AT65" s="121"/>
      <c r="AU65" s="279"/>
      <c r="AV65" s="88"/>
      <c r="AW65" s="279" t="str">
        <f t="shared" si="58"/>
        <v/>
      </c>
      <c r="AX65" s="122"/>
      <c r="AY65" s="279" t="str">
        <f t="shared" si="59"/>
        <v/>
      </c>
      <c r="AZ65" s="122"/>
      <c r="BA65" s="165" t="str">
        <f t="shared" si="60"/>
        <v/>
      </c>
      <c r="BB65" s="121"/>
      <c r="BC65" s="279" t="str">
        <f t="shared" si="61"/>
        <v/>
      </c>
      <c r="BD65" s="121"/>
      <c r="BE65" s="279" t="str">
        <f t="shared" si="62"/>
        <v/>
      </c>
      <c r="BF65" s="121"/>
      <c r="BG65" s="279" t="str">
        <f t="shared" si="63"/>
        <v/>
      </c>
      <c r="BH65" s="88"/>
      <c r="BI65" s="279" t="str">
        <f t="shared" si="64"/>
        <v/>
      </c>
      <c r="BJ65" s="122"/>
      <c r="BK65" s="279" t="str">
        <f t="shared" si="65"/>
        <v/>
      </c>
      <c r="BL65" s="122"/>
      <c r="BM65" s="279" t="str">
        <f t="shared" si="66"/>
        <v/>
      </c>
      <c r="BN65" s="119"/>
      <c r="BO65" s="165" t="str">
        <f t="shared" si="67"/>
        <v/>
      </c>
      <c r="BP65" s="122"/>
      <c r="BQ65" s="279" t="str">
        <f t="shared" si="68"/>
        <v/>
      </c>
      <c r="BR65" s="122"/>
      <c r="BS65" s="165" t="str">
        <f t="shared" si="69"/>
        <v/>
      </c>
    </row>
    <row r="66" spans="1:71" ht="15.75" thickBot="1" x14ac:dyDescent="0.3">
      <c r="A66" s="668"/>
      <c r="B66" s="120"/>
      <c r="C66" s="281" t="str">
        <f t="shared" ref="C66:C69" si="70">IF(B66="","",AND(B66&gt;=B$81,B66&lt;=B$80))</f>
        <v/>
      </c>
      <c r="D66" s="90"/>
      <c r="E66" s="281" t="str">
        <f t="shared" ref="E66:E69" si="71">IF(D66="","",AND(D66&gt;=D$81,D66&lt;=D$80))</f>
        <v/>
      </c>
      <c r="F66" s="90"/>
      <c r="G66" s="281" t="str">
        <f t="shared" ref="G66:G67" si="72">IF(F66="","",AND(F66&gt;=F$81,F66&lt;=F$80))</f>
        <v/>
      </c>
      <c r="H66" s="89"/>
      <c r="I66" s="281" t="str">
        <f t="shared" ref="I66:I68" si="73">IF(H66="","",AND(H66&gt;=H$81,H66&lt;=H$80))</f>
        <v/>
      </c>
      <c r="J66" s="91"/>
      <c r="K66" s="281" t="str">
        <f t="shared" ref="K66:K68" si="74">IF(J66="","",AND(J66&gt;=J$81,J66&lt;=J$80))</f>
        <v/>
      </c>
      <c r="L66" s="91"/>
      <c r="M66" s="281" t="str">
        <f t="shared" ref="M66:M68" si="75">IF(L66="","",AND(L66&gt;=L$81,L66&lt;=L$80))</f>
        <v/>
      </c>
      <c r="N66" s="120"/>
      <c r="O66" s="290" t="str">
        <f t="shared" ref="O66:O67" si="76">IF(N66="","",AND(N66&gt;=N$81,N66&lt;=N$80))</f>
        <v/>
      </c>
      <c r="P66" s="88"/>
      <c r="Q66" s="279" t="str">
        <f t="shared" ref="Q66:Q67" si="77">IF(P66="","",AND(P66&gt;=P$81,P66&lt;=P$80))</f>
        <v/>
      </c>
      <c r="R66" s="122"/>
      <c r="S66" s="279" t="str">
        <f t="shared" ref="S66:S67" si="78">IF(R66="","",AND(R66&gt;=R$81,R66&lt;=R$80))</f>
        <v/>
      </c>
      <c r="T66" s="122"/>
      <c r="U66" s="279" t="str">
        <f t="shared" ref="U66:U67" si="79">IF(T66="","",AND(T66&gt;=T$81,T66&lt;=T$80))</f>
        <v/>
      </c>
      <c r="V66" s="120"/>
      <c r="W66" s="290" t="str">
        <f t="shared" ref="W66:W69" si="80">IF(V66="","",AND(V66&gt;=V$81,V66&lt;=V$80))</f>
        <v/>
      </c>
      <c r="X66" s="91"/>
      <c r="Y66" s="281" t="str">
        <f t="shared" ref="Y66:Y69" si="81">IF(X66="","",AND(X66&gt;=X$81,X66&lt;=X$80))</f>
        <v/>
      </c>
      <c r="Z66" s="91"/>
      <c r="AA66" s="281" t="str">
        <f t="shared" ref="AA66:AA69" si="82">IF(Z66="","",AND(Z66&gt;=Z$81,Z66&lt;=Z$80))</f>
        <v/>
      </c>
      <c r="AB66" s="91"/>
      <c r="AC66" s="281" t="str">
        <f t="shared" ref="AC66:AC67" si="83">IF(AB66="","",AND(AB66&gt;=AB$81,AB66&lt;=AB$80))</f>
        <v/>
      </c>
      <c r="AD66" s="120"/>
      <c r="AE66" s="281" t="str">
        <f t="shared" ref="AE66:AE67" si="84">IF(AD66="","",AND(AD66&gt;=AD$81,AD66&lt;=AD$80))</f>
        <v/>
      </c>
      <c r="AF66" s="90"/>
      <c r="AG66" s="281" t="str">
        <f t="shared" ref="AG66:AG67" si="85">IF(AF66="","",AND(AF66&gt;=AF$81,AF66&lt;=AF$80))</f>
        <v/>
      </c>
      <c r="AH66" s="90"/>
      <c r="AI66" s="290" t="str">
        <f t="shared" ref="AI66:AI67" si="86">IF(AH66="","",AND(AH66&gt;=AH$81,AH66&lt;=AH$80))</f>
        <v/>
      </c>
      <c r="AJ66" s="91"/>
      <c r="AK66" s="281" t="str">
        <f t="shared" ref="AK66:AK67" si="87">IF(AJ66="","",AND(AJ66&gt;=AJ$81,AJ66&lt;=AJ$80))</f>
        <v/>
      </c>
      <c r="AL66" s="91"/>
      <c r="AM66" s="281" t="str">
        <f t="shared" ref="AM66:AM67" si="88">IF(AL66="","",AND(AL66&gt;=AL$81,AL66&lt;=AL$80))</f>
        <v/>
      </c>
      <c r="AN66" s="91"/>
      <c r="AO66" s="281" t="str">
        <f t="shared" ref="AO66:AO67" si="89">IF(AN66="","",AND(AN66&gt;=AN$81,AN66&lt;=AN$80))</f>
        <v/>
      </c>
      <c r="AP66" s="119"/>
      <c r="AQ66" s="279" t="str">
        <f>IF(AP66="","",AND(AP66&gt;=AP$81,AP66&lt;=AP$80))</f>
        <v/>
      </c>
      <c r="AR66" s="121"/>
      <c r="AS66" s="279" t="str">
        <f>IF(AR66="","",AND(AR66&gt;=AR$81,AR66&lt;=AR$80))</f>
        <v/>
      </c>
      <c r="AT66" s="121"/>
      <c r="AU66" s="279" t="str">
        <f>IF(AT66="","",AND(AT66&gt;=AT$81,AT66&lt;=AT$80))</f>
        <v/>
      </c>
      <c r="AV66" s="140"/>
      <c r="AW66" s="281" t="str">
        <f t="shared" ref="AW66:AW69" si="90">IF(AV66="","",AND(AV66&gt;=AV$81,AV66&lt;=AV$80))</f>
        <v/>
      </c>
      <c r="AX66" s="141"/>
      <c r="AY66" s="281" t="str">
        <f t="shared" ref="AY66:AY68" si="91">IF(AX66="","",AND(AX66&gt;=AX$81,AX66&lt;=AX$80))</f>
        <v/>
      </c>
      <c r="AZ66" s="141"/>
      <c r="BA66" s="290" t="str">
        <f t="shared" ref="BA66:BA68" si="92">IF(AZ66="","",AND(AZ66&gt;=AZ$81,AZ66&lt;=AZ$80))</f>
        <v/>
      </c>
      <c r="BB66" s="121"/>
      <c r="BC66" s="279" t="str">
        <f t="shared" ref="BC66:BC67" si="93">IF(BB66="","",AND(BB66&gt;=BB$81,BB66&lt;=BB$80))</f>
        <v/>
      </c>
      <c r="BD66" s="121"/>
      <c r="BE66" s="279" t="str">
        <f t="shared" ref="BE66:BE67" si="94">IF(BD66="","",AND(BD66&gt;=BD$81,BD66&lt;=BD$80))</f>
        <v/>
      </c>
      <c r="BF66" s="121"/>
      <c r="BG66" s="279" t="str">
        <f t="shared" ref="BG66:BG67" si="95">IF(BF66="","",AND(BF66&gt;=BF$81,BF66&lt;=BF$80))</f>
        <v/>
      </c>
      <c r="BH66" s="89"/>
      <c r="BI66" s="281" t="str">
        <f t="shared" ref="BI66:BI67" si="96">IF(BH66="","",AND(BH66&gt;=BH$81,BH66&lt;=BH$80))</f>
        <v/>
      </c>
      <c r="BJ66" s="91"/>
      <c r="BK66" s="281" t="str">
        <f t="shared" ref="BK66:BK67" si="97">IF(BJ66="","",AND(BJ66&gt;=BJ$81,BJ66&lt;=BJ$80))</f>
        <v/>
      </c>
      <c r="BL66" s="91"/>
      <c r="BM66" s="281" t="str">
        <f t="shared" ref="BM66:BM67" si="98">IF(BL66="","",AND(BL66&gt;=BL$81,BL66&lt;=BL$80))</f>
        <v/>
      </c>
      <c r="BN66" s="120"/>
      <c r="BO66" s="290" t="str">
        <f t="shared" ref="BO66:BO67" si="99">IF(BN66="","",AND(BN66&gt;=BN$81,BN66&lt;=BN$80))</f>
        <v/>
      </c>
      <c r="BP66" s="91"/>
      <c r="BQ66" s="281" t="str">
        <f t="shared" ref="BQ66:BQ67" si="100">IF(BP66="","",AND(BP66&gt;=BP$81,BP66&lt;=BP$80))</f>
        <v/>
      </c>
      <c r="BR66" s="91"/>
      <c r="BS66" s="290" t="str">
        <f t="shared" ref="BS66:BS69" si="101">IF(BR66="","",AND(BR66&gt;=BR$81,BR66&lt;=BR$80))</f>
        <v/>
      </c>
    </row>
    <row r="67" spans="1:71" x14ac:dyDescent="0.25">
      <c r="A67" s="666" t="s">
        <v>99</v>
      </c>
      <c r="B67" s="119">
        <f>CAGED!C31</f>
        <v>1703</v>
      </c>
      <c r="C67" s="280" t="b">
        <f t="shared" si="70"/>
        <v>1</v>
      </c>
      <c r="D67" s="121">
        <f>CAGED!D31</f>
        <v>1959.15</v>
      </c>
      <c r="E67" s="280" t="b">
        <f t="shared" si="71"/>
        <v>1</v>
      </c>
      <c r="F67" s="121">
        <f>CAGED!E31</f>
        <v>2374</v>
      </c>
      <c r="G67" s="280" t="b">
        <f t="shared" si="72"/>
        <v>1</v>
      </c>
      <c r="H67" s="87">
        <f>CAGED!C24</f>
        <v>1728.73</v>
      </c>
      <c r="I67" s="280" t="b">
        <f t="shared" si="73"/>
        <v>1</v>
      </c>
      <c r="J67" s="85">
        <f>CAGED!D24</f>
        <v>2022.12</v>
      </c>
      <c r="K67" s="280" t="b">
        <f t="shared" si="74"/>
        <v>1</v>
      </c>
      <c r="L67" s="85">
        <f>CAGED!E24</f>
        <v>2427.79</v>
      </c>
      <c r="M67" s="280" t="b">
        <f t="shared" si="75"/>
        <v>1</v>
      </c>
      <c r="N67" s="118">
        <f>CAGED!E9</f>
        <v>12000</v>
      </c>
      <c r="O67" s="280" t="b">
        <f t="shared" si="76"/>
        <v>1</v>
      </c>
      <c r="P67" s="582">
        <f>CAGED!C23</f>
        <v>2223.64</v>
      </c>
      <c r="Q67" s="306" t="b">
        <f t="shared" si="77"/>
        <v>0</v>
      </c>
      <c r="R67" s="170">
        <f>CAGED!D23</f>
        <v>2826.5</v>
      </c>
      <c r="S67" s="306" t="b">
        <f t="shared" si="78"/>
        <v>0</v>
      </c>
      <c r="T67" s="170">
        <f>CAGED!E23</f>
        <v>4160</v>
      </c>
      <c r="U67" s="308" t="b">
        <f t="shared" si="79"/>
        <v>0</v>
      </c>
      <c r="V67" s="86">
        <f>CAGED!E4</f>
        <v>17851.64</v>
      </c>
      <c r="W67" s="289" t="b">
        <f t="shared" si="80"/>
        <v>1</v>
      </c>
      <c r="X67" s="85">
        <f>CAGED!C16</f>
        <v>4936.8</v>
      </c>
      <c r="Y67" s="280" t="b">
        <f t="shared" si="81"/>
        <v>1</v>
      </c>
      <c r="Z67" s="85">
        <f>CAGED!D16</f>
        <v>8500</v>
      </c>
      <c r="AA67" s="280" t="b">
        <f t="shared" si="82"/>
        <v>1</v>
      </c>
      <c r="AB67" s="85">
        <f>CAGED!E16</f>
        <v>12000</v>
      </c>
      <c r="AC67" s="280" t="b">
        <f t="shared" si="83"/>
        <v>1</v>
      </c>
      <c r="AD67" s="118">
        <f>CAGED!C18</f>
        <v>3144.71</v>
      </c>
      <c r="AE67" s="280" t="b">
        <f t="shared" si="84"/>
        <v>1</v>
      </c>
      <c r="AF67" s="86">
        <f>CAGED!D18</f>
        <v>5775.35</v>
      </c>
      <c r="AG67" s="280" t="b">
        <f t="shared" si="85"/>
        <v>1</v>
      </c>
      <c r="AH67" s="86">
        <f>CAGED!E18</f>
        <v>11610.47</v>
      </c>
      <c r="AI67" s="280" t="b">
        <f t="shared" si="86"/>
        <v>1</v>
      </c>
      <c r="AJ67" s="636">
        <f>CAGED!C17</f>
        <v>2619.13</v>
      </c>
      <c r="AK67" s="280" t="b">
        <f t="shared" si="87"/>
        <v>0</v>
      </c>
      <c r="AL67" s="639">
        <f>CAGED!D17</f>
        <v>4016.4</v>
      </c>
      <c r="AM67" s="280" t="b">
        <f t="shared" si="88"/>
        <v>0</v>
      </c>
      <c r="AN67" s="85">
        <f>CAGED!E17</f>
        <v>7036.38</v>
      </c>
      <c r="AO67" s="280" t="b">
        <f t="shared" si="89"/>
        <v>1</v>
      </c>
      <c r="AP67" s="118">
        <f>CAGED!C25</f>
        <v>1518</v>
      </c>
      <c r="AQ67" s="280" t="b">
        <f>IF(AP67="","",AND(AP67&gt;=AP$81,AP67&lt;=AP$80))</f>
        <v>1</v>
      </c>
      <c r="AR67" s="86">
        <f>CAGED!D25</f>
        <v>1774.3</v>
      </c>
      <c r="AS67" s="280" t="b">
        <f>IF(AR67="","",AND(AR67&gt;=AR$81,AR67&lt;=AR$80))</f>
        <v>1</v>
      </c>
      <c r="AT67" s="86">
        <f>CAGED!E25</f>
        <v>2307.6999999999998</v>
      </c>
      <c r="AU67" s="289" t="b">
        <f>IF(AT67="","",AND(AT67&gt;=AT$81,AT67&lt;=AT$80))</f>
        <v>1</v>
      </c>
      <c r="AV67" s="122">
        <f>CAGED!C13</f>
        <v>8358</v>
      </c>
      <c r="AW67" s="279" t="b">
        <f t="shared" si="90"/>
        <v>1</v>
      </c>
      <c r="AX67" s="122">
        <f>CAGED!D13</f>
        <v>12986.65</v>
      </c>
      <c r="AY67" s="279" t="b">
        <f t="shared" si="91"/>
        <v>1</v>
      </c>
      <c r="AZ67" s="122">
        <f>CAGED!E13</f>
        <v>18000</v>
      </c>
      <c r="BA67" s="279" t="b">
        <f t="shared" si="92"/>
        <v>1</v>
      </c>
      <c r="BB67" s="118">
        <f>CAGED!C22</f>
        <v>3133.69</v>
      </c>
      <c r="BC67" s="280" t="b">
        <f t="shared" si="93"/>
        <v>0</v>
      </c>
      <c r="BD67" s="86">
        <f>CAGED!D22</f>
        <v>4735.5</v>
      </c>
      <c r="BE67" s="280" t="b">
        <f t="shared" si="94"/>
        <v>0</v>
      </c>
      <c r="BF67" s="86">
        <f>CAGED!E22</f>
        <v>7035.36</v>
      </c>
      <c r="BG67" s="289" t="b">
        <f t="shared" si="95"/>
        <v>1</v>
      </c>
      <c r="BH67" s="87">
        <f>CAGED!C19</f>
        <v>4282.51</v>
      </c>
      <c r="BI67" s="280" t="b">
        <f t="shared" si="96"/>
        <v>1</v>
      </c>
      <c r="BJ67" s="85">
        <f>CAGED!D19</f>
        <v>7189.32</v>
      </c>
      <c r="BK67" s="280" t="b">
        <f t="shared" si="97"/>
        <v>1</v>
      </c>
      <c r="BL67" s="85">
        <f>CAGED!E19</f>
        <v>11867.22</v>
      </c>
      <c r="BM67" s="280" t="b">
        <f t="shared" si="98"/>
        <v>0</v>
      </c>
      <c r="BN67" s="118">
        <f>CAGED!E8</f>
        <v>23000</v>
      </c>
      <c r="BO67" s="289" t="b">
        <f t="shared" si="99"/>
        <v>1</v>
      </c>
      <c r="BP67" s="122">
        <f>CAGED!D15</f>
        <v>12048.55</v>
      </c>
      <c r="BQ67" s="279" t="b">
        <f t="shared" si="100"/>
        <v>1</v>
      </c>
      <c r="BR67" s="122">
        <f>CAGED!E15</f>
        <v>17544</v>
      </c>
      <c r="BS67" s="165" t="b">
        <f t="shared" si="101"/>
        <v>1</v>
      </c>
    </row>
    <row r="68" spans="1:71" x14ac:dyDescent="0.25">
      <c r="A68" s="667"/>
      <c r="B68" s="119">
        <f>CAGED!C32</f>
        <v>1800</v>
      </c>
      <c r="C68" s="279" t="b">
        <f t="shared" si="70"/>
        <v>1</v>
      </c>
      <c r="D68" s="121">
        <f>CAGED!D32</f>
        <v>2103.7800000000002</v>
      </c>
      <c r="E68" s="279" t="b">
        <f t="shared" si="71"/>
        <v>1</v>
      </c>
      <c r="F68" s="121">
        <f>CAGED!E32</f>
        <v>2542.14</v>
      </c>
      <c r="G68" s="279" t="b">
        <f t="shared" ref="G68" si="102">IF(F68="","",AND(F68&gt;=F$81,F68&lt;=F$80))</f>
        <v>1</v>
      </c>
      <c r="H68" s="88">
        <v>1708.46</v>
      </c>
      <c r="I68" s="279" t="b">
        <f t="shared" si="73"/>
        <v>1</v>
      </c>
      <c r="J68" s="122">
        <v>1960</v>
      </c>
      <c r="K68" s="279" t="b">
        <f t="shared" si="74"/>
        <v>1</v>
      </c>
      <c r="L68" s="122">
        <v>2374</v>
      </c>
      <c r="M68" s="279" t="b">
        <f t="shared" si="75"/>
        <v>1</v>
      </c>
      <c r="N68" s="119">
        <f>CAGED!E12</f>
        <v>13000</v>
      </c>
      <c r="O68" s="279" t="b">
        <f t="shared" ref="O68" si="103">IF(N68="","",AND(N68&gt;=N$81,N68&lt;=N$80))</f>
        <v>1</v>
      </c>
      <c r="P68" s="583"/>
      <c r="Q68" s="279" t="str">
        <f t="shared" ref="Q68:S68" si="104">IF(P68="","",AND(P68&gt;=P$81,P68&lt;=P$80))</f>
        <v/>
      </c>
      <c r="R68" s="122"/>
      <c r="S68" s="279" t="str">
        <f t="shared" si="104"/>
        <v/>
      </c>
      <c r="T68" s="122"/>
      <c r="U68" s="309" t="str">
        <f t="shared" ref="U68" si="105">IF(T68="","",AND(T68&gt;=T$81,T68&lt;=T$80))</f>
        <v/>
      </c>
      <c r="V68" s="121">
        <f>CAGED!E6</f>
        <v>20952</v>
      </c>
      <c r="W68" s="165" t="b">
        <f t="shared" si="80"/>
        <v>1</v>
      </c>
      <c r="X68" s="122"/>
      <c r="Y68" s="279" t="str">
        <f t="shared" si="81"/>
        <v/>
      </c>
      <c r="Z68" s="122"/>
      <c r="AA68" s="279" t="str">
        <f t="shared" si="82"/>
        <v/>
      </c>
      <c r="AB68" s="122"/>
      <c r="AC68" s="279" t="str">
        <f t="shared" ref="AC68" si="106">IF(AB68="","",AND(AB68&gt;=AB$81,AB68&lt;=AB$80))</f>
        <v/>
      </c>
      <c r="AD68" s="119"/>
      <c r="AE68" s="279" t="str">
        <f t="shared" ref="AE68:AG68" si="107">IF(AD68="","",AND(AD68&gt;=AD$81,AD68&lt;=AD$80))</f>
        <v/>
      </c>
      <c r="AF68" s="121"/>
      <c r="AG68" s="279" t="str">
        <f t="shared" si="107"/>
        <v/>
      </c>
      <c r="AH68" s="121"/>
      <c r="AI68" s="279" t="str">
        <f t="shared" ref="AI68:AK68" si="108">IF(AH68="","",AND(AH68&gt;=AH$81,AH68&lt;=AH$80))</f>
        <v/>
      </c>
      <c r="AJ68" s="637">
        <f>CAGED!C21</f>
        <v>2600</v>
      </c>
      <c r="AK68" s="279" t="b">
        <f t="shared" si="108"/>
        <v>0</v>
      </c>
      <c r="AL68" s="638">
        <f>CAGED!D21</f>
        <v>4000</v>
      </c>
      <c r="AM68" s="279" t="b">
        <f t="shared" ref="AM68:AO68" si="109">IF(AL68="","",AND(AL68&gt;=AL$81,AL68&lt;=AL$80))</f>
        <v>0</v>
      </c>
      <c r="AN68" s="122">
        <f>CAGED!E21</f>
        <v>6500</v>
      </c>
      <c r="AO68" s="279" t="b">
        <f t="shared" si="109"/>
        <v>1</v>
      </c>
      <c r="AP68" s="119">
        <f>CAGED!C26</f>
        <v>1540</v>
      </c>
      <c r="AQ68" s="279" t="b">
        <f t="shared" ref="AQ68:AS68" si="110">IF(AP68="","",AND(AP68&gt;=AP$81,AP68&lt;=AP$80))</f>
        <v>1</v>
      </c>
      <c r="AR68" s="121">
        <f>CAGED!D26</f>
        <v>1769.03</v>
      </c>
      <c r="AS68" s="279" t="b">
        <f t="shared" si="110"/>
        <v>1</v>
      </c>
      <c r="AT68" s="121">
        <f>CAGED!E26</f>
        <v>2200</v>
      </c>
      <c r="AU68" s="165" t="b">
        <f t="shared" ref="AU68" si="111">IF(AT68="","",AND(AT68&gt;=AT$81,AT68&lt;=AT$80))</f>
        <v>1</v>
      </c>
      <c r="AV68" s="122">
        <f>CAGED!C20</f>
        <v>4140</v>
      </c>
      <c r="AW68" s="279" t="b">
        <f t="shared" si="90"/>
        <v>1</v>
      </c>
      <c r="AX68" s="122">
        <f>CAGED!D20</f>
        <v>7213.14</v>
      </c>
      <c r="AY68" s="279" t="b">
        <f t="shared" si="91"/>
        <v>1</v>
      </c>
      <c r="AZ68" s="122">
        <f>CAGED!E20</f>
        <v>10943.7</v>
      </c>
      <c r="BA68" s="279" t="b">
        <f t="shared" si="92"/>
        <v>1</v>
      </c>
      <c r="BB68" s="119"/>
      <c r="BC68" s="279" t="str">
        <f t="shared" ref="BC68:BC69" si="112">IF(BB68="","",AND(BB68&gt;=BB$81,BB68&lt;=BB$80))</f>
        <v/>
      </c>
      <c r="BD68" s="121"/>
      <c r="BE68" s="279" t="str">
        <f t="shared" ref="BE68" si="113">IF(BD68="","",AND(BD68&gt;=BD$81,BD68&lt;=BD$80))</f>
        <v/>
      </c>
      <c r="BF68" s="121"/>
      <c r="BG68" s="165" t="str">
        <f t="shared" ref="BG68:BI68" si="114">IF(BF68="","",AND(BF68&gt;=BF$81,BF68&lt;=BF$80))</f>
        <v/>
      </c>
      <c r="BH68" s="88"/>
      <c r="BI68" s="279" t="str">
        <f t="shared" si="114"/>
        <v/>
      </c>
      <c r="BJ68" s="122"/>
      <c r="BK68" s="279" t="str">
        <f t="shared" ref="BK68:BM68" si="115">IF(BJ68="","",AND(BJ68&gt;=BJ$81,BJ68&lt;=BJ$80))</f>
        <v/>
      </c>
      <c r="BL68" s="122"/>
      <c r="BM68" s="279" t="str">
        <f t="shared" si="115"/>
        <v/>
      </c>
      <c r="BN68" s="119"/>
      <c r="BO68" s="165" t="str">
        <f t="shared" ref="BO68" si="116">IF(BN68="","",AND(BN68&gt;=BN$81,BN68&lt;=BN$80))</f>
        <v/>
      </c>
      <c r="BP68" s="122"/>
      <c r="BQ68" s="279" t="str">
        <f t="shared" ref="BQ68" si="117">IF(BP68="","",AND(BP68&gt;=BP$81,BP68&lt;=BP$80))</f>
        <v/>
      </c>
      <c r="BR68" s="122"/>
      <c r="BS68" s="165" t="str">
        <f t="shared" si="101"/>
        <v/>
      </c>
    </row>
    <row r="69" spans="1:71" ht="15.75" thickBot="1" x14ac:dyDescent="0.3">
      <c r="A69" s="668"/>
      <c r="B69" s="120">
        <v>1744.1</v>
      </c>
      <c r="C69" s="281" t="b">
        <f t="shared" si="70"/>
        <v>1</v>
      </c>
      <c r="D69" s="90">
        <v>2032.67</v>
      </c>
      <c r="E69" s="281" t="b">
        <f t="shared" si="71"/>
        <v>1</v>
      </c>
      <c r="F69" s="90">
        <v>2427.79</v>
      </c>
      <c r="G69" s="281" t="b">
        <f t="shared" ref="G69:I69" si="118">IF(F69="","",AND(F69&gt;=F$81,F69&lt;=F$80))</f>
        <v>1</v>
      </c>
      <c r="H69" s="89">
        <v>1800</v>
      </c>
      <c r="I69" s="281" t="b">
        <f t="shared" si="118"/>
        <v>1</v>
      </c>
      <c r="J69" s="91">
        <v>2101.8000000000002</v>
      </c>
      <c r="K69" s="281" t="b">
        <f t="shared" ref="K69:M69" si="119">IF(J69="","",AND(J69&gt;=J$81,J69&lt;=J$80))</f>
        <v>1</v>
      </c>
      <c r="L69" s="91">
        <v>2541.23</v>
      </c>
      <c r="M69" s="281" t="b">
        <f t="shared" si="119"/>
        <v>1</v>
      </c>
      <c r="N69" s="120"/>
      <c r="O69" s="281" t="str">
        <f t="shared" ref="O69" si="120">IF(N69="","",AND(N69&gt;=N$81,N69&lt;=N$80))</f>
        <v/>
      </c>
      <c r="P69" s="584"/>
      <c r="Q69" s="307" t="str">
        <f t="shared" ref="Q69:S69" si="121">IF(P69="","",AND(P69&gt;=P$81,P69&lt;=P$80))</f>
        <v/>
      </c>
      <c r="R69" s="171"/>
      <c r="S69" s="307" t="str">
        <f t="shared" si="121"/>
        <v/>
      </c>
      <c r="T69" s="171"/>
      <c r="U69" s="310" t="str">
        <f t="shared" ref="U69" si="122">IF(T69="","",AND(T69&gt;=T$81,T69&lt;=T$80))</f>
        <v/>
      </c>
      <c r="V69" s="90"/>
      <c r="W69" s="290" t="str">
        <f t="shared" si="80"/>
        <v/>
      </c>
      <c r="X69" s="91"/>
      <c r="Y69" s="281" t="str">
        <f t="shared" si="81"/>
        <v/>
      </c>
      <c r="Z69" s="91"/>
      <c r="AA69" s="281" t="str">
        <f t="shared" si="82"/>
        <v/>
      </c>
      <c r="AB69" s="91"/>
      <c r="AC69" s="281" t="str">
        <f t="shared" ref="AC69" si="123">IF(AB69="","",AND(AB69&gt;=AB$81,AB69&lt;=AB$80))</f>
        <v/>
      </c>
      <c r="AD69" s="120"/>
      <c r="AE69" s="281" t="str">
        <f t="shared" ref="AE69:AG69" si="124">IF(AD69="","",AND(AD69&gt;=AD$81,AD69&lt;=AD$80))</f>
        <v/>
      </c>
      <c r="AF69" s="90"/>
      <c r="AG69" s="281" t="str">
        <f t="shared" si="124"/>
        <v/>
      </c>
      <c r="AH69" s="90"/>
      <c r="AI69" s="281" t="str">
        <f t="shared" ref="AI69:AK69" si="125">IF(AH69="","",AND(AH69&gt;=AH$81,AH69&lt;=AH$80))</f>
        <v/>
      </c>
      <c r="AJ69" s="89"/>
      <c r="AK69" s="281" t="str">
        <f t="shared" si="125"/>
        <v/>
      </c>
      <c r="AL69" s="91"/>
      <c r="AM69" s="281" t="str">
        <f t="shared" ref="AM69:AO69" si="126">IF(AL69="","",AND(AL69&gt;=AL$81,AL69&lt;=AL$80))</f>
        <v/>
      </c>
      <c r="AN69" s="91"/>
      <c r="AO69" s="281" t="str">
        <f t="shared" si="126"/>
        <v/>
      </c>
      <c r="AP69" s="120"/>
      <c r="AQ69" s="281" t="str">
        <f t="shared" ref="AQ69:AS69" si="127">IF(AP69="","",AND(AP69&gt;=AP$81,AP69&lt;=AP$80))</f>
        <v/>
      </c>
      <c r="AR69" s="90"/>
      <c r="AS69" s="281" t="str">
        <f t="shared" si="127"/>
        <v/>
      </c>
      <c r="AT69" s="90"/>
      <c r="AU69" s="290" t="str">
        <f>IF(AT69="","",AND(AT69&gt;=AT$81,AT69&lt;=AT$80))</f>
        <v/>
      </c>
      <c r="AV69" s="91"/>
      <c r="AW69" s="281" t="str">
        <f t="shared" si="90"/>
        <v/>
      </c>
      <c r="AX69" s="91"/>
      <c r="AY69" s="281" t="str">
        <f t="shared" ref="AY69:BA69" si="128">IF(AX69="","",AND(AX69&gt;=AX$81,AX69&lt;=AX$80))</f>
        <v/>
      </c>
      <c r="AZ69" s="91"/>
      <c r="BA69" s="281" t="str">
        <f t="shared" si="128"/>
        <v/>
      </c>
      <c r="BB69" s="120"/>
      <c r="BC69" s="281" t="str">
        <f t="shared" si="112"/>
        <v/>
      </c>
      <c r="BD69" s="90"/>
      <c r="BE69" s="281" t="str">
        <f t="shared" ref="BE69" si="129">IF(BD69="","",AND(BD69&gt;=BD$81,BD69&lt;=BD$80))</f>
        <v/>
      </c>
      <c r="BF69" s="90"/>
      <c r="BG69" s="290" t="str">
        <f t="shared" ref="BG69:BI69" si="130">IF(BF69="","",AND(BF69&gt;=BF$81,BF69&lt;=BF$80))</f>
        <v/>
      </c>
      <c r="BH69" s="89"/>
      <c r="BI69" s="281" t="str">
        <f t="shared" si="130"/>
        <v/>
      </c>
      <c r="BJ69" s="91"/>
      <c r="BK69" s="281" t="str">
        <f t="shared" ref="BK69:BM69" si="131">IF(BJ69="","",AND(BJ69&gt;=BJ$81,BJ69&lt;=BJ$80))</f>
        <v/>
      </c>
      <c r="BL69" s="91"/>
      <c r="BM69" s="281" t="str">
        <f t="shared" si="131"/>
        <v/>
      </c>
      <c r="BN69" s="120"/>
      <c r="BO69" s="290" t="str">
        <f t="shared" ref="BO69" si="132">IF(BN69="","",AND(BN69&gt;=BN$81,BN69&lt;=BN$80))</f>
        <v/>
      </c>
      <c r="BP69" s="91"/>
      <c r="BQ69" s="281" t="str">
        <f t="shared" ref="BQ69" si="133">IF(BP69="","",AND(BP69&gt;=BP$81,BP69&lt;=BP$80))</f>
        <v/>
      </c>
      <c r="BR69" s="91"/>
      <c r="BS69" s="290" t="str">
        <f t="shared" si="101"/>
        <v/>
      </c>
    </row>
    <row r="70" spans="1:71" ht="15.75" thickBot="1" x14ac:dyDescent="0.3">
      <c r="A70" s="142"/>
      <c r="B70" s="178"/>
      <c r="C70" s="178"/>
      <c r="D70" s="178"/>
      <c r="E70" s="178"/>
      <c r="F70" s="178"/>
      <c r="G70" s="130"/>
      <c r="H70" s="178"/>
      <c r="I70" s="130"/>
      <c r="J70" s="178"/>
      <c r="K70" s="130"/>
      <c r="L70" s="178"/>
      <c r="M70" s="130"/>
      <c r="N70" s="178"/>
      <c r="O70" s="130"/>
      <c r="P70" s="178"/>
      <c r="Q70" s="130"/>
      <c r="R70" s="178"/>
      <c r="S70" s="130"/>
      <c r="T70" s="178"/>
      <c r="U70" s="130"/>
      <c r="V70" s="178"/>
      <c r="W70" s="130"/>
      <c r="X70" s="178"/>
      <c r="Y70" s="130"/>
      <c r="Z70" s="178"/>
      <c r="AA70" s="130"/>
      <c r="AB70" s="178"/>
      <c r="AC70" s="130"/>
      <c r="AD70" s="178"/>
      <c r="AE70" s="130"/>
      <c r="AF70" s="178"/>
      <c r="AG70" s="130"/>
      <c r="AH70" s="178"/>
      <c r="AI70" s="130"/>
      <c r="AJ70" s="178"/>
      <c r="AK70" s="130"/>
      <c r="AL70" s="178"/>
      <c r="AM70" s="130"/>
      <c r="AN70" s="178"/>
      <c r="AO70" s="130"/>
      <c r="AP70" s="178"/>
      <c r="AQ70" s="130"/>
      <c r="AR70" s="178"/>
      <c r="AS70" s="130"/>
      <c r="AT70" s="178"/>
      <c r="AU70" s="130"/>
      <c r="AV70" s="178"/>
      <c r="AW70" s="130"/>
      <c r="AX70" s="178"/>
      <c r="AY70" s="130"/>
      <c r="AZ70" s="178"/>
      <c r="BA70" s="130"/>
      <c r="BB70" s="178"/>
      <c r="BC70" s="130"/>
      <c r="BD70" s="178"/>
      <c r="BE70" s="130"/>
      <c r="BF70" s="178"/>
      <c r="BG70" s="130"/>
      <c r="BH70" s="178"/>
      <c r="BI70" s="130"/>
      <c r="BJ70" s="178"/>
      <c r="BK70" s="130"/>
      <c r="BL70" s="178"/>
      <c r="BM70" s="130"/>
      <c r="BN70" s="178"/>
      <c r="BO70" s="130"/>
      <c r="BP70" s="178"/>
      <c r="BQ70" s="130"/>
      <c r="BR70" s="178"/>
      <c r="BS70" s="130"/>
    </row>
    <row r="71" spans="1:71" ht="15.75" thickBot="1" x14ac:dyDescent="0.3">
      <c r="A71" s="588" t="s">
        <v>111</v>
      </c>
      <c r="B71" s="144">
        <f>MEDIAN(B2:B69)</f>
        <v>1800</v>
      </c>
      <c r="C71" s="145"/>
      <c r="D71" s="145">
        <f>MEDIAN(D2:D69)</f>
        <v>2326.8150000000001</v>
      </c>
      <c r="E71" s="145"/>
      <c r="F71" s="145">
        <f>MEDIAN(F2:F69)</f>
        <v>3216.87</v>
      </c>
      <c r="G71" s="291"/>
      <c r="H71" s="146">
        <f>MEDIAN(H2:H69)</f>
        <v>1950</v>
      </c>
      <c r="I71" s="296"/>
      <c r="J71" s="147">
        <f>MEDIAN(J2:J69)</f>
        <v>2505.12</v>
      </c>
      <c r="K71" s="296"/>
      <c r="L71" s="147">
        <f>MEDIAN(L2:L69)</f>
        <v>3273.71</v>
      </c>
      <c r="M71" s="296"/>
      <c r="N71" s="144">
        <f>MEDIAN(N2:N69)</f>
        <v>10365.31</v>
      </c>
      <c r="O71" s="300"/>
      <c r="P71" s="146">
        <f>MEDIAN(P2:P69)</f>
        <v>3781.4816666666666</v>
      </c>
      <c r="Q71" s="296"/>
      <c r="R71" s="147">
        <f>MEDIAN(R2:R69)</f>
        <v>5075.5149999999994</v>
      </c>
      <c r="S71" s="296"/>
      <c r="T71" s="147">
        <f>MEDIAN(T2:T69)</f>
        <v>7487.0450000000001</v>
      </c>
      <c r="U71" s="296"/>
      <c r="V71" s="144">
        <f>MEDIAN(V2:V69)</f>
        <v>17851.64</v>
      </c>
      <c r="W71" s="300"/>
      <c r="X71" s="146">
        <f>MEDIAN(X2:X69)</f>
        <v>4816.5483333333332</v>
      </c>
      <c r="Y71" s="296"/>
      <c r="Z71" s="147">
        <f>MEDIAN(Z2:Z69)</f>
        <v>6700.63</v>
      </c>
      <c r="AA71" s="296"/>
      <c r="AB71" s="147">
        <f>MEDIAN(AB2:AB69)</f>
        <v>10800.36</v>
      </c>
      <c r="AC71" s="296"/>
      <c r="AD71" s="144">
        <f>MEDIAN(AD2:AD69)</f>
        <v>4750</v>
      </c>
      <c r="AE71" s="291"/>
      <c r="AF71" s="145">
        <f>MEDIAN(AF2:AF69)</f>
        <v>6404.6900000000005</v>
      </c>
      <c r="AG71" s="291"/>
      <c r="AH71" s="145">
        <f>MEDIAN(AH2:AH69)</f>
        <v>9542.92</v>
      </c>
      <c r="AI71" s="291"/>
      <c r="AJ71" s="146">
        <f>MEDIAN(AJ2:AJ69)</f>
        <v>4433.333333333333</v>
      </c>
      <c r="AK71" s="296"/>
      <c r="AL71" s="147">
        <f>MEDIAN(AL2:AL69)</f>
        <v>7368.5188888888888</v>
      </c>
      <c r="AM71" s="296"/>
      <c r="AN71" s="147">
        <f>MEDIAN(AN2:AN69)</f>
        <v>10333.333333333334</v>
      </c>
      <c r="AO71" s="296"/>
      <c r="AP71" s="144">
        <f>MEDIAN(AP2:AP69)</f>
        <v>1828.9</v>
      </c>
      <c r="AQ71" s="291"/>
      <c r="AR71" s="145">
        <f>MEDIAN(AR2:AR69)</f>
        <v>2517.46</v>
      </c>
      <c r="AS71" s="291"/>
      <c r="AT71" s="145">
        <f>MEDIAN(AT2:AT69)</f>
        <v>3929.7849999999999</v>
      </c>
      <c r="AU71" s="291"/>
      <c r="AV71" s="146">
        <f>MEDIAN(AV2:AV69)</f>
        <v>5343.12</v>
      </c>
      <c r="AW71" s="296"/>
      <c r="AX71" s="147">
        <f>MEDIAN(AX2:AX69)</f>
        <v>10998.148333333334</v>
      </c>
      <c r="AY71" s="296"/>
      <c r="AZ71" s="147">
        <f>MEDIAN(AZ2:AZ69)</f>
        <v>15025.925555555557</v>
      </c>
      <c r="BA71" s="296"/>
      <c r="BB71" s="144">
        <f>MEDIAN(BB2:BB69)</f>
        <v>5536.1111111111113</v>
      </c>
      <c r="BC71" s="291"/>
      <c r="BD71" s="145">
        <f>MEDIAN(BD2:BD69)</f>
        <v>8755.2000000000007</v>
      </c>
      <c r="BE71" s="291"/>
      <c r="BF71" s="145">
        <f>MEDIAN(BF2:BF69)</f>
        <v>11283</v>
      </c>
      <c r="BG71" s="291"/>
      <c r="BH71" s="146">
        <f>MEDIAN(BH2:BH69)</f>
        <v>6966.666666666667</v>
      </c>
      <c r="BI71" s="296"/>
      <c r="BJ71" s="147">
        <f>MEDIAN(BJ2:BJ69)</f>
        <v>9716.6666666666661</v>
      </c>
      <c r="BK71" s="296"/>
      <c r="BL71" s="147">
        <f>MEDIAN(BL2:BL69)</f>
        <v>15056.970000000001</v>
      </c>
      <c r="BM71" s="296"/>
      <c r="BN71" s="144">
        <f>MEDIAN(BN2:BN69)</f>
        <v>21333.333333333332</v>
      </c>
      <c r="BO71" s="300"/>
      <c r="BP71" s="147">
        <f>MEDIAN(BP2:BP69)</f>
        <v>11774.275</v>
      </c>
      <c r="BQ71" s="311"/>
      <c r="BR71" s="147">
        <f>MEDIAN(BR2:BR69)</f>
        <v>16985.648333333331</v>
      </c>
      <c r="BS71" s="311"/>
    </row>
    <row r="72" spans="1:71" x14ac:dyDescent="0.25">
      <c r="A72" s="588" t="s">
        <v>95</v>
      </c>
      <c r="B72" s="144">
        <f>AVERAGE(B2:B69)</f>
        <v>1913.1088888888889</v>
      </c>
      <c r="C72" s="145"/>
      <c r="D72" s="145">
        <f>AVERAGE(D2:D69)</f>
        <v>2539.7529999999997</v>
      </c>
      <c r="E72" s="145"/>
      <c r="F72" s="145">
        <f>AVERAGE(F2:F69)</f>
        <v>3656.5633333333335</v>
      </c>
      <c r="G72" s="291"/>
      <c r="H72" s="146">
        <f>AVERAGE(H2:H69)</f>
        <v>1992.1887499999998</v>
      </c>
      <c r="I72" s="296"/>
      <c r="J72" s="147">
        <f>AVERAGE(J2:J69)</f>
        <v>2574.6659999999997</v>
      </c>
      <c r="K72" s="296"/>
      <c r="L72" s="147">
        <f>AVERAGE(L2:L69)</f>
        <v>3659.6481818181824</v>
      </c>
      <c r="M72" s="296"/>
      <c r="N72" s="144">
        <f>AVERAGE(N2:N69)</f>
        <v>10631.154358974358</v>
      </c>
      <c r="O72" s="300"/>
      <c r="P72" s="146">
        <f>AVERAGE(P2:P69)</f>
        <v>3883.4361904761904</v>
      </c>
      <c r="Q72" s="296"/>
      <c r="R72" s="147">
        <f>AVERAGE(R2:R69)</f>
        <v>5399.654583333333</v>
      </c>
      <c r="S72" s="296"/>
      <c r="T72" s="147">
        <f>AVERAGE(T2:T69)</f>
        <v>7693.9136805555554</v>
      </c>
      <c r="U72" s="296"/>
      <c r="V72" s="144">
        <f>AVERAGE(V2:V69)</f>
        <v>17852.957094017092</v>
      </c>
      <c r="W72" s="300"/>
      <c r="X72" s="146">
        <f>AVERAGE(X2:X69)</f>
        <v>5492.3129166666668</v>
      </c>
      <c r="Y72" s="296"/>
      <c r="Z72" s="147">
        <f>AVERAGE(Z2:Z69)</f>
        <v>7786.9262222222223</v>
      </c>
      <c r="AA72" s="296"/>
      <c r="AB72" s="147">
        <f>AVERAGE(AB2:AB69)</f>
        <v>11521.472708333335</v>
      </c>
      <c r="AC72" s="296"/>
      <c r="AD72" s="144">
        <f>AVERAGE(AD2:AD69)</f>
        <v>4782.1387500000001</v>
      </c>
      <c r="AE72" s="291"/>
      <c r="AF72" s="145">
        <f>AVERAGE(AF2:AF69)</f>
        <v>6971.6350000000002</v>
      </c>
      <c r="AG72" s="291"/>
      <c r="AH72" s="145">
        <f>AVERAGE(AH2:AH69)</f>
        <v>9960.7221739130437</v>
      </c>
      <c r="AI72" s="291"/>
      <c r="AJ72" s="146">
        <f>AVERAGE(AJ2:AJ69)</f>
        <v>4661.4097435897429</v>
      </c>
      <c r="AK72" s="296"/>
      <c r="AL72" s="147">
        <f>AVERAGE(AL2:AL69)</f>
        <v>7617.6416993464072</v>
      </c>
      <c r="AM72" s="296"/>
      <c r="AN72" s="147">
        <f>AVERAGE(AN2:AN69)</f>
        <v>10667.054619883042</v>
      </c>
      <c r="AO72" s="296"/>
      <c r="AP72" s="144">
        <f>AVERAGE(AP2:AP69)</f>
        <v>1869.3</v>
      </c>
      <c r="AQ72" s="291"/>
      <c r="AR72" s="145">
        <f>AVERAGE(AR2:AR69)</f>
        <v>2498.1285714285709</v>
      </c>
      <c r="AS72" s="291"/>
      <c r="AT72" s="145">
        <f>AVERAGE(AT2:AT69)</f>
        <v>3727.8783333333336</v>
      </c>
      <c r="AU72" s="291"/>
      <c r="AV72" s="146">
        <f>AVERAGE(AV2:AV69)</f>
        <v>5850.1752777777783</v>
      </c>
      <c r="AW72" s="296"/>
      <c r="AX72" s="147">
        <f>AVERAGE(AX2:AX69)</f>
        <v>10355.475347222222</v>
      </c>
      <c r="AY72" s="296"/>
      <c r="AZ72" s="147">
        <f>AVERAGE(AZ2:AZ69)</f>
        <v>14896.893555555556</v>
      </c>
      <c r="BA72" s="296"/>
      <c r="BB72" s="144">
        <f>AVERAGE(BB2:BB69)</f>
        <v>5221.6548611111111</v>
      </c>
      <c r="BC72" s="291"/>
      <c r="BD72" s="145">
        <f>AVERAGE(BD2:BD69)</f>
        <v>8082.7819191919207</v>
      </c>
      <c r="BE72" s="291"/>
      <c r="BF72" s="145">
        <f>AVERAGE(BF2:BF69)</f>
        <v>11833.623931623933</v>
      </c>
      <c r="BG72" s="291"/>
      <c r="BH72" s="146">
        <f>AVERAGE(BH2:BH69)</f>
        <v>6850.41</v>
      </c>
      <c r="BI72" s="296"/>
      <c r="BJ72" s="147">
        <f>AVERAGE(BJ2:BJ69)</f>
        <v>9778.6293750000004</v>
      </c>
      <c r="BK72" s="296"/>
      <c r="BL72" s="147">
        <f>AVERAGE(BL2:BL69)</f>
        <v>14890.669523809525</v>
      </c>
      <c r="BM72" s="296"/>
      <c r="BN72" s="144">
        <f>AVERAGE(BN2:BN69)</f>
        <v>20687.693030303028</v>
      </c>
      <c r="BO72" s="300"/>
      <c r="BP72" s="147">
        <f>AVERAGE(BP2:BP69)</f>
        <v>12851.65111111111</v>
      </c>
      <c r="BQ72" s="311"/>
      <c r="BR72" s="147">
        <f>AVERAGE(BR2:BR69)</f>
        <v>17517.894444444446</v>
      </c>
      <c r="BS72" s="311"/>
    </row>
    <row r="73" spans="1:71" ht="15.75" thickBot="1" x14ac:dyDescent="0.3">
      <c r="A73" s="589" t="s">
        <v>100</v>
      </c>
      <c r="B73" s="116">
        <f>COUNT(B2:B69)</f>
        <v>18</v>
      </c>
      <c r="C73" s="148"/>
      <c r="D73" s="148">
        <f>COUNT(D2:D69)</f>
        <v>20</v>
      </c>
      <c r="E73" s="148"/>
      <c r="F73" s="148">
        <f>COUNT(F2:F69)</f>
        <v>12</v>
      </c>
      <c r="G73" s="148"/>
      <c r="H73" s="149">
        <f>COUNT(H2:H69)</f>
        <v>8</v>
      </c>
      <c r="I73" s="150"/>
      <c r="J73" s="150">
        <f>COUNT(J2:J69)</f>
        <v>10</v>
      </c>
      <c r="K73" s="150"/>
      <c r="L73" s="150">
        <f>COUNT(L2:L69)</f>
        <v>11</v>
      </c>
      <c r="M73" s="150"/>
      <c r="N73" s="116">
        <f>COUNT(N2:N69)</f>
        <v>13</v>
      </c>
      <c r="O73" s="301"/>
      <c r="P73" s="149">
        <f>COUNT(P2:P69)</f>
        <v>14</v>
      </c>
      <c r="Q73" s="150"/>
      <c r="R73" s="150">
        <f>COUNT(R2:R69)</f>
        <v>16</v>
      </c>
      <c r="S73" s="150"/>
      <c r="T73" s="150">
        <f>COUNT(T2:T69)</f>
        <v>16</v>
      </c>
      <c r="U73" s="150"/>
      <c r="V73" s="116">
        <f>COUNT(V2:V69)</f>
        <v>13</v>
      </c>
      <c r="W73" s="301"/>
      <c r="X73" s="149">
        <f>COUNT(X2:X69)</f>
        <v>8</v>
      </c>
      <c r="Y73" s="150"/>
      <c r="Z73" s="150">
        <f>COUNT(Z2:Z69)</f>
        <v>15</v>
      </c>
      <c r="AA73" s="150"/>
      <c r="AB73" s="150">
        <f>COUNT(AB2:AB69)</f>
        <v>16</v>
      </c>
      <c r="AC73" s="150"/>
      <c r="AD73" s="116">
        <f>COUNT(AD2:AD69)</f>
        <v>8</v>
      </c>
      <c r="AE73" s="148"/>
      <c r="AF73" s="148">
        <f>COUNT(AF2:AF69)</f>
        <v>22</v>
      </c>
      <c r="AG73" s="148"/>
      <c r="AH73" s="148">
        <f>COUNT(AH2:AH69)</f>
        <v>23</v>
      </c>
      <c r="AI73" s="148"/>
      <c r="AJ73" s="149">
        <f>COUNT(AJ2:AJ69)</f>
        <v>13</v>
      </c>
      <c r="AK73" s="150"/>
      <c r="AL73" s="150">
        <f>COUNT(AL2:AL69)</f>
        <v>17</v>
      </c>
      <c r="AM73" s="150"/>
      <c r="AN73" s="150">
        <f>COUNT(AN2:AN69)</f>
        <v>19</v>
      </c>
      <c r="AO73" s="150"/>
      <c r="AP73" s="116">
        <f>COUNT(AP2:AP69)</f>
        <v>6</v>
      </c>
      <c r="AQ73" s="148"/>
      <c r="AR73" s="148">
        <f>COUNT(AR2:AR69)</f>
        <v>7</v>
      </c>
      <c r="AS73" s="148"/>
      <c r="AT73" s="148">
        <f>COUNT(AT2:AT69)</f>
        <v>6</v>
      </c>
      <c r="AU73" s="148"/>
      <c r="AV73" s="149">
        <f>COUNT(AV2:AV69)</f>
        <v>16</v>
      </c>
      <c r="AW73" s="150"/>
      <c r="AX73" s="150">
        <f>COUNT(AX2:AX69)</f>
        <v>16</v>
      </c>
      <c r="AY73" s="150"/>
      <c r="AZ73" s="150">
        <f>COUNT(AZ2:AZ69)</f>
        <v>15</v>
      </c>
      <c r="BA73" s="150"/>
      <c r="BB73" s="116">
        <f>COUNT(BB2:BB69)</f>
        <v>8</v>
      </c>
      <c r="BC73" s="148"/>
      <c r="BD73" s="148">
        <f>COUNT(BD2:BD69)</f>
        <v>11</v>
      </c>
      <c r="BE73" s="148"/>
      <c r="BF73" s="148">
        <f>COUNT(BF2:BF69)</f>
        <v>13</v>
      </c>
      <c r="BG73" s="148"/>
      <c r="BH73" s="149">
        <f>COUNT(BH2:BH69)</f>
        <v>9</v>
      </c>
      <c r="BI73" s="150"/>
      <c r="BJ73" s="150">
        <f>COUNT(BJ2:BJ69)</f>
        <v>16</v>
      </c>
      <c r="BK73" s="150"/>
      <c r="BL73" s="150">
        <f>COUNT(BL2:BL69)</f>
        <v>14</v>
      </c>
      <c r="BM73" s="150"/>
      <c r="BN73" s="116">
        <f>COUNT(BN2:BN69)</f>
        <v>11</v>
      </c>
      <c r="BO73" s="301"/>
      <c r="BP73" s="150">
        <f>COUNT(BP2:BP69)</f>
        <v>6</v>
      </c>
      <c r="BQ73" s="312"/>
      <c r="BR73" s="150">
        <f>COUNT(BR2:BR69)</f>
        <v>12</v>
      </c>
      <c r="BS73" s="312"/>
    </row>
    <row r="74" spans="1:71" x14ac:dyDescent="0.25">
      <c r="A74" s="143"/>
      <c r="B74" s="122"/>
      <c r="C74" s="122"/>
      <c r="D74" s="122"/>
      <c r="E74" s="122"/>
      <c r="F74" s="122"/>
      <c r="G74" s="131"/>
      <c r="H74" s="122"/>
      <c r="I74" s="131"/>
      <c r="J74" s="122"/>
      <c r="K74" s="131"/>
      <c r="L74" s="122"/>
      <c r="M74" s="131"/>
      <c r="N74" s="122"/>
      <c r="O74" s="131"/>
      <c r="P74" s="122"/>
      <c r="Q74" s="131"/>
      <c r="R74" s="122"/>
      <c r="S74" s="131"/>
      <c r="T74" s="122"/>
      <c r="U74" s="131"/>
      <c r="V74" s="122"/>
      <c r="W74" s="131"/>
      <c r="X74" s="122"/>
      <c r="Y74" s="131"/>
      <c r="Z74" s="122"/>
      <c r="AA74" s="131"/>
      <c r="AB74" s="122"/>
      <c r="AC74" s="131"/>
      <c r="AD74" s="122"/>
      <c r="AE74" s="131"/>
      <c r="AF74" s="122"/>
      <c r="AG74" s="131"/>
      <c r="AH74" s="122"/>
      <c r="AI74" s="131"/>
      <c r="AJ74" s="122"/>
      <c r="AK74" s="131"/>
      <c r="AL74" s="122"/>
      <c r="AM74" s="131"/>
      <c r="AN74" s="122"/>
      <c r="AO74" s="131"/>
      <c r="AP74" s="122"/>
      <c r="AQ74" s="131"/>
      <c r="AR74" s="122"/>
      <c r="AS74" s="131"/>
      <c r="AT74" s="122"/>
      <c r="AU74" s="131"/>
      <c r="AV74" s="122"/>
      <c r="AW74" s="131"/>
      <c r="AX74" s="122"/>
      <c r="AY74" s="131"/>
      <c r="AZ74" s="122"/>
      <c r="BA74" s="131"/>
      <c r="BB74" s="122"/>
      <c r="BC74" s="131"/>
      <c r="BD74" s="122"/>
      <c r="BE74" s="131"/>
      <c r="BF74" s="122"/>
      <c r="BG74" s="131"/>
      <c r="BH74" s="122"/>
      <c r="BI74" s="131"/>
      <c r="BJ74" s="122"/>
      <c r="BK74" s="131"/>
      <c r="BL74" s="122"/>
      <c r="BM74" s="131"/>
      <c r="BN74" s="122"/>
      <c r="BO74" s="131"/>
      <c r="BP74" s="122"/>
      <c r="BQ74" s="131"/>
      <c r="BR74" s="122"/>
      <c r="BS74" s="131"/>
    </row>
    <row r="75" spans="1:71" ht="15.75" thickBot="1" x14ac:dyDescent="0.3">
      <c r="A75" s="143"/>
      <c r="B75" s="122"/>
      <c r="C75" s="122"/>
      <c r="D75" s="122"/>
      <c r="E75" s="122"/>
      <c r="F75" s="122"/>
      <c r="G75" s="131"/>
      <c r="H75" s="122"/>
      <c r="I75" s="131"/>
      <c r="J75" s="122"/>
      <c r="K75" s="131"/>
      <c r="L75" s="122"/>
      <c r="M75" s="131"/>
      <c r="N75" s="122"/>
      <c r="O75" s="131"/>
      <c r="P75" s="122"/>
      <c r="Q75" s="131"/>
      <c r="R75" s="122"/>
      <c r="S75" s="131"/>
      <c r="T75" s="122"/>
      <c r="U75" s="131"/>
      <c r="V75" s="122"/>
      <c r="W75" s="131"/>
      <c r="X75" s="122"/>
      <c r="Y75" s="131"/>
      <c r="Z75" s="122"/>
      <c r="AA75" s="131"/>
      <c r="AB75" s="122"/>
      <c r="AC75" s="131"/>
      <c r="AD75" s="122"/>
      <c r="AE75" s="131"/>
      <c r="AF75" s="122"/>
      <c r="AG75" s="131"/>
      <c r="AH75" s="122"/>
      <c r="AI75" s="131"/>
      <c r="AJ75" s="122"/>
      <c r="AK75" s="131"/>
      <c r="AL75" s="122"/>
      <c r="AM75" s="131"/>
      <c r="AN75" s="122"/>
      <c r="AO75" s="131"/>
      <c r="AP75" s="122"/>
      <c r="AQ75" s="131"/>
      <c r="AR75" s="122"/>
      <c r="AS75" s="131"/>
      <c r="AT75" s="122"/>
      <c r="AU75" s="131"/>
      <c r="AV75" s="122"/>
      <c r="AW75" s="131"/>
      <c r="AX75" s="122"/>
      <c r="AY75" s="131"/>
      <c r="AZ75" s="122"/>
      <c r="BA75" s="131"/>
      <c r="BB75" s="122"/>
      <c r="BC75" s="131"/>
      <c r="BD75" s="122"/>
      <c r="BE75" s="131"/>
      <c r="BF75" s="122"/>
      <c r="BG75" s="131"/>
      <c r="BH75" s="122"/>
      <c r="BI75" s="131"/>
      <c r="BJ75" s="122"/>
      <c r="BK75" s="131"/>
      <c r="BL75" s="122"/>
      <c r="BM75" s="131"/>
      <c r="BN75" s="122"/>
      <c r="BO75" s="131"/>
      <c r="BP75" s="122"/>
      <c r="BQ75" s="131"/>
      <c r="BR75" s="122"/>
      <c r="BS75" s="131"/>
    </row>
    <row r="76" spans="1:71" x14ac:dyDescent="0.25">
      <c r="A76" s="588" t="s">
        <v>101</v>
      </c>
      <c r="B76" s="151">
        <f>STDEVP(B2:B69)/B72</f>
        <v>0.12851570811310817</v>
      </c>
      <c r="C76" s="152"/>
      <c r="D76" s="152">
        <f>STDEVP(D2:D69)/D72</f>
        <v>0.16803959242822977</v>
      </c>
      <c r="E76" s="152"/>
      <c r="F76" s="152">
        <f>STDEVP(F2:F69)/F72</f>
        <v>0.30800531208934062</v>
      </c>
      <c r="G76" s="292"/>
      <c r="H76" s="153">
        <f>STDEVP(H2:H69)/H72</f>
        <v>0.15347179305809555</v>
      </c>
      <c r="I76" s="297"/>
      <c r="J76" s="154">
        <f>STDEVP(J2:J69)/J72</f>
        <v>0.20872984278065665</v>
      </c>
      <c r="K76" s="297"/>
      <c r="L76" s="154">
        <f>STDEVP(L2:L69)/L72</f>
        <v>0.32491199151758993</v>
      </c>
      <c r="M76" s="297"/>
      <c r="N76" s="151">
        <f>STDEVP(N2:N69)/N72</f>
        <v>0.13662759794815238</v>
      </c>
      <c r="O76" s="302"/>
      <c r="P76" s="153">
        <f>STDEVP(P2:P69)/P72</f>
        <v>0.22405312382474404</v>
      </c>
      <c r="Q76" s="297"/>
      <c r="R76" s="154">
        <f>STDEVP(R2:R69)/R72</f>
        <v>0.18817668635742354</v>
      </c>
      <c r="S76" s="297"/>
      <c r="T76" s="154">
        <f>STDEVP(T2:T69)/T72</f>
        <v>0.2159854627859307</v>
      </c>
      <c r="U76" s="297"/>
      <c r="V76" s="151">
        <f>STDEVP(V2:V69)/V72</f>
        <v>9.6017220346253984E-2</v>
      </c>
      <c r="W76" s="302"/>
      <c r="X76" s="153">
        <f>STDEVP(X2:X69)/X72</f>
        <v>0.27551070116553489</v>
      </c>
      <c r="Y76" s="297"/>
      <c r="Z76" s="154">
        <f>STDEVP(Z2:Z69)/Z72</f>
        <v>0.25789013771142844</v>
      </c>
      <c r="AA76" s="297"/>
      <c r="AB76" s="154">
        <f>STDEVP(AB2:AB69)/AB72</f>
        <v>0.21833670249846407</v>
      </c>
      <c r="AC76" s="297"/>
      <c r="AD76" s="151">
        <f>STDEVP(AD2:AD69)/AD72</f>
        <v>0.33329168160899619</v>
      </c>
      <c r="AE76" s="292"/>
      <c r="AF76" s="152">
        <f>STDEVP(AF2:AF69)/AF72</f>
        <v>0.20989918432846458</v>
      </c>
      <c r="AG76" s="292"/>
      <c r="AH76" s="152">
        <f>STDEVP(AH2:AH69)/AH72</f>
        <v>0.20334171601000445</v>
      </c>
      <c r="AI76" s="292"/>
      <c r="AJ76" s="153">
        <f>STDEVP(AJ2:AJ69)/AJ72</f>
        <v>0.3392871281008713</v>
      </c>
      <c r="AK76" s="297"/>
      <c r="AL76" s="154">
        <f>STDEVP(AL2:AL69)/AL72</f>
        <v>0.28152056119620567</v>
      </c>
      <c r="AM76" s="297"/>
      <c r="AN76" s="154">
        <f>STDEVP(AN2:AN69)/AN72</f>
        <v>0.23751892123889243</v>
      </c>
      <c r="AO76" s="297"/>
      <c r="AP76" s="151">
        <f>STDEVP(AP2:AP69)/AP72</f>
        <v>0.17969254033791163</v>
      </c>
      <c r="AQ76" s="292"/>
      <c r="AR76" s="152">
        <f>STDEVP(AR2:AR69)/AR72</f>
        <v>0.20758696029042192</v>
      </c>
      <c r="AS76" s="292"/>
      <c r="AT76" s="152">
        <f>STDEVP(AT2:AT69)/AT72</f>
        <v>0.31587643385567549</v>
      </c>
      <c r="AU76" s="292"/>
      <c r="AV76" s="153">
        <f>STDEVP(AV2:AV69)/AV72</f>
        <v>0.28489802634091183</v>
      </c>
      <c r="AW76" s="297"/>
      <c r="AX76" s="154">
        <f>STDEVP(AX2:AX69)/AX72</f>
        <v>0.26138959030456754</v>
      </c>
      <c r="AY76" s="297"/>
      <c r="AZ76" s="154">
        <f>STDEVP(AZ2:AZ69)/AZ72</f>
        <v>0.24825521936585715</v>
      </c>
      <c r="BA76" s="297"/>
      <c r="BB76" s="151">
        <f>STDEVP(BB2:BB69)/BB72</f>
        <v>0.20440950201013369</v>
      </c>
      <c r="BC76" s="292"/>
      <c r="BD76" s="152">
        <f>STDEVP(BD2:BD69)/BD72</f>
        <v>0.18478160871513874</v>
      </c>
      <c r="BE76" s="292"/>
      <c r="BF76" s="152">
        <f>STDEVP(BF2:BF69)/BF72</f>
        <v>0.18542655893606561</v>
      </c>
      <c r="BG76" s="292"/>
      <c r="BH76" s="153">
        <f>STDEVP(BH2:BH69)/BH72</f>
        <v>0.21297886286939186</v>
      </c>
      <c r="BI76" s="297"/>
      <c r="BJ76" s="154">
        <f>STDEVP(BJ2:BJ69)/BJ72</f>
        <v>0.17525090722511003</v>
      </c>
      <c r="BK76" s="297"/>
      <c r="BL76" s="154">
        <f>STDEVP(BL2:BL69)/BL72</f>
        <v>9.38058847410186E-2</v>
      </c>
      <c r="BM76" s="297"/>
      <c r="BN76" s="151">
        <f>STDEVP(BN2:BN69)/BN72</f>
        <v>0.12421817430720457</v>
      </c>
      <c r="BO76" s="302"/>
      <c r="BP76" s="154">
        <f>STDEVP(BP2:BP69)/BP72</f>
        <v>0.18352405705619684</v>
      </c>
      <c r="BQ76" s="313"/>
      <c r="BR76" s="154">
        <f>STDEVP(BR2:BR69)/BR72</f>
        <v>0.13763599271919252</v>
      </c>
      <c r="BS76" s="313"/>
    </row>
    <row r="77" spans="1:71" x14ac:dyDescent="0.25">
      <c r="A77" s="590" t="s">
        <v>102</v>
      </c>
      <c r="B77" s="119">
        <f>PERCENTILE(B2:B69,0.25)</f>
        <v>1721.7275</v>
      </c>
      <c r="C77" s="121"/>
      <c r="D77" s="121">
        <f>PERCENTILE(D2:D69,0.25)</f>
        <v>2299.7249999999999</v>
      </c>
      <c r="E77" s="121"/>
      <c r="F77" s="121">
        <f>PERCENTILE(F2:F69,0.25)</f>
        <v>3024.81</v>
      </c>
      <c r="G77" s="293"/>
      <c r="H77" s="88">
        <f>PERCENTILE(H2:H69,0.25)</f>
        <v>1723.6624999999999</v>
      </c>
      <c r="I77" s="131"/>
      <c r="J77" s="122">
        <f>PERCENTILE(J2:J69,0.25)</f>
        <v>2042.04</v>
      </c>
      <c r="K77" s="131"/>
      <c r="L77" s="122">
        <f>PERCENTILE(L2:L69,0.25)</f>
        <v>2729.4300000000003</v>
      </c>
      <c r="M77" s="131"/>
      <c r="N77" s="119">
        <f>PERCENTILE(N2:N69,0.25)</f>
        <v>9700</v>
      </c>
      <c r="O77" s="303"/>
      <c r="P77" s="88">
        <f>PERCENTILE(P2:P69,0.25)</f>
        <v>3498.5</v>
      </c>
      <c r="Q77" s="131"/>
      <c r="R77" s="122">
        <f>PERCENTILE(R2:R69,0.25)</f>
        <v>4982.26</v>
      </c>
      <c r="S77" s="131"/>
      <c r="T77" s="122">
        <f>PERCENTILE(T2:T69,0.25)</f>
        <v>6491.7</v>
      </c>
      <c r="U77" s="131"/>
      <c r="V77" s="119">
        <f>PERCENTILE(V2:V69,0.25)</f>
        <v>16614.814444444448</v>
      </c>
      <c r="W77" s="303"/>
      <c r="X77" s="88">
        <f>PERCENTILE(X2:X69,0.25)</f>
        <v>4527.9324999999999</v>
      </c>
      <c r="Y77" s="131"/>
      <c r="Z77" s="122">
        <f>PERCENTILE(Z2:Z69,0.25)</f>
        <v>6433.7833333333328</v>
      </c>
      <c r="AA77" s="131"/>
      <c r="AB77" s="122">
        <f>PERCENTILE(AB2:AB69,0.25)</f>
        <v>10186.037499999999</v>
      </c>
      <c r="AC77" s="131"/>
      <c r="AD77" s="119">
        <f>PERCENTILE(AD2:AD69,0.25)</f>
        <v>3284.4274999999998</v>
      </c>
      <c r="AE77" s="293"/>
      <c r="AF77" s="121">
        <f>PERCENTILE(AF2:AF69,0.25)</f>
        <v>6326.64</v>
      </c>
      <c r="AG77" s="293"/>
      <c r="AH77" s="121">
        <f>PERCENTILE(AH2:AH69,0.25)</f>
        <v>8854.875</v>
      </c>
      <c r="AI77" s="293"/>
      <c r="AJ77" s="88">
        <f>PERCENTILE(AJ2:AJ69,0.25)</f>
        <v>4233.333333333333</v>
      </c>
      <c r="AK77" s="131"/>
      <c r="AL77" s="122">
        <f>PERCENTILE(AL2:AL69,0.25)</f>
        <v>6680.21</v>
      </c>
      <c r="AM77" s="131"/>
      <c r="AN77" s="122">
        <f>PERCENTILE(AN2:AN69,0.25)</f>
        <v>9350.6366666666672</v>
      </c>
      <c r="AO77" s="131"/>
      <c r="AP77" s="119">
        <f>PERCENTILE(AP2:AP69,0.25)</f>
        <v>1544.45</v>
      </c>
      <c r="AQ77" s="293"/>
      <c r="AR77" s="121">
        <f>PERCENTILE(AR2:AR69,0.25)</f>
        <v>2073.9549999999999</v>
      </c>
      <c r="AS77" s="293"/>
      <c r="AT77" s="121">
        <f>PERCENTILE(AT2:AT69,0.25)</f>
        <v>2570.6675</v>
      </c>
      <c r="AU77" s="293"/>
      <c r="AV77" s="88">
        <f>PERCENTILE(AV2:AV69,0.25)</f>
        <v>4909.7224999999999</v>
      </c>
      <c r="AW77" s="131"/>
      <c r="AX77" s="122">
        <f>PERCENTILE(AX2:AX69,0.25)</f>
        <v>9240.7849999999999</v>
      </c>
      <c r="AY77" s="131"/>
      <c r="AZ77" s="122">
        <f>PERCENTILE(AZ2:AZ69,0.25)</f>
        <v>12416.666666666668</v>
      </c>
      <c r="BA77" s="131"/>
      <c r="BB77" s="119">
        <f>PERCENTILE(BB2:BB69,0.25)</f>
        <v>4851.3891666666668</v>
      </c>
      <c r="BC77" s="293"/>
      <c r="BD77" s="121">
        <f>PERCENTILE(BD2:BD69,0.25)</f>
        <v>7281.71</v>
      </c>
      <c r="BE77" s="293"/>
      <c r="BF77" s="121">
        <f>PERCENTILE(BF2:BF69,0.25)</f>
        <v>10456.67</v>
      </c>
      <c r="BG77" s="293"/>
      <c r="BH77" s="88">
        <f>PERCENTILE(BH2:BH69,0.25)</f>
        <v>5966.666666666667</v>
      </c>
      <c r="BI77" s="131"/>
      <c r="BJ77" s="122">
        <f>PERCENTILE(BJ2:BJ69,0.25)</f>
        <v>7933.56</v>
      </c>
      <c r="BK77" s="131"/>
      <c r="BL77" s="122">
        <f>PERCENTILE(BL2:BL69,0.25)</f>
        <v>13995.833333333332</v>
      </c>
      <c r="BM77" s="131"/>
      <c r="BN77" s="119">
        <f>PERCENTILE(BN2:BN69,0.25)</f>
        <v>19576</v>
      </c>
      <c r="BO77" s="303"/>
      <c r="BP77" s="122">
        <f>PERCENTILE(BP2:BP69,0.25)</f>
        <v>10999.997499999999</v>
      </c>
      <c r="BQ77" s="314"/>
      <c r="BR77" s="122">
        <f>PERCENTILE(BR2:BR69,0.25)</f>
        <v>15602.493333333332</v>
      </c>
      <c r="BS77" s="314"/>
    </row>
    <row r="78" spans="1:71" x14ac:dyDescent="0.25">
      <c r="A78" s="590" t="s">
        <v>103</v>
      </c>
      <c r="B78" s="155">
        <f>PERCENTILE(B2:B69,0.75)</f>
        <v>2082</v>
      </c>
      <c r="C78" s="156"/>
      <c r="D78" s="156">
        <f>PERCENTILE(D2:D69,0.75)</f>
        <v>2854.28</v>
      </c>
      <c r="E78" s="156"/>
      <c r="F78" s="156">
        <f>PERCENTILE(F2:F69,0.75)</f>
        <v>4625</v>
      </c>
      <c r="G78" s="294"/>
      <c r="H78" s="157">
        <f>PERCENTILE(H2:H69,0.75)</f>
        <v>2225</v>
      </c>
      <c r="I78" s="298"/>
      <c r="J78" s="158">
        <f>PERCENTILE(J2:J69,0.75)</f>
        <v>3000</v>
      </c>
      <c r="K78" s="298"/>
      <c r="L78" s="158">
        <f>PERCENTILE(L2:L69,0.75)</f>
        <v>4750</v>
      </c>
      <c r="M78" s="298"/>
      <c r="N78" s="155">
        <f>PERCENTILE(N2:N69,0.75)</f>
        <v>12000</v>
      </c>
      <c r="O78" s="304"/>
      <c r="P78" s="157">
        <f>PERCENTILE(P2:P69,0.75)</f>
        <v>4128.5425000000005</v>
      </c>
      <c r="Q78" s="298"/>
      <c r="R78" s="158">
        <f>PERCENTILE(R2:R69,0.75)</f>
        <v>5725</v>
      </c>
      <c r="S78" s="298"/>
      <c r="T78" s="158">
        <f>PERCENTILE(T2:T69,0.75)</f>
        <v>8625</v>
      </c>
      <c r="U78" s="298"/>
      <c r="V78" s="155">
        <f>PERCENTILE(V2:V69,0.75)</f>
        <v>18833.333333333332</v>
      </c>
      <c r="W78" s="304"/>
      <c r="X78" s="157">
        <f>PERCENTILE(X2:X69,0.75)</f>
        <v>5562.5</v>
      </c>
      <c r="Y78" s="298"/>
      <c r="Z78" s="158">
        <f>PERCENTILE(Z2:Z69,0.75)</f>
        <v>8813.8649999999998</v>
      </c>
      <c r="AA78" s="298"/>
      <c r="AB78" s="158">
        <f>PERCENTILE(AB2:AB69,0.75)</f>
        <v>11728.289999999999</v>
      </c>
      <c r="AC78" s="298"/>
      <c r="AD78" s="155">
        <f>PERCENTILE(AD2:AD69,0.75)</f>
        <v>6347.85</v>
      </c>
      <c r="AE78" s="294"/>
      <c r="AF78" s="156">
        <f>PERCENTILE(AF2:AF69,0.75)</f>
        <v>7500</v>
      </c>
      <c r="AG78" s="294"/>
      <c r="AH78" s="156">
        <f>PERCENTILE(AH2:AH69,0.75)</f>
        <v>11305.235000000001</v>
      </c>
      <c r="AI78" s="294"/>
      <c r="AJ78" s="157">
        <f>PERCENTILE(AJ2:AJ69,0.75)</f>
        <v>4927.7777777777774</v>
      </c>
      <c r="AK78" s="298"/>
      <c r="AL78" s="158">
        <f>PERCENTILE(AL2:AL69,0.75)</f>
        <v>8782.7999999999993</v>
      </c>
      <c r="AM78" s="298"/>
      <c r="AN78" s="158">
        <f>PERCENTILE(AN2:AN69,0.75)</f>
        <v>12250</v>
      </c>
      <c r="AO78" s="298"/>
      <c r="AP78" s="155">
        <f>PERCENTILE(AP2:AP69,0.75)</f>
        <v>2175</v>
      </c>
      <c r="AQ78" s="294"/>
      <c r="AR78" s="156">
        <f>PERCENTILE(AR2:AR69,0.75)</f>
        <v>3000</v>
      </c>
      <c r="AS78" s="294"/>
      <c r="AT78" s="156">
        <f>PERCENTILE(AT2:AT69,0.75)</f>
        <v>4875</v>
      </c>
      <c r="AU78" s="294"/>
      <c r="AV78" s="157">
        <f>PERCENTILE(AV2:AV69,0.75)</f>
        <v>6726.25</v>
      </c>
      <c r="AW78" s="298"/>
      <c r="AX78" s="158">
        <f>PERCENTILE(AX2:AX69,0.75)</f>
        <v>11829.166666666668</v>
      </c>
      <c r="AY78" s="298"/>
      <c r="AZ78" s="158">
        <f>PERCENTILE(AZ2:AZ69,0.75)</f>
        <v>16983.333333333336</v>
      </c>
      <c r="BA78" s="298"/>
      <c r="BB78" s="155">
        <f>PERCENTILE(BB2:BB69,0.75)</f>
        <v>5761.8058333333329</v>
      </c>
      <c r="BC78" s="294"/>
      <c r="BD78" s="156">
        <f>PERCENTILE(BD2:BD69,0.75)</f>
        <v>9321.2961111111108</v>
      </c>
      <c r="BE78" s="294"/>
      <c r="BF78" s="156">
        <f>PERCENTILE(BF2:BF69,0.75)</f>
        <v>13714.814444444444</v>
      </c>
      <c r="BG78" s="294"/>
      <c r="BH78" s="157">
        <f>PERCENTILE(BH2:BH69,0.75)</f>
        <v>8208</v>
      </c>
      <c r="BI78" s="298"/>
      <c r="BJ78" s="158">
        <f>PERCENTILE(BJ2:BJ69,0.75)</f>
        <v>10949.666666666666</v>
      </c>
      <c r="BK78" s="298"/>
      <c r="BL78" s="158">
        <f>PERCENTILE(BL2:BL69,0.75)</f>
        <v>15935</v>
      </c>
      <c r="BM78" s="298"/>
      <c r="BN78" s="155">
        <f>PERCENTILE(BN2:BN69,0.75)</f>
        <v>22081.481666666667</v>
      </c>
      <c r="BO78" s="304"/>
      <c r="BP78" s="158">
        <f>PERCENTILE(BP2:BP69,0.75)</f>
        <v>14859.359999999999</v>
      </c>
      <c r="BQ78" s="315"/>
      <c r="BR78" s="158">
        <f>PERCENTILE(BR2:BR69,0.75)</f>
        <v>18415.2775</v>
      </c>
      <c r="BS78" s="315"/>
    </row>
    <row r="79" spans="1:71" x14ac:dyDescent="0.25">
      <c r="A79" s="590" t="s">
        <v>104</v>
      </c>
      <c r="B79" s="159">
        <f>B78-B77</f>
        <v>360.27250000000004</v>
      </c>
      <c r="C79" s="160"/>
      <c r="D79" s="160">
        <f>D78-D77</f>
        <v>554.55500000000029</v>
      </c>
      <c r="E79" s="160"/>
      <c r="F79" s="160">
        <f t="shared" ref="F79:AN79" si="134">F78-F77</f>
        <v>1600.19</v>
      </c>
      <c r="G79" s="293"/>
      <c r="H79" s="161">
        <f t="shared" si="134"/>
        <v>501.33750000000009</v>
      </c>
      <c r="I79" s="131"/>
      <c r="J79" s="162">
        <f t="shared" si="134"/>
        <v>957.96</v>
      </c>
      <c r="K79" s="131"/>
      <c r="L79" s="162">
        <f t="shared" si="134"/>
        <v>2020.5699999999997</v>
      </c>
      <c r="M79" s="131"/>
      <c r="N79" s="159">
        <f t="shared" si="134"/>
        <v>2300</v>
      </c>
      <c r="O79" s="303"/>
      <c r="P79" s="161">
        <f t="shared" si="134"/>
        <v>630.04250000000047</v>
      </c>
      <c r="Q79" s="131"/>
      <c r="R79" s="162">
        <f t="shared" si="134"/>
        <v>742.73999999999978</v>
      </c>
      <c r="S79" s="131"/>
      <c r="T79" s="162">
        <f t="shared" si="134"/>
        <v>2133.3000000000002</v>
      </c>
      <c r="U79" s="131"/>
      <c r="V79" s="159">
        <f>V78-V77</f>
        <v>2218.5188888888842</v>
      </c>
      <c r="W79" s="303"/>
      <c r="X79" s="161">
        <f>X78-X77</f>
        <v>1034.5675000000001</v>
      </c>
      <c r="Y79" s="131"/>
      <c r="Z79" s="162">
        <f t="shared" si="134"/>
        <v>2380.0816666666669</v>
      </c>
      <c r="AA79" s="131"/>
      <c r="AB79" s="162">
        <f t="shared" si="134"/>
        <v>1542.2525000000005</v>
      </c>
      <c r="AC79" s="131"/>
      <c r="AD79" s="159">
        <f t="shared" si="134"/>
        <v>3063.4225000000006</v>
      </c>
      <c r="AE79" s="293"/>
      <c r="AF79" s="160">
        <f t="shared" si="134"/>
        <v>1173.3599999999997</v>
      </c>
      <c r="AG79" s="293"/>
      <c r="AH79" s="160">
        <f t="shared" si="134"/>
        <v>2450.3600000000006</v>
      </c>
      <c r="AI79" s="293"/>
      <c r="AJ79" s="161">
        <f t="shared" si="134"/>
        <v>694.44444444444434</v>
      </c>
      <c r="AK79" s="131"/>
      <c r="AL79" s="162">
        <f t="shared" si="134"/>
        <v>2102.5899999999992</v>
      </c>
      <c r="AM79" s="131"/>
      <c r="AN79" s="162">
        <f t="shared" si="134"/>
        <v>2899.3633333333328</v>
      </c>
      <c r="AO79" s="131"/>
      <c r="AP79" s="159">
        <f>AP78-AP77</f>
        <v>630.54999999999995</v>
      </c>
      <c r="AQ79" s="293"/>
      <c r="AR79" s="160">
        <f>AR78-AR77</f>
        <v>926.04500000000007</v>
      </c>
      <c r="AS79" s="293"/>
      <c r="AT79" s="160">
        <f>AT78-AT77</f>
        <v>2304.3325</v>
      </c>
      <c r="AU79" s="293"/>
      <c r="AV79" s="161">
        <f>AV78-AV77</f>
        <v>1816.5275000000001</v>
      </c>
      <c r="AW79" s="131"/>
      <c r="AX79" s="162">
        <f>AX78-AX77</f>
        <v>2588.381666666668</v>
      </c>
      <c r="AY79" s="131"/>
      <c r="AZ79" s="162">
        <f>AZ78-AZ77</f>
        <v>4566.6666666666679</v>
      </c>
      <c r="BA79" s="131"/>
      <c r="BB79" s="159">
        <f>BB78-BB77</f>
        <v>910.41666666666606</v>
      </c>
      <c r="BC79" s="293"/>
      <c r="BD79" s="160">
        <f>BD78-BD77</f>
        <v>2039.5861111111108</v>
      </c>
      <c r="BE79" s="293"/>
      <c r="BF79" s="160">
        <f>BF78-BF77</f>
        <v>3258.1444444444442</v>
      </c>
      <c r="BG79" s="293"/>
      <c r="BH79" s="161">
        <f>BH78-BH77</f>
        <v>2241.333333333333</v>
      </c>
      <c r="BI79" s="131"/>
      <c r="BJ79" s="162">
        <f>BJ78-BJ77</f>
        <v>3016.1066666666657</v>
      </c>
      <c r="BK79" s="131"/>
      <c r="BL79" s="162">
        <f>BL78-BL77</f>
        <v>1939.1666666666679</v>
      </c>
      <c r="BM79" s="131"/>
      <c r="BN79" s="159">
        <f>BN78-BN77</f>
        <v>2505.4816666666666</v>
      </c>
      <c r="BO79" s="303"/>
      <c r="BP79" s="162">
        <f>BP78-BP77</f>
        <v>3859.3624999999993</v>
      </c>
      <c r="BQ79" s="314"/>
      <c r="BR79" s="162">
        <f>BR78-BR77</f>
        <v>2812.7841666666682</v>
      </c>
      <c r="BS79" s="314"/>
    </row>
    <row r="80" spans="1:71" x14ac:dyDescent="0.25">
      <c r="A80" s="563" t="s">
        <v>105</v>
      </c>
      <c r="B80" s="119">
        <f>B72+1.5*B79</f>
        <v>2453.517638888889</v>
      </c>
      <c r="C80" s="121"/>
      <c r="D80" s="121">
        <f t="shared" ref="D80:AN80" si="135">D72+1.5*D79</f>
        <v>3371.5855000000001</v>
      </c>
      <c r="E80" s="121"/>
      <c r="F80" s="121">
        <f t="shared" si="135"/>
        <v>6056.8483333333334</v>
      </c>
      <c r="G80" s="293"/>
      <c r="H80" s="88">
        <f t="shared" si="135"/>
        <v>2744.1949999999997</v>
      </c>
      <c r="I80" s="131"/>
      <c r="J80" s="122">
        <f t="shared" si="135"/>
        <v>4011.6059999999998</v>
      </c>
      <c r="K80" s="131"/>
      <c r="L80" s="122">
        <f t="shared" si="135"/>
        <v>6690.5031818181815</v>
      </c>
      <c r="M80" s="131"/>
      <c r="N80" s="119">
        <f t="shared" si="135"/>
        <v>14081.154358974358</v>
      </c>
      <c r="O80" s="303"/>
      <c r="P80" s="88">
        <f t="shared" si="135"/>
        <v>4828.4999404761911</v>
      </c>
      <c r="Q80" s="131"/>
      <c r="R80" s="122">
        <f t="shared" si="135"/>
        <v>6513.7645833333327</v>
      </c>
      <c r="S80" s="131"/>
      <c r="T80" s="122">
        <f t="shared" si="135"/>
        <v>10893.863680555556</v>
      </c>
      <c r="U80" s="131"/>
      <c r="V80" s="119">
        <f>V72+1.5*V79</f>
        <v>21180.735427350417</v>
      </c>
      <c r="W80" s="303"/>
      <c r="X80" s="88">
        <f>X72+1.5*X79</f>
        <v>7044.1641666666674</v>
      </c>
      <c r="Y80" s="131"/>
      <c r="Z80" s="122">
        <f t="shared" si="135"/>
        <v>11357.048722222222</v>
      </c>
      <c r="AA80" s="131"/>
      <c r="AB80" s="122">
        <f t="shared" si="135"/>
        <v>13834.851458333334</v>
      </c>
      <c r="AC80" s="131"/>
      <c r="AD80" s="119">
        <f t="shared" si="135"/>
        <v>9377.2725000000009</v>
      </c>
      <c r="AE80" s="293"/>
      <c r="AF80" s="121">
        <f t="shared" si="135"/>
        <v>8731.6749999999993</v>
      </c>
      <c r="AG80" s="293"/>
      <c r="AH80" s="121">
        <f t="shared" si="135"/>
        <v>13636.262173913045</v>
      </c>
      <c r="AI80" s="293"/>
      <c r="AJ80" s="88">
        <f t="shared" si="135"/>
        <v>5703.0764102564099</v>
      </c>
      <c r="AK80" s="131"/>
      <c r="AL80" s="122">
        <f t="shared" si="135"/>
        <v>10771.526699346407</v>
      </c>
      <c r="AM80" s="131"/>
      <c r="AN80" s="122">
        <f t="shared" si="135"/>
        <v>15016.09961988304</v>
      </c>
      <c r="AO80" s="131"/>
      <c r="AP80" s="119">
        <f>AP72+1.5*AP79</f>
        <v>2815.125</v>
      </c>
      <c r="AQ80" s="293"/>
      <c r="AR80" s="121">
        <f>AR72+1.5*AR79</f>
        <v>3887.196071428571</v>
      </c>
      <c r="AS80" s="293"/>
      <c r="AT80" s="121">
        <f>AT72+1.5*AT79</f>
        <v>7184.3770833333328</v>
      </c>
      <c r="AU80" s="293"/>
      <c r="AV80" s="88">
        <f>AV72+1.5*AV79</f>
        <v>8574.9665277777785</v>
      </c>
      <c r="AW80" s="131"/>
      <c r="AX80" s="122">
        <f>AX72+1.5*AX79</f>
        <v>14238.047847222224</v>
      </c>
      <c r="AY80" s="131"/>
      <c r="AZ80" s="122">
        <f>AZ72+1.5*AZ79</f>
        <v>21746.893555555558</v>
      </c>
      <c r="BA80" s="131"/>
      <c r="BB80" s="119">
        <f>BB72+1.5*BB79</f>
        <v>6587.2798611111102</v>
      </c>
      <c r="BC80" s="293"/>
      <c r="BD80" s="121">
        <f>BD72+1.5*BD79</f>
        <v>11142.161085858586</v>
      </c>
      <c r="BE80" s="293"/>
      <c r="BF80" s="121">
        <f>BF72+1.5*BF79</f>
        <v>16720.840598290601</v>
      </c>
      <c r="BG80" s="293"/>
      <c r="BH80" s="88">
        <f>BH72+1.5*BH79</f>
        <v>10212.41</v>
      </c>
      <c r="BI80" s="131"/>
      <c r="BJ80" s="122">
        <f>BJ72+1.5*BJ79</f>
        <v>14302.789374999998</v>
      </c>
      <c r="BK80" s="131"/>
      <c r="BL80" s="122">
        <f>BL72+1.5*BL79</f>
        <v>17799.419523809527</v>
      </c>
      <c r="BM80" s="131"/>
      <c r="BN80" s="119">
        <f>BN72+1.5*BN79</f>
        <v>24445.915530303027</v>
      </c>
      <c r="BO80" s="303"/>
      <c r="BP80" s="122">
        <f>BP72+1.5*BP79</f>
        <v>18640.694861111107</v>
      </c>
      <c r="BQ80" s="314"/>
      <c r="BR80" s="122">
        <f>BR72+1.5*BR79</f>
        <v>21737.070694444446</v>
      </c>
      <c r="BS80" s="314"/>
    </row>
    <row r="81" spans="1:71" ht="15.75" thickBot="1" x14ac:dyDescent="0.3">
      <c r="A81" s="591" t="s">
        <v>106</v>
      </c>
      <c r="B81" s="120">
        <f>B72-1.5*B79</f>
        <v>1372.7001388888889</v>
      </c>
      <c r="C81" s="90"/>
      <c r="D81" s="90">
        <f t="shared" ref="D81:AN81" si="136">D72-1.5*D79</f>
        <v>1707.9204999999993</v>
      </c>
      <c r="E81" s="90"/>
      <c r="F81" s="90">
        <f t="shared" si="136"/>
        <v>1256.2783333333336</v>
      </c>
      <c r="G81" s="295"/>
      <c r="H81" s="89">
        <f t="shared" si="136"/>
        <v>1240.1824999999997</v>
      </c>
      <c r="I81" s="141"/>
      <c r="J81" s="91">
        <f t="shared" si="136"/>
        <v>1137.7259999999997</v>
      </c>
      <c r="K81" s="141"/>
      <c r="L81" s="91">
        <f t="shared" si="136"/>
        <v>628.7931818181828</v>
      </c>
      <c r="M81" s="141"/>
      <c r="N81" s="120">
        <f t="shared" si="136"/>
        <v>7181.1543589743578</v>
      </c>
      <c r="O81" s="305"/>
      <c r="P81" s="89">
        <f t="shared" si="136"/>
        <v>2938.3724404761897</v>
      </c>
      <c r="Q81" s="141"/>
      <c r="R81" s="91">
        <f t="shared" si="136"/>
        <v>4285.5445833333333</v>
      </c>
      <c r="S81" s="141"/>
      <c r="T81" s="91">
        <f t="shared" si="136"/>
        <v>4493.9636805555547</v>
      </c>
      <c r="U81" s="141"/>
      <c r="V81" s="120">
        <f>V72-1.5*V79</f>
        <v>14525.178760683766</v>
      </c>
      <c r="W81" s="305"/>
      <c r="X81" s="89">
        <f t="shared" si="136"/>
        <v>3940.4616666666666</v>
      </c>
      <c r="Y81" s="141"/>
      <c r="Z81" s="91">
        <f t="shared" si="136"/>
        <v>4216.8037222222219</v>
      </c>
      <c r="AA81" s="141"/>
      <c r="AB81" s="91">
        <f t="shared" si="136"/>
        <v>9208.0939583333347</v>
      </c>
      <c r="AC81" s="141"/>
      <c r="AD81" s="120">
        <f t="shared" si="136"/>
        <v>187.0049999999992</v>
      </c>
      <c r="AE81" s="295"/>
      <c r="AF81" s="90">
        <f t="shared" si="136"/>
        <v>5211.5950000000012</v>
      </c>
      <c r="AG81" s="295"/>
      <c r="AH81" s="90">
        <f t="shared" si="136"/>
        <v>6285.1821739130428</v>
      </c>
      <c r="AI81" s="295"/>
      <c r="AJ81" s="89">
        <f t="shared" si="136"/>
        <v>3619.7430769230764</v>
      </c>
      <c r="AK81" s="141"/>
      <c r="AL81" s="91">
        <f t="shared" si="136"/>
        <v>4463.7566993464079</v>
      </c>
      <c r="AM81" s="141"/>
      <c r="AN81" s="91">
        <f t="shared" si="136"/>
        <v>6318.0096198830424</v>
      </c>
      <c r="AO81" s="141"/>
      <c r="AP81" s="120">
        <f>AP72-1.5*AP79</f>
        <v>923.47500000000002</v>
      </c>
      <c r="AQ81" s="295"/>
      <c r="AR81" s="90">
        <f>AR72-1.5*AR79</f>
        <v>1109.0610714285708</v>
      </c>
      <c r="AS81" s="295"/>
      <c r="AT81" s="90">
        <f>AT72-1.5*AT79</f>
        <v>271.37958333333381</v>
      </c>
      <c r="AU81" s="295"/>
      <c r="AV81" s="89">
        <f>AV72-1.5*AV79</f>
        <v>3125.3840277777781</v>
      </c>
      <c r="AW81" s="141"/>
      <c r="AX81" s="91">
        <f>AX72-1.5*AX79</f>
        <v>6472.9028472222199</v>
      </c>
      <c r="AY81" s="141"/>
      <c r="AZ81" s="91">
        <f>AZ72-1.5*AZ79</f>
        <v>8046.8935555555545</v>
      </c>
      <c r="BA81" s="141"/>
      <c r="BB81" s="120">
        <f>BB72-1.5*BB79</f>
        <v>3856.029861111112</v>
      </c>
      <c r="BC81" s="295"/>
      <c r="BD81" s="90">
        <f>BD72-1.5*BD79</f>
        <v>5023.402752525255</v>
      </c>
      <c r="BE81" s="295"/>
      <c r="BF81" s="90">
        <f>BF72-1.5*BF79</f>
        <v>6946.4072649572672</v>
      </c>
      <c r="BG81" s="295"/>
      <c r="BH81" s="89">
        <f>BH72-1.5*BH79</f>
        <v>3488.4100000000003</v>
      </c>
      <c r="BI81" s="141"/>
      <c r="BJ81" s="91">
        <f>BJ72-1.5*BJ79</f>
        <v>5254.4693750000024</v>
      </c>
      <c r="BK81" s="141"/>
      <c r="BL81" s="91">
        <f>BL72-1.5*BL79</f>
        <v>11981.919523809524</v>
      </c>
      <c r="BM81" s="141"/>
      <c r="BN81" s="120">
        <f>BN72-1.5*BN79</f>
        <v>16929.470530303028</v>
      </c>
      <c r="BO81" s="305"/>
      <c r="BP81" s="91">
        <f>BP72-1.5*BP79</f>
        <v>7062.6073611111115</v>
      </c>
      <c r="BQ81" s="316"/>
      <c r="BR81" s="91">
        <f>BR72-1.5*BR79</f>
        <v>13298.718194444444</v>
      </c>
      <c r="BS81" s="316"/>
    </row>
  </sheetData>
  <mergeCells count="4">
    <mergeCell ref="A2:A29"/>
    <mergeCell ref="A62:A66"/>
    <mergeCell ref="A67:A69"/>
    <mergeCell ref="A30:A61"/>
  </mergeCells>
  <conditionalFormatting sqref="B76 D76 F76 H76 J76 L76 N76 P76 R76 T76 V76 X76 Z76 AB76 AD76 AF76 AH76 AJ76 AL76 AN76 AP76 AR76 AT76 AV76 AX76 AZ76 BB76 BD76 BF76 BH76 BJ76 BL76 BN76 BP76 BR76">
    <cfRule type="cellIs" dxfId="3" priority="1" operator="lessThanOrEqual">
      <formula>0.25</formula>
    </cfRule>
    <cfRule type="cellIs" dxfId="2" priority="2" operator="greaterThan">
      <formula>0.25</formula>
    </cfRule>
  </conditionalFormatting>
  <conditionalFormatting sqref="C2:C69 E2:E69 G2:G69 I2:I69 K2:K69 M2:M69 O2:O69 Q2:Q69 S2:S69 U2:U69 W2:W69 Y2:Y69 AA2:AA69 AC2:AC69 AE2:AE69 AG2:AG69 AI2:AI69 AK2:AK69 AM2:AM69 AO2:AO69 AQ2:AQ69 AS2:AS69 AU2:AU69 AW2:AW69 AY2:AY69 BA2:BA69 BC2:BC69 BE2:BE69 BG2:BG69 BI2:BI69 BK2:BK69 BM2:BM69 BO2:BO69 BQ2:BQ69 BS2:BS69">
    <cfRule type="containsText" dxfId="1" priority="9" operator="containsText" text="Falso">
      <formula>NOT(ISERROR(SEARCH("Falso",C2)))</formula>
    </cfRule>
    <cfRule type="containsText" dxfId="0" priority="10" operator="containsText" text="Verdadeiro">
      <formula>NOT(ISERROR(SEARCH("Verdadeiro",C2)))</formula>
    </cfRule>
  </conditionalFormatting>
  <pageMargins left="0.511811024" right="0.511811024" top="0.78740157499999996" bottom="0.78740157499999996" header="0.31496062000000002" footer="0.31496062000000002"/>
  <pageSetup paperSize="9" orientation="portrait" horizontalDpi="360" verticalDpi="360" r:id="rId1"/>
  <ignoredErrors>
    <ignoredError sqref="H73 P72 J72:J73 L72:L73 R72 T72 AJ61:BS61 AJ47:BS47 AJ48:BS60 AJ25:BS29 AJ62 AJ67 AJ63 AJ68 AJ66 AJ65 AJ64 AJ6:BS24 V3:V5 T3:T5 R3:R5 P3:P5 X3:BS5 L3:N5 BP66 BP65 BP64 BP68 BN66 BN65 BN64 BL66 BL65 BJ66 BJ65 BL64 BH66 BH63 BH65 BH64 BF66 BF63 BF65 BF64 BD66 BD63 BD65 BD64 BB66 AZ66 AX66 AV66 AT66 AR66 AV69 AP64:AV64 AP65:AV65 AP66 AP69 AN64 AN65 AN66 AL64 AL65 AL66 BN67 BL67 BJ67 BH67 BF67 BD67 BN68 BB67 AZ67 AX67 AV68:BB68 AT68 AR68 AV67 AT67 AR67 AP68 AN68 AL68 AP67 AN67 AL67 BP67 BB62 BB63 AZ62 AZ63 AX62 AP63:AV63 AN63 AL63 AV62 AP62:AT62 AN62 AL62 BF62 BD62 BB65 AZ65 AX65 BB64 AZ64 AX64 AX63 AZ69 AX69 BR67 BR65:BR66 BR68 BR69 BR64 AN69 AJ30:BS46 AJ69:AM69 BQ64 BP62:BS63 BP69:BQ69 BQ68 BQ65:BQ66 BQ67 BS67 AW69 AY69 BA69:BO69 AW63 AW64 AY64 BA64 AW65 AY65 BA65 BC62 BE62 BG62:BO62 AK62 AM62 AO62 AU62 AK63 AM63 AO63 AW62 AY63 AY62 BA63 BA62 BO67 AK67 AM67 AO67 AK68 AM68 AO68 AQ67 AS67 AU67 AQ68 AS68 AU68 AW67 AY67 BA67 BC68:BM68 BC67 BE67 BG67 BI67 BK67 BM67 AK66 AK65 AK64 AM66 AM65 AM64 AO69 AO66 AO65 AO64 AQ69:AU69 AQ66 AS66 AU66 AW66 AY66 BA66 BC64 BC65 BC63 BC66 BE64 BE65 BE63 BE66 BG64 BG65 BG63 BG66 BI64:BK64 BI65 BI63:BO63 BI66 BK65 BK66 BM64 BM65 BM66 BO68 BO64 BO65 BO66 BS64 BS69 BS68 BS65:BS66 W3:W5 O3:O5 Q3:Q5 S3:S5 U3:U5 U6:U24 S6:S24 Q6:Q24 O6:O24 W6:W24 AI64 AI65 AI66 AI68 AI63 AG64 AG65 AG66 AG68 AG63 AE64 AE65 AE66 AE68 AE63 AC64 AC65 AC66 AA64 AA65 AA66 AA68:AC68 Y64 Y65 Y66 W64 U64 S64 Q64 O64 AI67 AG67 AE67 AC67 AA67 Y67 W67 M67 AC63 AA63 Y62 Y63 AC62 AA62 AI62 W65 W63 M68 W66 W68:Y68 W69:AI69 V62:W62 N69 M69 M63 M66 O62:O63 O65:O69 U62:U63 S62:S63 Q62:Q63 Q65:Q69 S65:S69 U65:U69 L25:AI29 L65:N65 V65 T65:T69 R65:R69 R62:R63 T62:T63 V63 L62:N62 P65 P68 P67 P69 P66 P62:P63 N66 N63 L66 L63 L69 L47:AI47 L30:AI46 X62 V69 V68 Z68 V67 V66 X66 L68 N68 X63 X65 L64:N64 AB62 AD62:AH62 Z63 Z62 AB63 AD63 L67 N67 X67 Z67 AB67 AD67 AF67 AH67 P64 R64 T64 V64 X64 Z66 Z65 Z64 AD68 AB66 AB65 AB64 AD66 AD65 AD64 AF63 AF68 AF66 AF65 AF64 AH63 AH68 AH66 AH65 AH64 X6:AI24 L6:N24 P6:P24 R6:R24 T6:T24 V6:V24 L61:AI61 L48:AI60 D48:K60 D61:K61 H6:K24 C6:F24 H66 J64:K64 H68 J67 J68 D30:K46 C47:K47 J69 J63 J66 H63 D66:F66 H69 D69:F69 H67 D67:F67 C68:F68 H62:K62 C62:F63 C64:H64 C65:K65 C25:K29 G62:G63 G67 G69 C66:C67 K66 I66 K63 I63 K69 I69 C30:C46 I68 I67 G68 K68 C69 I64 K67 G66 G6:G24 C61 C48:C60 U2 S2 Q2 O2 G2:G5 W2 BT25:BT29 C2:F2 X2:BT2 C3:F5 H3:K5 H2:N2 P2 R2 T2 V2 BT48:BT60 BT61 BT47 BT30:BT46 BT6:BT24 BT3:BT5 BT65 BT66 BT68 BT69 BT64 BT63 BT62 BT67"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09C5D-AE94-4BCF-A3DE-00FE0779147A}">
  <sheetPr>
    <tabColor theme="4" tint="0.59999389629810485"/>
  </sheetPr>
  <dimension ref="A1:W32"/>
  <sheetViews>
    <sheetView workbookViewId="0">
      <selection activeCell="C4" sqref="C4:F32"/>
    </sheetView>
  </sheetViews>
  <sheetFormatPr defaultColWidth="0" defaultRowHeight="0" customHeight="1" zeroHeight="1" x14ac:dyDescent="0.25"/>
  <cols>
    <col min="1" max="1" width="7.140625" style="76" customWidth="1"/>
    <col min="2" max="2" width="73" style="76" customWidth="1"/>
    <col min="3" max="3" width="13.85546875" style="76" customWidth="1"/>
    <col min="4" max="4" width="14.140625" style="76" customWidth="1"/>
    <col min="5" max="5" width="13.7109375" style="76" customWidth="1"/>
    <col min="6" max="6" width="8.42578125" style="76" customWidth="1"/>
    <col min="7" max="7" width="74.7109375" style="166" bestFit="1" customWidth="1"/>
    <col min="8" max="8" width="27.7109375" style="76" hidden="1" customWidth="1"/>
    <col min="9" max="9" width="12" style="76" hidden="1" customWidth="1"/>
    <col min="10" max="12" width="13.7109375" style="76" hidden="1" customWidth="1"/>
    <col min="13" max="13" width="12.85546875" style="76" hidden="1" customWidth="1"/>
    <col min="14" max="14" width="6.140625" style="76" hidden="1" customWidth="1"/>
    <col min="15" max="16" width="11.28515625" style="76" hidden="1" customWidth="1"/>
    <col min="17" max="17" width="11.140625" style="76" hidden="1" customWidth="1"/>
    <col min="18" max="23" width="7.85546875" style="76" hidden="1" customWidth="1"/>
    <col min="24" max="16384" width="13" style="76" hidden="1"/>
  </cols>
  <sheetData>
    <row r="1" spans="1:7" ht="17.25" x14ac:dyDescent="0.25">
      <c r="A1" s="669" t="s">
        <v>1815</v>
      </c>
      <c r="B1" s="669"/>
      <c r="C1" s="669"/>
      <c r="D1" s="669"/>
      <c r="E1" s="669"/>
      <c r="F1" s="669"/>
      <c r="G1" s="99"/>
    </row>
    <row r="2" spans="1:7" ht="15.75" customHeight="1" x14ac:dyDescent="0.25">
      <c r="A2" s="670" t="s">
        <v>1</v>
      </c>
      <c r="B2" s="671"/>
      <c r="C2" s="674" t="s">
        <v>108</v>
      </c>
      <c r="D2" s="675"/>
      <c r="E2" s="675"/>
      <c r="F2" s="676" t="s">
        <v>109</v>
      </c>
      <c r="G2" s="167"/>
    </row>
    <row r="3" spans="1:7" ht="15.75" customHeight="1" x14ac:dyDescent="0.25">
      <c r="A3" s="672"/>
      <c r="B3" s="673"/>
      <c r="C3" s="79" t="s">
        <v>110</v>
      </c>
      <c r="D3" s="80" t="s">
        <v>111</v>
      </c>
      <c r="E3" s="80" t="s">
        <v>112</v>
      </c>
      <c r="F3" s="677"/>
      <c r="G3" s="167"/>
    </row>
    <row r="4" spans="1:7" ht="15" x14ac:dyDescent="0.25">
      <c r="A4" s="95" t="s">
        <v>934</v>
      </c>
      <c r="B4" s="78" t="s">
        <v>113</v>
      </c>
      <c r="C4" s="369">
        <v>4000</v>
      </c>
      <c r="D4" s="369">
        <v>10000</v>
      </c>
      <c r="E4" s="370">
        <v>17851.64</v>
      </c>
      <c r="F4" s="100">
        <v>1515</v>
      </c>
      <c r="G4" s="169" t="s">
        <v>37</v>
      </c>
    </row>
    <row r="5" spans="1:7" ht="15" x14ac:dyDescent="0.25">
      <c r="A5" s="95" t="s">
        <v>935</v>
      </c>
      <c r="B5" s="124" t="s">
        <v>114</v>
      </c>
      <c r="C5" s="371">
        <v>12000</v>
      </c>
      <c r="D5" s="371">
        <v>17457.86</v>
      </c>
      <c r="E5" s="372">
        <v>22876</v>
      </c>
      <c r="F5" s="101">
        <v>3085</v>
      </c>
      <c r="G5" s="168"/>
    </row>
    <row r="6" spans="1:7" ht="15" x14ac:dyDescent="0.25">
      <c r="A6" s="95" t="s">
        <v>936</v>
      </c>
      <c r="B6" s="125" t="s">
        <v>115</v>
      </c>
      <c r="C6" s="371">
        <v>7200</v>
      </c>
      <c r="D6" s="371">
        <v>13500.16</v>
      </c>
      <c r="E6" s="370">
        <v>20952</v>
      </c>
      <c r="F6" s="101">
        <v>1253</v>
      </c>
      <c r="G6" s="169" t="s">
        <v>37</v>
      </c>
    </row>
    <row r="7" spans="1:7" ht="15" x14ac:dyDescent="0.25">
      <c r="A7" s="95" t="s">
        <v>937</v>
      </c>
      <c r="B7" s="124" t="s">
        <v>116</v>
      </c>
      <c r="C7" s="371">
        <v>7919</v>
      </c>
      <c r="D7" s="371">
        <v>12000</v>
      </c>
      <c r="E7" s="372">
        <v>17000</v>
      </c>
      <c r="F7" s="101">
        <v>6569</v>
      </c>
      <c r="G7" s="168"/>
    </row>
    <row r="8" spans="1:7" ht="15" x14ac:dyDescent="0.25">
      <c r="A8" s="95" t="s">
        <v>938</v>
      </c>
      <c r="B8" s="125" t="s">
        <v>117</v>
      </c>
      <c r="C8" s="371">
        <v>11500</v>
      </c>
      <c r="D8" s="371">
        <v>17445</v>
      </c>
      <c r="E8" s="370">
        <v>23000</v>
      </c>
      <c r="F8" s="101">
        <v>413</v>
      </c>
      <c r="G8" s="169" t="s">
        <v>89</v>
      </c>
    </row>
    <row r="9" spans="1:7" ht="15" x14ac:dyDescent="0.25">
      <c r="A9" s="95" t="s">
        <v>939</v>
      </c>
      <c r="B9" s="125" t="s">
        <v>118</v>
      </c>
      <c r="C9" s="371">
        <v>3536.52</v>
      </c>
      <c r="D9" s="371">
        <v>6477.12</v>
      </c>
      <c r="E9" s="370">
        <v>12000</v>
      </c>
      <c r="F9" s="101">
        <v>1847</v>
      </c>
      <c r="G9" s="169" t="s">
        <v>26</v>
      </c>
    </row>
    <row r="10" spans="1:7" ht="15" x14ac:dyDescent="0.25">
      <c r="A10" s="95" t="s">
        <v>940</v>
      </c>
      <c r="B10" s="124" t="s">
        <v>119</v>
      </c>
      <c r="C10" s="371">
        <v>2592.25</v>
      </c>
      <c r="D10" s="371">
        <v>4277.97</v>
      </c>
      <c r="E10" s="372">
        <v>9172.7199999999993</v>
      </c>
      <c r="F10" s="101">
        <v>1435</v>
      </c>
      <c r="G10" s="168"/>
    </row>
    <row r="11" spans="1:7" ht="15" x14ac:dyDescent="0.25">
      <c r="A11" s="95" t="s">
        <v>941</v>
      </c>
      <c r="B11" s="124" t="s">
        <v>120</v>
      </c>
      <c r="C11" s="371">
        <v>7902.25</v>
      </c>
      <c r="D11" s="371">
        <v>14080.45</v>
      </c>
      <c r="E11" s="372">
        <v>20632.349999999999</v>
      </c>
      <c r="F11" s="101">
        <v>4016</v>
      </c>
      <c r="G11" s="168"/>
    </row>
    <row r="12" spans="1:7" ht="15" x14ac:dyDescent="0.25">
      <c r="A12" s="95" t="s">
        <v>942</v>
      </c>
      <c r="B12" s="125" t="s">
        <v>121</v>
      </c>
      <c r="C12" s="371">
        <v>4000</v>
      </c>
      <c r="D12" s="371">
        <v>7270</v>
      </c>
      <c r="E12" s="370">
        <v>13000</v>
      </c>
      <c r="F12" s="101">
        <v>7590</v>
      </c>
      <c r="G12" s="169" t="s">
        <v>26</v>
      </c>
    </row>
    <row r="13" spans="1:7" ht="15" x14ac:dyDescent="0.25">
      <c r="A13" s="95" t="s">
        <v>943</v>
      </c>
      <c r="B13" s="124" t="s">
        <v>122</v>
      </c>
      <c r="C13" s="373">
        <v>8358</v>
      </c>
      <c r="D13" s="373">
        <v>12986.65</v>
      </c>
      <c r="E13" s="373">
        <v>18000</v>
      </c>
      <c r="F13" s="101">
        <v>2904</v>
      </c>
      <c r="G13" s="168"/>
    </row>
    <row r="14" spans="1:7" ht="15" x14ac:dyDescent="0.25">
      <c r="A14" s="95" t="s">
        <v>944</v>
      </c>
      <c r="B14" s="124" t="s">
        <v>123</v>
      </c>
      <c r="C14" s="371">
        <v>7174.09</v>
      </c>
      <c r="D14" s="371">
        <v>9949.5</v>
      </c>
      <c r="E14" s="372">
        <v>14606.74</v>
      </c>
      <c r="F14" s="101">
        <v>156</v>
      </c>
      <c r="G14" s="172"/>
    </row>
    <row r="15" spans="1:7" ht="15" x14ac:dyDescent="0.25">
      <c r="A15" s="95" t="s">
        <v>945</v>
      </c>
      <c r="B15" s="125" t="s">
        <v>124</v>
      </c>
      <c r="C15" s="374">
        <v>7750.25</v>
      </c>
      <c r="D15" s="374">
        <v>12048.55</v>
      </c>
      <c r="E15" s="370">
        <v>17544</v>
      </c>
      <c r="F15" s="101">
        <v>3141</v>
      </c>
      <c r="G15" s="169" t="s">
        <v>125</v>
      </c>
    </row>
    <row r="16" spans="1:7" ht="15" x14ac:dyDescent="0.25">
      <c r="A16" s="95" t="s">
        <v>946</v>
      </c>
      <c r="B16" s="125" t="s">
        <v>126</v>
      </c>
      <c r="C16" s="374">
        <v>4936.8</v>
      </c>
      <c r="D16" s="374">
        <v>8500</v>
      </c>
      <c r="E16" s="370">
        <v>12000</v>
      </c>
      <c r="F16" s="101">
        <v>2489</v>
      </c>
      <c r="G16" s="169" t="s">
        <v>127</v>
      </c>
    </row>
    <row r="17" spans="1:7" ht="15" x14ac:dyDescent="0.25">
      <c r="A17" s="95" t="s">
        <v>947</v>
      </c>
      <c r="B17" s="125" t="s">
        <v>128</v>
      </c>
      <c r="C17" s="374">
        <v>2619.13</v>
      </c>
      <c r="D17" s="374">
        <v>4016.4</v>
      </c>
      <c r="E17" s="370">
        <v>7036.38</v>
      </c>
      <c r="F17" s="101">
        <v>1422</v>
      </c>
      <c r="G17" s="169" t="s">
        <v>129</v>
      </c>
    </row>
    <row r="18" spans="1:7" ht="15" x14ac:dyDescent="0.25">
      <c r="A18" s="95" t="s">
        <v>948</v>
      </c>
      <c r="B18" s="125" t="s">
        <v>130</v>
      </c>
      <c r="C18" s="374">
        <v>3144.71</v>
      </c>
      <c r="D18" s="374">
        <v>5775.35</v>
      </c>
      <c r="E18" s="370">
        <v>11610.47</v>
      </c>
      <c r="F18" s="101">
        <v>1990</v>
      </c>
      <c r="G18" s="169" t="s">
        <v>131</v>
      </c>
    </row>
    <row r="19" spans="1:7" ht="15" x14ac:dyDescent="0.25">
      <c r="A19" s="95" t="s">
        <v>949</v>
      </c>
      <c r="B19" s="125" t="s">
        <v>132</v>
      </c>
      <c r="C19" s="374">
        <v>4282.51</v>
      </c>
      <c r="D19" s="374">
        <v>7189.32</v>
      </c>
      <c r="E19" s="370">
        <v>11867.22</v>
      </c>
      <c r="F19" s="101">
        <v>3544</v>
      </c>
      <c r="G19" s="169" t="s">
        <v>133</v>
      </c>
    </row>
    <row r="20" spans="1:7" ht="15" x14ac:dyDescent="0.25">
      <c r="A20" s="95" t="s">
        <v>950</v>
      </c>
      <c r="B20" s="125" t="s">
        <v>134</v>
      </c>
      <c r="C20" s="370">
        <v>4140</v>
      </c>
      <c r="D20" s="370">
        <v>7213.14</v>
      </c>
      <c r="E20" s="370">
        <v>10943.7</v>
      </c>
      <c r="F20" s="101">
        <v>63984</v>
      </c>
      <c r="G20" s="169" t="s">
        <v>135</v>
      </c>
    </row>
    <row r="21" spans="1:7" ht="15" x14ac:dyDescent="0.25">
      <c r="A21" s="95" t="s">
        <v>951</v>
      </c>
      <c r="B21" s="125" t="s">
        <v>136</v>
      </c>
      <c r="C21" s="374">
        <v>2600</v>
      </c>
      <c r="D21" s="374">
        <v>4000</v>
      </c>
      <c r="E21" s="370">
        <v>6500</v>
      </c>
      <c r="F21" s="101">
        <v>13575</v>
      </c>
      <c r="G21" s="169" t="s">
        <v>129</v>
      </c>
    </row>
    <row r="22" spans="1:7" ht="15" x14ac:dyDescent="0.25">
      <c r="A22" s="95" t="s">
        <v>952</v>
      </c>
      <c r="B22" s="125" t="s">
        <v>137</v>
      </c>
      <c r="C22" s="374">
        <v>3133.69</v>
      </c>
      <c r="D22" s="374">
        <v>4735.5</v>
      </c>
      <c r="E22" s="370">
        <v>7035.36</v>
      </c>
      <c r="F22" s="101">
        <v>2886</v>
      </c>
      <c r="G22" s="169" t="s">
        <v>138</v>
      </c>
    </row>
    <row r="23" spans="1:7" ht="15" x14ac:dyDescent="0.25">
      <c r="A23" s="95" t="s">
        <v>953</v>
      </c>
      <c r="B23" s="125" t="s">
        <v>139</v>
      </c>
      <c r="C23" s="374">
        <v>2223.64</v>
      </c>
      <c r="D23" s="374">
        <v>2826.5</v>
      </c>
      <c r="E23" s="370">
        <v>4160</v>
      </c>
      <c r="F23" s="101">
        <v>31738</v>
      </c>
      <c r="G23" s="169" t="s">
        <v>140</v>
      </c>
    </row>
    <row r="24" spans="1:7" ht="15" x14ac:dyDescent="0.25">
      <c r="A24" s="95" t="s">
        <v>954</v>
      </c>
      <c r="B24" s="125" t="s">
        <v>141</v>
      </c>
      <c r="C24" s="374">
        <v>1728.73</v>
      </c>
      <c r="D24" s="374">
        <v>2022.12</v>
      </c>
      <c r="E24" s="370">
        <v>2427.79</v>
      </c>
      <c r="F24" s="101">
        <v>14651</v>
      </c>
      <c r="G24" s="169" t="s">
        <v>142</v>
      </c>
    </row>
    <row r="25" spans="1:7" ht="15" x14ac:dyDescent="0.25">
      <c r="A25" s="95" t="s">
        <v>955</v>
      </c>
      <c r="B25" s="125" t="s">
        <v>143</v>
      </c>
      <c r="C25" s="374">
        <v>1518</v>
      </c>
      <c r="D25" s="374">
        <v>1774.3</v>
      </c>
      <c r="E25" s="370">
        <v>2307.6999999999998</v>
      </c>
      <c r="F25" s="101">
        <v>1991</v>
      </c>
      <c r="G25" s="169" t="s">
        <v>144</v>
      </c>
    </row>
    <row r="26" spans="1:7" ht="15" x14ac:dyDescent="0.25">
      <c r="A26" s="95" t="s">
        <v>956</v>
      </c>
      <c r="B26" s="125" t="s">
        <v>145</v>
      </c>
      <c r="C26" s="374">
        <v>1540</v>
      </c>
      <c r="D26" s="374">
        <v>1769.03</v>
      </c>
      <c r="E26" s="370">
        <v>2200</v>
      </c>
      <c r="F26" s="101">
        <v>10672</v>
      </c>
      <c r="G26" s="169" t="s">
        <v>144</v>
      </c>
    </row>
    <row r="27" spans="1:7" ht="15" x14ac:dyDescent="0.25">
      <c r="A27" s="95" t="s">
        <v>957</v>
      </c>
      <c r="B27" s="124" t="s">
        <v>146</v>
      </c>
      <c r="C27" s="371">
        <v>2200</v>
      </c>
      <c r="D27" s="371">
        <v>3155.94</v>
      </c>
      <c r="E27" s="372">
        <v>5890.84</v>
      </c>
      <c r="F27" s="101">
        <v>1691</v>
      </c>
      <c r="G27" s="168"/>
    </row>
    <row r="28" spans="1:7" ht="15" x14ac:dyDescent="0.25">
      <c r="A28" s="95" t="s">
        <v>958</v>
      </c>
      <c r="B28" s="124" t="s">
        <v>147</v>
      </c>
      <c r="C28" s="371">
        <v>2559.02</v>
      </c>
      <c r="D28" s="371">
        <v>4200</v>
      </c>
      <c r="E28" s="372">
        <v>7700</v>
      </c>
      <c r="F28" s="101">
        <v>27591</v>
      </c>
      <c r="G28" s="168"/>
    </row>
    <row r="29" spans="1:7" ht="15" x14ac:dyDescent="0.25">
      <c r="A29" s="95" t="s">
        <v>959</v>
      </c>
      <c r="B29" s="124" t="s">
        <v>148</v>
      </c>
      <c r="C29" s="371">
        <v>2700</v>
      </c>
      <c r="D29" s="371">
        <v>3700</v>
      </c>
      <c r="E29" s="372">
        <v>4768.5</v>
      </c>
      <c r="F29" s="101">
        <v>1202</v>
      </c>
      <c r="G29" s="168"/>
    </row>
    <row r="30" spans="1:7" ht="15" x14ac:dyDescent="0.25">
      <c r="A30" s="95" t="s">
        <v>960</v>
      </c>
      <c r="B30" s="124" t="s">
        <v>149</v>
      </c>
      <c r="C30" s="371">
        <v>2205</v>
      </c>
      <c r="D30" s="371">
        <v>3500</v>
      </c>
      <c r="E30" s="372">
        <v>6017.5</v>
      </c>
      <c r="F30" s="101">
        <v>697</v>
      </c>
      <c r="G30" s="168"/>
    </row>
    <row r="31" spans="1:7" ht="15" x14ac:dyDescent="0.25">
      <c r="A31" s="95" t="s">
        <v>961</v>
      </c>
      <c r="B31" s="125" t="s">
        <v>150</v>
      </c>
      <c r="C31" s="374">
        <v>1703</v>
      </c>
      <c r="D31" s="374">
        <v>1959.15</v>
      </c>
      <c r="E31" s="370">
        <v>2374</v>
      </c>
      <c r="F31" s="101">
        <v>9532</v>
      </c>
      <c r="G31" s="169" t="s">
        <v>151</v>
      </c>
    </row>
    <row r="32" spans="1:7" ht="15" x14ac:dyDescent="0.25">
      <c r="A32" s="97" t="s">
        <v>962</v>
      </c>
      <c r="B32" s="126" t="s">
        <v>152</v>
      </c>
      <c r="C32" s="375">
        <v>1800</v>
      </c>
      <c r="D32" s="375">
        <v>2103.7800000000002</v>
      </c>
      <c r="E32" s="376">
        <v>2542.14</v>
      </c>
      <c r="F32" s="102">
        <v>31471</v>
      </c>
      <c r="G32" s="169" t="s">
        <v>151</v>
      </c>
    </row>
  </sheetData>
  <mergeCells count="4">
    <mergeCell ref="A1:F1"/>
    <mergeCell ref="A2:B3"/>
    <mergeCell ref="C2:E2"/>
    <mergeCell ref="F2:F3"/>
  </mergeCells>
  <pageMargins left="0.70000000000000007" right="0.70000000000000007" top="0.75000000000000011" bottom="0.75000000000000011" header="0" footer="0"/>
  <pageSetup paperSize="9" fitToWidth="0" fitToHeight="0" orientation="portrait" horizontalDpi="360"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5E0AD-FCB9-4ECB-B4CE-F41D22A91BAD}">
  <sheetPr>
    <tabColor rgb="FFFFC000"/>
  </sheetPr>
  <dimension ref="A1:K16"/>
  <sheetViews>
    <sheetView workbookViewId="0">
      <selection activeCell="B9" sqref="B8:D9"/>
    </sheetView>
  </sheetViews>
  <sheetFormatPr defaultColWidth="0" defaultRowHeight="15.75" customHeight="1" zeroHeight="1" x14ac:dyDescent="0.25"/>
  <cols>
    <col min="1" max="1" width="59" style="76" customWidth="1"/>
    <col min="2" max="3" width="12.5703125" style="76" customWidth="1"/>
    <col min="4" max="4" width="17.5703125" style="76" customWidth="1"/>
    <col min="5" max="5" width="9.85546875" style="76" customWidth="1"/>
    <col min="6" max="6" width="37.5703125" style="76" customWidth="1"/>
    <col min="7" max="7" width="32.28515625" style="76" customWidth="1"/>
    <col min="8" max="8" width="23.28515625" style="76" customWidth="1"/>
    <col min="9" max="11" width="8.140625" style="76" hidden="1" customWidth="1"/>
    <col min="12" max="16384" width="13" style="76" hidden="1"/>
  </cols>
  <sheetData>
    <row r="1" spans="1:8" ht="18.75" x14ac:dyDescent="0.25">
      <c r="A1" s="258" t="s">
        <v>926</v>
      </c>
      <c r="B1" s="93"/>
      <c r="C1" s="93"/>
      <c r="D1" s="93"/>
      <c r="E1" s="93"/>
      <c r="F1" s="93"/>
      <c r="G1" s="93"/>
      <c r="H1" s="93"/>
    </row>
    <row r="2" spans="1:8" ht="15" x14ac:dyDescent="0.25">
      <c r="A2" s="670" t="s">
        <v>153</v>
      </c>
      <c r="B2" s="678" t="s">
        <v>108</v>
      </c>
      <c r="C2" s="678"/>
      <c r="D2" s="678"/>
      <c r="E2" s="94"/>
      <c r="F2" s="93"/>
      <c r="G2" s="93"/>
      <c r="H2" s="93"/>
    </row>
    <row r="3" spans="1:8" ht="29.25" customHeight="1" x14ac:dyDescent="0.25">
      <c r="A3" s="672"/>
      <c r="B3" s="77" t="s">
        <v>110</v>
      </c>
      <c r="C3" s="77" t="s">
        <v>111</v>
      </c>
      <c r="D3" s="77" t="s">
        <v>112</v>
      </c>
      <c r="E3" s="259" t="s">
        <v>154</v>
      </c>
      <c r="F3" s="93"/>
      <c r="G3" s="93"/>
      <c r="H3" s="93"/>
    </row>
    <row r="4" spans="1:8" ht="15" x14ac:dyDescent="0.25">
      <c r="A4" s="127" t="s">
        <v>155</v>
      </c>
      <c r="B4" s="249">
        <v>2600</v>
      </c>
      <c r="C4" s="250">
        <v>4500</v>
      </c>
      <c r="D4" s="251">
        <v>7045</v>
      </c>
      <c r="E4" s="96">
        <v>74</v>
      </c>
      <c r="F4" s="260" t="s">
        <v>156</v>
      </c>
      <c r="G4" s="93"/>
      <c r="H4" s="93"/>
    </row>
    <row r="5" spans="1:8" ht="30" x14ac:dyDescent="0.25">
      <c r="A5" s="128" t="s">
        <v>157</v>
      </c>
      <c r="B5" s="249">
        <v>4000</v>
      </c>
      <c r="C5" s="250">
        <v>6525</v>
      </c>
      <c r="D5" s="251">
        <v>10000</v>
      </c>
      <c r="E5" s="96">
        <v>1128</v>
      </c>
      <c r="F5" s="260" t="s">
        <v>158</v>
      </c>
      <c r="G5" s="260" t="s">
        <v>1592</v>
      </c>
      <c r="H5" s="260" t="s">
        <v>156</v>
      </c>
    </row>
    <row r="6" spans="1:8" ht="15" x14ac:dyDescent="0.25">
      <c r="A6" s="127" t="s">
        <v>159</v>
      </c>
      <c r="B6" s="249">
        <v>4450</v>
      </c>
      <c r="C6" s="250">
        <v>7000</v>
      </c>
      <c r="D6" s="251">
        <v>11250</v>
      </c>
      <c r="E6" s="96">
        <v>67</v>
      </c>
      <c r="F6" s="260" t="s">
        <v>160</v>
      </c>
      <c r="G6" s="93"/>
      <c r="H6" s="93"/>
    </row>
    <row r="7" spans="1:8" ht="15" x14ac:dyDescent="0.25">
      <c r="A7" s="95" t="s">
        <v>927</v>
      </c>
      <c r="B7" s="252">
        <v>3000</v>
      </c>
      <c r="C7" s="253">
        <v>5400</v>
      </c>
      <c r="D7" s="254">
        <v>7250</v>
      </c>
      <c r="E7" s="96">
        <v>47</v>
      </c>
      <c r="F7" s="260"/>
      <c r="G7" s="93"/>
      <c r="H7" s="93"/>
    </row>
    <row r="8" spans="1:8" ht="30" x14ac:dyDescent="0.25">
      <c r="A8" s="128" t="s">
        <v>928</v>
      </c>
      <c r="B8" s="249">
        <v>4200</v>
      </c>
      <c r="C8" s="250">
        <v>7000</v>
      </c>
      <c r="D8" s="251">
        <v>11500</v>
      </c>
      <c r="E8" s="96">
        <v>561</v>
      </c>
      <c r="F8" s="260" t="s">
        <v>161</v>
      </c>
      <c r="G8" s="93"/>
      <c r="H8" s="93"/>
    </row>
    <row r="9" spans="1:8" ht="30" x14ac:dyDescent="0.25">
      <c r="A9" s="128" t="s">
        <v>929</v>
      </c>
      <c r="B9" s="249">
        <v>4100</v>
      </c>
      <c r="C9" s="250">
        <v>6000</v>
      </c>
      <c r="D9" s="251">
        <v>10000</v>
      </c>
      <c r="E9" s="96">
        <v>47</v>
      </c>
      <c r="F9" s="260" t="s">
        <v>161</v>
      </c>
      <c r="G9" s="93"/>
      <c r="H9" s="93"/>
    </row>
    <row r="10" spans="1:8" ht="15" x14ac:dyDescent="0.25">
      <c r="A10" s="127" t="s">
        <v>930</v>
      </c>
      <c r="B10" s="249">
        <v>5000</v>
      </c>
      <c r="C10" s="250">
        <v>7500</v>
      </c>
      <c r="D10" s="251">
        <v>15000</v>
      </c>
      <c r="E10" s="96">
        <v>49</v>
      </c>
      <c r="F10" s="260" t="s">
        <v>160</v>
      </c>
      <c r="G10" s="93"/>
      <c r="H10" s="93"/>
    </row>
    <row r="11" spans="1:8" ht="30" x14ac:dyDescent="0.25">
      <c r="A11" s="127" t="s">
        <v>162</v>
      </c>
      <c r="B11" s="249">
        <v>3331</v>
      </c>
      <c r="C11" s="250">
        <v>5500</v>
      </c>
      <c r="D11" s="251">
        <v>7050</v>
      </c>
      <c r="E11" s="96">
        <v>24</v>
      </c>
      <c r="F11" s="260" t="s">
        <v>163</v>
      </c>
      <c r="G11" s="93"/>
      <c r="H11" s="93"/>
    </row>
    <row r="12" spans="1:8" ht="30" x14ac:dyDescent="0.25">
      <c r="A12" s="127" t="s">
        <v>164</v>
      </c>
      <c r="B12" s="249">
        <v>3000</v>
      </c>
      <c r="C12" s="250">
        <v>5000</v>
      </c>
      <c r="D12" s="251">
        <v>7950</v>
      </c>
      <c r="E12" s="96">
        <v>199</v>
      </c>
      <c r="F12" s="260" t="s">
        <v>161</v>
      </c>
      <c r="G12" s="93"/>
      <c r="H12" s="93"/>
    </row>
    <row r="13" spans="1:8" ht="30" x14ac:dyDescent="0.25">
      <c r="A13" s="127" t="s">
        <v>165</v>
      </c>
      <c r="B13" s="249">
        <v>2500</v>
      </c>
      <c r="C13" s="250">
        <v>3600</v>
      </c>
      <c r="D13" s="251">
        <v>6000</v>
      </c>
      <c r="E13" s="96">
        <v>78</v>
      </c>
      <c r="F13" s="260" t="s">
        <v>166</v>
      </c>
      <c r="G13" s="93" t="s">
        <v>167</v>
      </c>
      <c r="H13" s="93" t="s">
        <v>145</v>
      </c>
    </row>
    <row r="14" spans="1:8" ht="30" x14ac:dyDescent="0.25">
      <c r="A14" s="127" t="s">
        <v>931</v>
      </c>
      <c r="B14" s="249">
        <v>2100</v>
      </c>
      <c r="C14" s="250">
        <v>3000</v>
      </c>
      <c r="D14" s="251">
        <v>4500</v>
      </c>
      <c r="E14" s="96">
        <v>754</v>
      </c>
      <c r="F14" s="260" t="s">
        <v>166</v>
      </c>
      <c r="G14" s="93" t="s">
        <v>167</v>
      </c>
      <c r="H14" s="93" t="s">
        <v>145</v>
      </c>
    </row>
    <row r="15" spans="1:8" ht="30" x14ac:dyDescent="0.25">
      <c r="A15" s="127" t="s">
        <v>932</v>
      </c>
      <c r="B15" s="249">
        <v>2200</v>
      </c>
      <c r="C15" s="250">
        <v>3000</v>
      </c>
      <c r="D15" s="251">
        <v>5000</v>
      </c>
      <c r="E15" s="96">
        <v>180</v>
      </c>
      <c r="F15" s="260" t="s">
        <v>166</v>
      </c>
      <c r="G15" s="93" t="s">
        <v>167</v>
      </c>
      <c r="H15" s="93" t="s">
        <v>145</v>
      </c>
    </row>
    <row r="16" spans="1:8" ht="30" x14ac:dyDescent="0.25">
      <c r="A16" s="129" t="s">
        <v>933</v>
      </c>
      <c r="B16" s="255">
        <v>2300</v>
      </c>
      <c r="C16" s="256">
        <v>3052.5</v>
      </c>
      <c r="D16" s="257">
        <v>5000</v>
      </c>
      <c r="E16" s="98">
        <v>574</v>
      </c>
      <c r="F16" s="260" t="s">
        <v>166</v>
      </c>
      <c r="G16" s="93" t="s">
        <v>167</v>
      </c>
      <c r="H16" s="93" t="s">
        <v>145</v>
      </c>
    </row>
  </sheetData>
  <mergeCells count="2">
    <mergeCell ref="A2:A3"/>
    <mergeCell ref="B2:D2"/>
  </mergeCells>
  <pageMargins left="0.70000000000000007" right="0.70000000000000007" top="0.75000000000000011" bottom="0.75000000000000011" header="0" footer="0"/>
  <pageSetup paperSize="9" fitToWidth="0" fitToHeight="0" orientation="portrait" horizontalDpi="360" verticalDpi="36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80683-A330-4752-8F78-0FB7C67FCDCB}">
  <sheetPr>
    <tabColor rgb="FF00B050"/>
  </sheetPr>
  <dimension ref="A1:XFC282"/>
  <sheetViews>
    <sheetView topLeftCell="A262" zoomScale="85" zoomScaleNormal="85" workbookViewId="0">
      <selection activeCell="A283" sqref="A283:XFD1048576"/>
    </sheetView>
  </sheetViews>
  <sheetFormatPr defaultColWidth="0" defaultRowHeight="15" zeroHeight="1" x14ac:dyDescent="0.25"/>
  <cols>
    <col min="1" max="1" width="6.85546875" style="604" customWidth="1"/>
    <col min="2" max="2" width="28.85546875" style="651" bestFit="1" customWidth="1"/>
    <col min="3" max="3" width="25.28515625" style="651" customWidth="1"/>
    <col min="4" max="4" width="16" style="651" bestFit="1" customWidth="1"/>
    <col min="5" max="5" width="60.5703125" style="604" bestFit="1" customWidth="1"/>
    <col min="6" max="6" width="78.28515625" style="652" customWidth="1"/>
    <col min="7" max="8" width="15.42578125" style="653" customWidth="1"/>
    <col min="9" max="9" width="26.140625" style="604" hidden="1"/>
    <col min="10" max="16383" width="0" style="604" hidden="1"/>
    <col min="16384" max="16384" width="9.140625" style="604" hidden="1"/>
  </cols>
  <sheetData>
    <row r="1" spans="1:8" s="621" customFormat="1" ht="30.75" thickBot="1" x14ac:dyDescent="0.3">
      <c r="A1" s="9"/>
      <c r="B1" s="420" t="s">
        <v>1164</v>
      </c>
      <c r="C1" s="421" t="s">
        <v>1165</v>
      </c>
      <c r="D1" s="378" t="s">
        <v>168</v>
      </c>
      <c r="E1" s="377" t="s">
        <v>169</v>
      </c>
      <c r="F1" s="378" t="s">
        <v>170</v>
      </c>
      <c r="G1" s="379" t="s">
        <v>171</v>
      </c>
      <c r="H1" s="648"/>
    </row>
    <row r="2" spans="1:8" x14ac:dyDescent="0.25">
      <c r="A2" s="23"/>
      <c r="B2" s="685" t="s">
        <v>1166</v>
      </c>
      <c r="C2" s="694" t="s">
        <v>1167</v>
      </c>
      <c r="D2" s="691">
        <v>45769</v>
      </c>
      <c r="E2" s="380" t="s">
        <v>19</v>
      </c>
      <c r="F2" s="381" t="s">
        <v>19</v>
      </c>
      <c r="G2" s="382">
        <v>1600.32</v>
      </c>
      <c r="H2" s="632"/>
    </row>
    <row r="3" spans="1:8" x14ac:dyDescent="0.25">
      <c r="A3" s="23"/>
      <c r="B3" s="686"/>
      <c r="C3" s="695"/>
      <c r="D3" s="692"/>
      <c r="E3" s="383" t="s">
        <v>61</v>
      </c>
      <c r="F3" s="384" t="s">
        <v>963</v>
      </c>
      <c r="G3" s="385">
        <v>1557.8</v>
      </c>
      <c r="H3" s="632"/>
    </row>
    <row r="4" spans="1:8" x14ac:dyDescent="0.25">
      <c r="A4" s="23"/>
      <c r="B4" s="686"/>
      <c r="C4" s="695"/>
      <c r="D4" s="692"/>
      <c r="E4" s="383" t="s">
        <v>14</v>
      </c>
      <c r="F4" s="384" t="s">
        <v>14</v>
      </c>
      <c r="G4" s="385">
        <v>2312.19</v>
      </c>
      <c r="H4" s="632"/>
    </row>
    <row r="5" spans="1:8" x14ac:dyDescent="0.25">
      <c r="A5" s="23"/>
      <c r="B5" s="686"/>
      <c r="C5" s="695"/>
      <c r="D5" s="692"/>
      <c r="E5" s="383" t="s">
        <v>12</v>
      </c>
      <c r="F5" s="384" t="s">
        <v>12</v>
      </c>
      <c r="G5" s="385">
        <v>1714.27</v>
      </c>
      <c r="H5" s="632"/>
    </row>
    <row r="6" spans="1:8" x14ac:dyDescent="0.25">
      <c r="A6" s="23"/>
      <c r="B6" s="686"/>
      <c r="C6" s="695"/>
      <c r="D6" s="692"/>
      <c r="E6" s="383" t="s">
        <v>37</v>
      </c>
      <c r="F6" s="384" t="s">
        <v>37</v>
      </c>
      <c r="G6" s="385">
        <v>16535.61</v>
      </c>
      <c r="H6" s="632"/>
    </row>
    <row r="7" spans="1:8" x14ac:dyDescent="0.25">
      <c r="A7" s="23"/>
      <c r="B7" s="686"/>
      <c r="C7" s="695"/>
      <c r="D7" s="692"/>
      <c r="E7" s="383" t="s">
        <v>51</v>
      </c>
      <c r="F7" s="384" t="s">
        <v>51</v>
      </c>
      <c r="G7" s="385">
        <v>8955.41</v>
      </c>
      <c r="H7" s="632"/>
    </row>
    <row r="8" spans="1:8" x14ac:dyDescent="0.25">
      <c r="A8" s="23"/>
      <c r="B8" s="686"/>
      <c r="C8" s="695"/>
      <c r="D8" s="692"/>
      <c r="E8" s="383" t="s">
        <v>49</v>
      </c>
      <c r="F8" s="384" t="s">
        <v>49</v>
      </c>
      <c r="G8" s="385">
        <v>6326.64</v>
      </c>
      <c r="H8" s="632"/>
    </row>
    <row r="9" spans="1:8" x14ac:dyDescent="0.25">
      <c r="A9" s="23"/>
      <c r="B9" s="686"/>
      <c r="C9" s="695"/>
      <c r="D9" s="692"/>
      <c r="E9" s="383" t="s">
        <v>32</v>
      </c>
      <c r="F9" s="384" t="s">
        <v>32</v>
      </c>
      <c r="G9" s="385">
        <v>5038.2299999999996</v>
      </c>
      <c r="H9" s="632"/>
    </row>
    <row r="10" spans="1:8" x14ac:dyDescent="0.25">
      <c r="A10" s="23"/>
      <c r="B10" s="686"/>
      <c r="C10" s="695"/>
      <c r="D10" s="692"/>
      <c r="E10" s="383" t="s">
        <v>77</v>
      </c>
      <c r="F10" s="384" t="s">
        <v>77</v>
      </c>
      <c r="G10" s="385">
        <v>7281.71</v>
      </c>
      <c r="H10" s="632"/>
    </row>
    <row r="11" spans="1:8" x14ac:dyDescent="0.25">
      <c r="A11" s="23"/>
      <c r="B11" s="686"/>
      <c r="C11" s="695"/>
      <c r="D11" s="692"/>
      <c r="E11" s="383" t="s">
        <v>68</v>
      </c>
      <c r="F11" s="384" t="s">
        <v>68</v>
      </c>
      <c r="G11" s="385">
        <v>5343.12</v>
      </c>
      <c r="H11" s="632"/>
    </row>
    <row r="12" spans="1:8" x14ac:dyDescent="0.25">
      <c r="A12" s="23"/>
      <c r="B12" s="686"/>
      <c r="C12" s="695"/>
      <c r="D12" s="692"/>
      <c r="E12" s="383" t="s">
        <v>94</v>
      </c>
      <c r="F12" s="384" t="s">
        <v>964</v>
      </c>
      <c r="G12" s="385">
        <v>15608.88</v>
      </c>
      <c r="H12" s="632"/>
    </row>
    <row r="13" spans="1:8" x14ac:dyDescent="0.25">
      <c r="A13" s="23"/>
      <c r="B13" s="686"/>
      <c r="C13" s="695"/>
      <c r="D13" s="692"/>
      <c r="E13" s="383" t="s">
        <v>34</v>
      </c>
      <c r="F13" s="384" t="s">
        <v>34</v>
      </c>
      <c r="G13" s="385">
        <v>6491.7</v>
      </c>
      <c r="H13" s="632"/>
    </row>
    <row r="14" spans="1:8" x14ac:dyDescent="0.25">
      <c r="A14" s="23"/>
      <c r="B14" s="686"/>
      <c r="C14" s="695"/>
      <c r="D14" s="692"/>
      <c r="E14" s="383" t="s">
        <v>44</v>
      </c>
      <c r="F14" s="384" t="s">
        <v>44</v>
      </c>
      <c r="G14" s="385">
        <v>10248.049999999999</v>
      </c>
      <c r="H14" s="632"/>
    </row>
    <row r="15" spans="1:8" x14ac:dyDescent="0.25">
      <c r="A15" s="23"/>
      <c r="B15" s="686"/>
      <c r="C15" s="695"/>
      <c r="D15" s="692"/>
      <c r="E15" s="383" t="s">
        <v>42</v>
      </c>
      <c r="F15" s="384" t="s">
        <v>42</v>
      </c>
      <c r="G15" s="385">
        <v>6371.27</v>
      </c>
      <c r="H15" s="632"/>
    </row>
    <row r="16" spans="1:8" x14ac:dyDescent="0.25">
      <c r="A16" s="23"/>
      <c r="B16" s="686"/>
      <c r="C16" s="695"/>
      <c r="D16" s="692"/>
      <c r="E16" s="383" t="s">
        <v>58</v>
      </c>
      <c r="F16" s="384" t="s">
        <v>58</v>
      </c>
      <c r="G16" s="385">
        <v>9470.32</v>
      </c>
      <c r="H16" s="632"/>
    </row>
    <row r="17" spans="1:8" x14ac:dyDescent="0.25">
      <c r="A17" s="23"/>
      <c r="B17" s="686"/>
      <c r="C17" s="695"/>
      <c r="D17" s="692"/>
      <c r="E17" s="383" t="s">
        <v>56</v>
      </c>
      <c r="F17" s="384" t="s">
        <v>56</v>
      </c>
      <c r="G17" s="385">
        <v>6680.21</v>
      </c>
      <c r="H17" s="632"/>
    </row>
    <row r="18" spans="1:8" x14ac:dyDescent="0.25">
      <c r="A18" s="23"/>
      <c r="B18" s="686"/>
      <c r="C18" s="695"/>
      <c r="D18" s="692"/>
      <c r="E18" s="383" t="s">
        <v>84</v>
      </c>
      <c r="F18" s="384" t="s">
        <v>84</v>
      </c>
      <c r="G18" s="385">
        <v>7933.56</v>
      </c>
      <c r="H18" s="632"/>
    </row>
    <row r="19" spans="1:8" x14ac:dyDescent="0.25">
      <c r="A19" s="23"/>
      <c r="B19" s="686"/>
      <c r="C19" s="695"/>
      <c r="D19" s="692"/>
      <c r="E19" s="383" t="s">
        <v>12</v>
      </c>
      <c r="F19" s="384" t="s">
        <v>12</v>
      </c>
      <c r="G19" s="385">
        <v>1714.27</v>
      </c>
      <c r="H19" s="632"/>
    </row>
    <row r="20" spans="1:8" x14ac:dyDescent="0.25">
      <c r="A20" s="23"/>
      <c r="B20" s="686"/>
      <c r="C20" s="695"/>
      <c r="D20" s="692"/>
      <c r="E20" s="383" t="s">
        <v>77</v>
      </c>
      <c r="F20" s="384" t="s">
        <v>77</v>
      </c>
      <c r="G20" s="385">
        <v>7281.71</v>
      </c>
      <c r="H20" s="632"/>
    </row>
    <row r="21" spans="1:8" ht="15.75" thickBot="1" x14ac:dyDescent="0.3">
      <c r="A21" s="23"/>
      <c r="B21" s="687"/>
      <c r="C21" s="696"/>
      <c r="D21" s="693"/>
      <c r="E21" s="386" t="s">
        <v>68</v>
      </c>
      <c r="F21" s="387" t="s">
        <v>68</v>
      </c>
      <c r="G21" s="388">
        <v>5343.12</v>
      </c>
      <c r="H21" s="632"/>
    </row>
    <row r="22" spans="1:8" x14ac:dyDescent="0.25">
      <c r="A22" s="23"/>
      <c r="B22" s="686" t="s">
        <v>1168</v>
      </c>
      <c r="C22" s="699" t="s">
        <v>1169</v>
      </c>
      <c r="D22" s="692">
        <v>45453</v>
      </c>
      <c r="E22" s="383" t="s">
        <v>27</v>
      </c>
      <c r="F22" s="389" t="s">
        <v>965</v>
      </c>
      <c r="G22" s="597">
        <v>1430</v>
      </c>
      <c r="H22" s="632"/>
    </row>
    <row r="23" spans="1:8" x14ac:dyDescent="0.25">
      <c r="A23" s="23"/>
      <c r="B23" s="686"/>
      <c r="C23" s="699"/>
      <c r="D23" s="692"/>
      <c r="E23" s="383" t="s">
        <v>27</v>
      </c>
      <c r="F23" s="390" t="s">
        <v>966</v>
      </c>
      <c r="G23" s="385">
        <v>1900</v>
      </c>
      <c r="H23" s="632"/>
    </row>
    <row r="24" spans="1:8" x14ac:dyDescent="0.25">
      <c r="A24" s="23"/>
      <c r="B24" s="686"/>
      <c r="C24" s="699"/>
      <c r="D24" s="692"/>
      <c r="E24" s="383" t="s">
        <v>30</v>
      </c>
      <c r="F24" s="390" t="s">
        <v>967</v>
      </c>
      <c r="G24" s="385">
        <v>3498.5</v>
      </c>
      <c r="H24" s="632"/>
    </row>
    <row r="25" spans="1:8" x14ac:dyDescent="0.25">
      <c r="A25" s="23"/>
      <c r="B25" s="686"/>
      <c r="C25" s="699"/>
      <c r="D25" s="692"/>
      <c r="E25" s="601" t="s">
        <v>27</v>
      </c>
      <c r="F25" s="390" t="s">
        <v>37</v>
      </c>
      <c r="G25" s="391">
        <v>13500</v>
      </c>
      <c r="H25" s="649"/>
    </row>
    <row r="26" spans="1:8" x14ac:dyDescent="0.25">
      <c r="A26" s="23"/>
      <c r="B26" s="686"/>
      <c r="C26" s="699"/>
      <c r="D26" s="692"/>
      <c r="E26" s="383" t="s">
        <v>42</v>
      </c>
      <c r="F26" s="390" t="s">
        <v>42</v>
      </c>
      <c r="G26" s="392">
        <v>9127.73</v>
      </c>
      <c r="H26" s="649"/>
    </row>
    <row r="27" spans="1:8" x14ac:dyDescent="0.25">
      <c r="A27" s="23"/>
      <c r="B27" s="686"/>
      <c r="C27" s="699"/>
      <c r="D27" s="692"/>
      <c r="E27" s="383" t="s">
        <v>51</v>
      </c>
      <c r="F27" s="390" t="s">
        <v>179</v>
      </c>
      <c r="G27" s="392">
        <v>9299.35</v>
      </c>
      <c r="H27" s="649"/>
    </row>
    <row r="28" spans="1:8" x14ac:dyDescent="0.25">
      <c r="A28" s="23"/>
      <c r="B28" s="686"/>
      <c r="C28" s="699"/>
      <c r="D28" s="692"/>
      <c r="E28" s="383" t="s">
        <v>92</v>
      </c>
      <c r="F28" s="390" t="s">
        <v>968</v>
      </c>
      <c r="G28" s="392">
        <v>10515.73</v>
      </c>
      <c r="H28" s="649"/>
    </row>
    <row r="29" spans="1:8" x14ac:dyDescent="0.25">
      <c r="A29" s="23"/>
      <c r="B29" s="686"/>
      <c r="C29" s="699"/>
      <c r="D29" s="692"/>
      <c r="E29" s="383" t="s">
        <v>27</v>
      </c>
      <c r="F29" s="390" t="s">
        <v>969</v>
      </c>
      <c r="G29" s="392">
        <v>5683.15</v>
      </c>
      <c r="H29" s="649"/>
    </row>
    <row r="30" spans="1:8" ht="15.75" thickBot="1" x14ac:dyDescent="0.3">
      <c r="A30" s="23"/>
      <c r="B30" s="687"/>
      <c r="C30" s="700"/>
      <c r="D30" s="693"/>
      <c r="E30" s="386" t="s">
        <v>27</v>
      </c>
      <c r="F30" s="390" t="s">
        <v>970</v>
      </c>
      <c r="G30" s="394">
        <v>9401.11</v>
      </c>
      <c r="H30" s="649"/>
    </row>
    <row r="31" spans="1:8" x14ac:dyDescent="0.25">
      <c r="A31" s="23"/>
      <c r="B31" s="686" t="s">
        <v>1170</v>
      </c>
      <c r="C31" s="697" t="s">
        <v>1171</v>
      </c>
      <c r="D31" s="692">
        <v>45519</v>
      </c>
      <c r="E31" s="383" t="s">
        <v>14</v>
      </c>
      <c r="F31" s="594" t="s">
        <v>971</v>
      </c>
      <c r="G31" s="391">
        <v>2324.4</v>
      </c>
      <c r="H31" s="649"/>
    </row>
    <row r="32" spans="1:8" x14ac:dyDescent="0.25">
      <c r="A32" s="23"/>
      <c r="B32" s="686"/>
      <c r="C32" s="695"/>
      <c r="D32" s="692"/>
      <c r="E32" s="383" t="s">
        <v>12</v>
      </c>
      <c r="F32" s="595" t="s">
        <v>972</v>
      </c>
      <c r="G32" s="392">
        <v>1788</v>
      </c>
      <c r="H32" s="649"/>
    </row>
    <row r="33" spans="1:8" x14ac:dyDescent="0.25">
      <c r="A33" s="23"/>
      <c r="B33" s="686"/>
      <c r="C33" s="695"/>
      <c r="D33" s="692"/>
      <c r="E33" s="383" t="s">
        <v>14</v>
      </c>
      <c r="F33" s="595" t="s">
        <v>973</v>
      </c>
      <c r="G33" s="392">
        <v>2443</v>
      </c>
      <c r="H33" s="649"/>
    </row>
    <row r="34" spans="1:8" ht="15.75" thickBot="1" x14ac:dyDescent="0.3">
      <c r="A34" s="23"/>
      <c r="B34" s="687"/>
      <c r="C34" s="696"/>
      <c r="D34" s="693"/>
      <c r="E34" s="386" t="s">
        <v>12</v>
      </c>
      <c r="F34" s="596" t="s">
        <v>974</v>
      </c>
      <c r="G34" s="394">
        <v>2028</v>
      </c>
      <c r="H34" s="649"/>
    </row>
    <row r="35" spans="1:8" x14ac:dyDescent="0.25">
      <c r="A35" s="23"/>
      <c r="B35" s="686" t="s">
        <v>1172</v>
      </c>
      <c r="C35" s="698" t="s">
        <v>1173</v>
      </c>
      <c r="D35" s="692">
        <v>45769</v>
      </c>
      <c r="E35" s="383" t="s">
        <v>27</v>
      </c>
      <c r="F35" s="389" t="s">
        <v>975</v>
      </c>
      <c r="G35" s="395">
        <v>1861.5</v>
      </c>
      <c r="H35" s="650"/>
    </row>
    <row r="36" spans="1:8" x14ac:dyDescent="0.25">
      <c r="A36" s="23"/>
      <c r="B36" s="686"/>
      <c r="C36" s="695"/>
      <c r="D36" s="692"/>
      <c r="E36" s="383" t="s">
        <v>27</v>
      </c>
      <c r="F36" s="390" t="s">
        <v>976</v>
      </c>
      <c r="G36" s="396">
        <v>2000</v>
      </c>
      <c r="H36" s="650"/>
    </row>
    <row r="37" spans="1:8" x14ac:dyDescent="0.25">
      <c r="A37" s="23"/>
      <c r="B37" s="686"/>
      <c r="C37" s="695"/>
      <c r="D37" s="692"/>
      <c r="E37" s="383" t="s">
        <v>27</v>
      </c>
      <c r="F37" s="390" t="s">
        <v>977</v>
      </c>
      <c r="G37" s="396">
        <v>2000</v>
      </c>
      <c r="H37" s="650"/>
    </row>
    <row r="38" spans="1:8" x14ac:dyDescent="0.25">
      <c r="A38" s="23"/>
      <c r="B38" s="686"/>
      <c r="C38" s="695"/>
      <c r="D38" s="692"/>
      <c r="E38" s="383" t="s">
        <v>27</v>
      </c>
      <c r="F38" s="390" t="s">
        <v>978</v>
      </c>
      <c r="G38" s="396">
        <v>3500</v>
      </c>
      <c r="H38" s="650"/>
    </row>
    <row r="39" spans="1:8" x14ac:dyDescent="0.25">
      <c r="A39" s="23"/>
      <c r="B39" s="686"/>
      <c r="C39" s="695"/>
      <c r="D39" s="692"/>
      <c r="E39" s="383" t="s">
        <v>27</v>
      </c>
      <c r="F39" s="390" t="s">
        <v>979</v>
      </c>
      <c r="G39" s="396">
        <v>3500</v>
      </c>
      <c r="H39" s="650"/>
    </row>
    <row r="40" spans="1:8" x14ac:dyDescent="0.25">
      <c r="A40" s="23"/>
      <c r="B40" s="686"/>
      <c r="C40" s="695"/>
      <c r="D40" s="692"/>
      <c r="E40" s="383" t="s">
        <v>27</v>
      </c>
      <c r="F40" s="390" t="s">
        <v>980</v>
      </c>
      <c r="G40" s="396">
        <v>3500</v>
      </c>
      <c r="H40" s="650"/>
    </row>
    <row r="41" spans="1:8" x14ac:dyDescent="0.25">
      <c r="A41" s="23"/>
      <c r="B41" s="686"/>
      <c r="C41" s="695"/>
      <c r="D41" s="692"/>
      <c r="E41" s="383" t="s">
        <v>27</v>
      </c>
      <c r="F41" s="390" t="s">
        <v>981</v>
      </c>
      <c r="G41" s="396">
        <v>3650</v>
      </c>
      <c r="H41" s="650"/>
    </row>
    <row r="42" spans="1:8" ht="15.75" thickBot="1" x14ac:dyDescent="0.3">
      <c r="A42" s="23"/>
      <c r="B42" s="687"/>
      <c r="C42" s="696"/>
      <c r="D42" s="693"/>
      <c r="E42" s="386" t="s">
        <v>27</v>
      </c>
      <c r="F42" s="393" t="s">
        <v>982</v>
      </c>
      <c r="G42" s="397">
        <v>3650</v>
      </c>
      <c r="H42" s="650"/>
    </row>
    <row r="43" spans="1:8" x14ac:dyDescent="0.25">
      <c r="A43" s="23"/>
      <c r="B43" s="685" t="s">
        <v>1174</v>
      </c>
      <c r="C43" s="694" t="s">
        <v>1175</v>
      </c>
      <c r="D43" s="691">
        <v>45713</v>
      </c>
      <c r="E43" s="380" t="s">
        <v>14</v>
      </c>
      <c r="F43" s="398" t="s">
        <v>14</v>
      </c>
      <c r="G43" s="399">
        <v>2312.19</v>
      </c>
      <c r="H43" s="650"/>
    </row>
    <row r="44" spans="1:8" x14ac:dyDescent="0.25">
      <c r="A44" s="23"/>
      <c r="B44" s="686"/>
      <c r="C44" s="695"/>
      <c r="D44" s="692"/>
      <c r="E44" s="383" t="s">
        <v>21</v>
      </c>
      <c r="F44" s="390" t="s">
        <v>21</v>
      </c>
      <c r="G44" s="396">
        <v>2505.12</v>
      </c>
      <c r="H44" s="650"/>
    </row>
    <row r="45" spans="1:8" x14ac:dyDescent="0.25">
      <c r="A45" s="23"/>
      <c r="B45" s="686"/>
      <c r="C45" s="695"/>
      <c r="D45" s="692"/>
      <c r="E45" s="383" t="s">
        <v>49</v>
      </c>
      <c r="F45" s="390" t="s">
        <v>983</v>
      </c>
      <c r="G45" s="396">
        <v>6326.64</v>
      </c>
      <c r="H45" s="650"/>
    </row>
    <row r="46" spans="1:8" x14ac:dyDescent="0.25">
      <c r="A46" s="23"/>
      <c r="B46" s="686"/>
      <c r="C46" s="695"/>
      <c r="D46" s="692"/>
      <c r="E46" s="383" t="s">
        <v>49</v>
      </c>
      <c r="F46" s="390" t="s">
        <v>984</v>
      </c>
      <c r="G46" s="396">
        <v>6326.64</v>
      </c>
      <c r="H46" s="650"/>
    </row>
    <row r="47" spans="1:8" x14ac:dyDescent="0.25">
      <c r="A47" s="23"/>
      <c r="B47" s="686"/>
      <c r="C47" s="695"/>
      <c r="D47" s="692"/>
      <c r="E47" s="383" t="s">
        <v>42</v>
      </c>
      <c r="F47" s="390" t="s">
        <v>42</v>
      </c>
      <c r="G47" s="396">
        <v>6371.27</v>
      </c>
      <c r="H47" s="650"/>
    </row>
    <row r="48" spans="1:8" x14ac:dyDescent="0.25">
      <c r="A48" s="23"/>
      <c r="B48" s="686"/>
      <c r="C48" s="695"/>
      <c r="D48" s="692"/>
      <c r="E48" s="383" t="s">
        <v>32</v>
      </c>
      <c r="F48" s="390" t="s">
        <v>32</v>
      </c>
      <c r="G48" s="396">
        <v>5038.2299999999996</v>
      </c>
      <c r="H48" s="650"/>
    </row>
    <row r="49" spans="1:8" x14ac:dyDescent="0.25">
      <c r="A49" s="23"/>
      <c r="B49" s="686"/>
      <c r="C49" s="695"/>
      <c r="D49" s="692"/>
      <c r="E49" s="383" t="s">
        <v>56</v>
      </c>
      <c r="F49" s="390" t="s">
        <v>56</v>
      </c>
      <c r="G49" s="396">
        <v>6680.21</v>
      </c>
      <c r="H49" s="650"/>
    </row>
    <row r="50" spans="1:8" x14ac:dyDescent="0.25">
      <c r="A50" s="23"/>
      <c r="B50" s="686"/>
      <c r="C50" s="695"/>
      <c r="D50" s="692"/>
      <c r="E50" s="383" t="s">
        <v>84</v>
      </c>
      <c r="F50" s="390" t="s">
        <v>84</v>
      </c>
      <c r="G50" s="396">
        <v>7933.56</v>
      </c>
      <c r="H50" s="650"/>
    </row>
    <row r="51" spans="1:8" ht="15.75" thickBot="1" x14ac:dyDescent="0.3">
      <c r="A51" s="23"/>
      <c r="B51" s="687"/>
      <c r="C51" s="696"/>
      <c r="D51" s="693"/>
      <c r="E51" s="386" t="s">
        <v>30</v>
      </c>
      <c r="F51" s="393" t="s">
        <v>30</v>
      </c>
      <c r="G51" s="397">
        <v>3067.14</v>
      </c>
      <c r="H51" s="650"/>
    </row>
    <row r="52" spans="1:8" x14ac:dyDescent="0.25">
      <c r="A52" s="23"/>
      <c r="B52" s="686" t="s">
        <v>1176</v>
      </c>
      <c r="C52" s="695" t="s">
        <v>1177</v>
      </c>
      <c r="D52" s="692">
        <v>45567</v>
      </c>
      <c r="E52" s="383" t="s">
        <v>14</v>
      </c>
      <c r="F52" s="389" t="s">
        <v>985</v>
      </c>
      <c r="G52" s="395">
        <v>2262.33</v>
      </c>
      <c r="H52" s="650"/>
    </row>
    <row r="53" spans="1:8" x14ac:dyDescent="0.25">
      <c r="A53" s="23"/>
      <c r="B53" s="686"/>
      <c r="C53" s="695"/>
      <c r="D53" s="692"/>
      <c r="E53" s="383" t="s">
        <v>23</v>
      </c>
      <c r="F53" s="390" t="s">
        <v>986</v>
      </c>
      <c r="G53" s="396">
        <v>2917.63</v>
      </c>
      <c r="H53" s="650"/>
    </row>
    <row r="54" spans="1:8" x14ac:dyDescent="0.25">
      <c r="A54" s="23"/>
      <c r="B54" s="686"/>
      <c r="C54" s="695"/>
      <c r="D54" s="692"/>
      <c r="E54" s="383" t="s">
        <v>65</v>
      </c>
      <c r="F54" s="390" t="s">
        <v>987</v>
      </c>
      <c r="G54" s="396">
        <v>3359.57</v>
      </c>
      <c r="H54" s="650"/>
    </row>
    <row r="55" spans="1:8" x14ac:dyDescent="0.25">
      <c r="A55" s="23"/>
      <c r="B55" s="686"/>
      <c r="C55" s="695"/>
      <c r="D55" s="692"/>
      <c r="E55" s="383" t="s">
        <v>27</v>
      </c>
      <c r="F55" s="390" t="s">
        <v>988</v>
      </c>
      <c r="G55" s="396">
        <v>5832.05</v>
      </c>
      <c r="H55" s="650"/>
    </row>
    <row r="56" spans="1:8" x14ac:dyDescent="0.25">
      <c r="A56" s="23"/>
      <c r="B56" s="686"/>
      <c r="C56" s="695"/>
      <c r="D56" s="692"/>
      <c r="E56" s="383" t="s">
        <v>37</v>
      </c>
      <c r="F56" s="390" t="s">
        <v>37</v>
      </c>
      <c r="G56" s="396">
        <v>19044.560000000001</v>
      </c>
      <c r="H56" s="650"/>
    </row>
    <row r="57" spans="1:8" x14ac:dyDescent="0.25">
      <c r="A57" s="23"/>
      <c r="B57" s="686"/>
      <c r="C57" s="695"/>
      <c r="D57" s="692"/>
      <c r="E57" s="383" t="s">
        <v>44</v>
      </c>
      <c r="F57" s="390" t="s">
        <v>989</v>
      </c>
      <c r="G57" s="396">
        <v>11637.72</v>
      </c>
      <c r="H57" s="650"/>
    </row>
    <row r="58" spans="1:8" x14ac:dyDescent="0.25">
      <c r="A58" s="23"/>
      <c r="B58" s="686"/>
      <c r="C58" s="695"/>
      <c r="D58" s="692"/>
      <c r="E58" s="383" t="s">
        <v>44</v>
      </c>
      <c r="F58" s="390" t="s">
        <v>990</v>
      </c>
      <c r="G58" s="396">
        <v>10611.52</v>
      </c>
      <c r="H58" s="650"/>
    </row>
    <row r="59" spans="1:8" x14ac:dyDescent="0.25">
      <c r="A59" s="23"/>
      <c r="B59" s="686"/>
      <c r="C59" s="695"/>
      <c r="D59" s="692"/>
      <c r="E59" s="383" t="s">
        <v>51</v>
      </c>
      <c r="F59" s="390" t="s">
        <v>991</v>
      </c>
      <c r="G59" s="396">
        <v>9542.92</v>
      </c>
      <c r="H59" s="650"/>
    </row>
    <row r="60" spans="1:8" x14ac:dyDescent="0.25">
      <c r="A60" s="23"/>
      <c r="B60" s="686"/>
      <c r="C60" s="695"/>
      <c r="D60" s="692"/>
      <c r="E60" s="383" t="s">
        <v>58</v>
      </c>
      <c r="F60" s="390" t="s">
        <v>58</v>
      </c>
      <c r="G60" s="396">
        <v>8934.93</v>
      </c>
      <c r="H60" s="650"/>
    </row>
    <row r="61" spans="1:8" x14ac:dyDescent="0.25">
      <c r="A61" s="23"/>
      <c r="B61" s="686"/>
      <c r="C61" s="695"/>
      <c r="D61" s="692"/>
      <c r="E61" s="383" t="s">
        <v>27</v>
      </c>
      <c r="F61" s="390" t="s">
        <v>56</v>
      </c>
      <c r="G61" s="396">
        <v>5832.05</v>
      </c>
      <c r="H61" s="650"/>
    </row>
    <row r="62" spans="1:8" x14ac:dyDescent="0.25">
      <c r="A62" s="23"/>
      <c r="B62" s="686"/>
      <c r="C62" s="695"/>
      <c r="D62" s="692"/>
      <c r="E62" s="383" t="s">
        <v>51</v>
      </c>
      <c r="F62" s="390" t="s">
        <v>992</v>
      </c>
      <c r="G62" s="396">
        <v>9679.9</v>
      </c>
      <c r="H62" s="650"/>
    </row>
    <row r="63" spans="1:8" x14ac:dyDescent="0.25">
      <c r="A63" s="23"/>
      <c r="B63" s="686"/>
      <c r="C63" s="695"/>
      <c r="D63" s="692"/>
      <c r="E63" s="383" t="s">
        <v>51</v>
      </c>
      <c r="F63" s="390" t="s">
        <v>993</v>
      </c>
      <c r="G63" s="396">
        <v>9849.2099999999991</v>
      </c>
      <c r="H63" s="650"/>
    </row>
    <row r="64" spans="1:8" x14ac:dyDescent="0.25">
      <c r="A64" s="23"/>
      <c r="B64" s="686"/>
      <c r="C64" s="695"/>
      <c r="D64" s="692"/>
      <c r="E64" s="383" t="s">
        <v>49</v>
      </c>
      <c r="F64" s="390" t="s">
        <v>994</v>
      </c>
      <c r="G64" s="396">
        <v>6652.59</v>
      </c>
      <c r="H64" s="650"/>
    </row>
    <row r="65" spans="1:8" x14ac:dyDescent="0.25">
      <c r="A65" s="23"/>
      <c r="B65" s="686"/>
      <c r="C65" s="695"/>
      <c r="D65" s="692"/>
      <c r="E65" s="383" t="s">
        <v>27</v>
      </c>
      <c r="F65" s="595" t="s">
        <v>995</v>
      </c>
      <c r="G65" s="396">
        <v>19964.189999999999</v>
      </c>
      <c r="H65" s="650"/>
    </row>
    <row r="66" spans="1:8" x14ac:dyDescent="0.25">
      <c r="A66" s="23"/>
      <c r="B66" s="686"/>
      <c r="C66" s="695"/>
      <c r="D66" s="692"/>
      <c r="E66" s="383" t="s">
        <v>94</v>
      </c>
      <c r="F66" s="595" t="s">
        <v>996</v>
      </c>
      <c r="G66" s="396">
        <v>15388.64</v>
      </c>
      <c r="H66" s="650"/>
    </row>
    <row r="67" spans="1:8" x14ac:dyDescent="0.25">
      <c r="A67" s="23"/>
      <c r="B67" s="686"/>
      <c r="C67" s="695"/>
      <c r="D67" s="692"/>
      <c r="E67" s="383" t="s">
        <v>92</v>
      </c>
      <c r="F67" s="595" t="s">
        <v>997</v>
      </c>
      <c r="G67" s="396">
        <v>10833.33</v>
      </c>
      <c r="H67" s="650"/>
    </row>
    <row r="68" spans="1:8" x14ac:dyDescent="0.25">
      <c r="A68" s="23"/>
      <c r="B68" s="686"/>
      <c r="C68" s="695"/>
      <c r="D68" s="692"/>
      <c r="E68" s="383" t="s">
        <v>89</v>
      </c>
      <c r="F68" s="390" t="s">
        <v>176</v>
      </c>
      <c r="G68" s="396">
        <v>20074.66</v>
      </c>
      <c r="H68" s="650"/>
    </row>
    <row r="69" spans="1:8" x14ac:dyDescent="0.25">
      <c r="A69" s="23"/>
      <c r="B69" s="686"/>
      <c r="C69" s="695"/>
      <c r="D69" s="692"/>
      <c r="E69" s="383" t="s">
        <v>86</v>
      </c>
      <c r="F69" s="390" t="s">
        <v>998</v>
      </c>
      <c r="G69" s="396">
        <v>13550.88</v>
      </c>
      <c r="H69" s="650"/>
    </row>
    <row r="70" spans="1:8" x14ac:dyDescent="0.25">
      <c r="A70" s="23"/>
      <c r="B70" s="686"/>
      <c r="C70" s="695"/>
      <c r="D70" s="692"/>
      <c r="E70" s="383" t="s">
        <v>84</v>
      </c>
      <c r="F70" s="390" t="s">
        <v>999</v>
      </c>
      <c r="G70" s="396">
        <v>7693.07</v>
      </c>
      <c r="H70" s="650"/>
    </row>
    <row r="71" spans="1:8" x14ac:dyDescent="0.25">
      <c r="A71" s="23"/>
      <c r="B71" s="686"/>
      <c r="C71" s="695"/>
      <c r="D71" s="692"/>
      <c r="E71" s="383" t="s">
        <v>32</v>
      </c>
      <c r="F71" s="390" t="s">
        <v>1000</v>
      </c>
      <c r="G71" s="396">
        <v>5112.8</v>
      </c>
      <c r="H71" s="650"/>
    </row>
    <row r="72" spans="1:8" x14ac:dyDescent="0.25">
      <c r="A72" s="23"/>
      <c r="B72" s="686"/>
      <c r="C72" s="695"/>
      <c r="D72" s="692"/>
      <c r="E72" s="383" t="s">
        <v>34</v>
      </c>
      <c r="F72" s="390" t="s">
        <v>1001</v>
      </c>
      <c r="G72" s="396">
        <v>7474.09</v>
      </c>
      <c r="H72" s="650"/>
    </row>
    <row r="73" spans="1:8" x14ac:dyDescent="0.25">
      <c r="A73" s="23"/>
      <c r="B73" s="686"/>
      <c r="C73" s="695"/>
      <c r="D73" s="692"/>
      <c r="E73" s="383" t="s">
        <v>27</v>
      </c>
      <c r="F73" s="595" t="s">
        <v>1002</v>
      </c>
      <c r="G73" s="396">
        <v>16450.09</v>
      </c>
      <c r="H73" s="650"/>
    </row>
    <row r="74" spans="1:8" x14ac:dyDescent="0.25">
      <c r="A74" s="23"/>
      <c r="B74" s="686"/>
      <c r="C74" s="695"/>
      <c r="D74" s="692"/>
      <c r="E74" s="383" t="s">
        <v>27</v>
      </c>
      <c r="F74" s="595" t="s">
        <v>1003</v>
      </c>
      <c r="G74" s="396">
        <v>15075.19</v>
      </c>
      <c r="H74" s="650"/>
    </row>
    <row r="75" spans="1:8" x14ac:dyDescent="0.25">
      <c r="A75" s="23"/>
      <c r="B75" s="686"/>
      <c r="C75" s="695"/>
      <c r="D75" s="692"/>
      <c r="E75" s="383" t="s">
        <v>27</v>
      </c>
      <c r="F75" s="595" t="s">
        <v>1004</v>
      </c>
      <c r="G75" s="396">
        <v>15596.75</v>
      </c>
      <c r="H75" s="650"/>
    </row>
    <row r="76" spans="1:8" ht="15.75" thickBot="1" x14ac:dyDescent="0.3">
      <c r="A76" s="23"/>
      <c r="B76" s="687"/>
      <c r="C76" s="696"/>
      <c r="D76" s="693"/>
      <c r="E76" s="386" t="s">
        <v>79</v>
      </c>
      <c r="F76" s="596" t="s">
        <v>1005</v>
      </c>
      <c r="G76" s="397">
        <v>10456.67</v>
      </c>
      <c r="H76" s="650"/>
    </row>
    <row r="77" spans="1:8" x14ac:dyDescent="0.25">
      <c r="A77" s="23"/>
      <c r="B77" s="686" t="s">
        <v>1178</v>
      </c>
      <c r="C77" s="695" t="s">
        <v>1179</v>
      </c>
      <c r="D77" s="692">
        <v>45772</v>
      </c>
      <c r="E77" s="383" t="s">
        <v>16</v>
      </c>
      <c r="F77" s="400" t="s">
        <v>1006</v>
      </c>
      <c r="G77" s="401">
        <v>3216.87</v>
      </c>
      <c r="H77" s="633"/>
    </row>
    <row r="78" spans="1:8" x14ac:dyDescent="0.25">
      <c r="A78" s="23"/>
      <c r="B78" s="686"/>
      <c r="C78" s="695"/>
      <c r="D78" s="692"/>
      <c r="E78" s="383" t="s">
        <v>14</v>
      </c>
      <c r="F78" s="402" t="s">
        <v>1007</v>
      </c>
      <c r="G78" s="403">
        <v>2312.19</v>
      </c>
      <c r="H78" s="633"/>
    </row>
    <row r="79" spans="1:8" x14ac:dyDescent="0.25">
      <c r="A79" s="23"/>
      <c r="B79" s="686"/>
      <c r="C79" s="695"/>
      <c r="D79" s="692"/>
      <c r="E79" s="383" t="s">
        <v>63</v>
      </c>
      <c r="F79" s="402" t="s">
        <v>1008</v>
      </c>
      <c r="G79" s="403">
        <v>2517.46</v>
      </c>
      <c r="H79" s="633"/>
    </row>
    <row r="80" spans="1:8" x14ac:dyDescent="0.25">
      <c r="A80" s="23"/>
      <c r="B80" s="686"/>
      <c r="C80" s="695"/>
      <c r="D80" s="692"/>
      <c r="E80" s="383" t="s">
        <v>21</v>
      </c>
      <c r="F80" s="402" t="s">
        <v>1009</v>
      </c>
      <c r="G80" s="403">
        <v>2505.12</v>
      </c>
      <c r="H80" s="633"/>
    </row>
    <row r="81" spans="1:8" x14ac:dyDescent="0.25">
      <c r="A81" s="23"/>
      <c r="B81" s="686"/>
      <c r="C81" s="695"/>
      <c r="D81" s="692"/>
      <c r="E81" s="383" t="s">
        <v>23</v>
      </c>
      <c r="F81" s="402" t="s">
        <v>1010</v>
      </c>
      <c r="G81" s="403">
        <v>3273.71</v>
      </c>
      <c r="H81" s="633"/>
    </row>
    <row r="82" spans="1:8" x14ac:dyDescent="0.25">
      <c r="A82" s="23"/>
      <c r="B82" s="686"/>
      <c r="C82" s="695"/>
      <c r="D82" s="692"/>
      <c r="E82" s="383" t="s">
        <v>34</v>
      </c>
      <c r="F82" s="402" t="s">
        <v>1011</v>
      </c>
      <c r="G82" s="403">
        <v>6491.7</v>
      </c>
      <c r="H82" s="633"/>
    </row>
    <row r="83" spans="1:8" ht="15.75" thickBot="1" x14ac:dyDescent="0.3">
      <c r="A83" s="23"/>
      <c r="B83" s="687"/>
      <c r="C83" s="696"/>
      <c r="D83" s="693"/>
      <c r="E83" s="386" t="s">
        <v>26</v>
      </c>
      <c r="F83" s="404" t="s">
        <v>1012</v>
      </c>
      <c r="G83" s="405">
        <v>8877.2000000000007</v>
      </c>
      <c r="H83" s="633"/>
    </row>
    <row r="84" spans="1:8" x14ac:dyDescent="0.25">
      <c r="A84" s="23"/>
      <c r="B84" s="686" t="s">
        <v>1180</v>
      </c>
      <c r="C84" s="698" t="s">
        <v>1181</v>
      </c>
      <c r="D84" s="692">
        <v>45754</v>
      </c>
      <c r="E84" s="383" t="s">
        <v>27</v>
      </c>
      <c r="F84" s="406" t="s">
        <v>1013</v>
      </c>
      <c r="G84" s="401">
        <v>5300</v>
      </c>
      <c r="H84" s="633"/>
    </row>
    <row r="85" spans="1:8" x14ac:dyDescent="0.25">
      <c r="A85" s="23"/>
      <c r="B85" s="686"/>
      <c r="C85" s="695"/>
      <c r="D85" s="692"/>
      <c r="E85" s="383" t="s">
        <v>27</v>
      </c>
      <c r="F85" s="407" t="s">
        <v>1014</v>
      </c>
      <c r="G85" s="403">
        <v>1700</v>
      </c>
      <c r="H85" s="633"/>
    </row>
    <row r="86" spans="1:8" x14ac:dyDescent="0.25">
      <c r="A86" s="23"/>
      <c r="B86" s="686"/>
      <c r="C86" s="695"/>
      <c r="D86" s="692"/>
      <c r="E86" s="383" t="s">
        <v>12</v>
      </c>
      <c r="F86" s="407" t="s">
        <v>1015</v>
      </c>
      <c r="G86" s="403">
        <v>1600</v>
      </c>
      <c r="H86" s="633"/>
    </row>
    <row r="87" spans="1:8" x14ac:dyDescent="0.25">
      <c r="A87" s="23"/>
      <c r="B87" s="686"/>
      <c r="C87" s="695"/>
      <c r="D87" s="692"/>
      <c r="E87" s="383" t="s">
        <v>27</v>
      </c>
      <c r="F87" s="407" t="s">
        <v>1016</v>
      </c>
      <c r="G87" s="403">
        <v>2000</v>
      </c>
      <c r="H87" s="633"/>
    </row>
    <row r="88" spans="1:8" x14ac:dyDescent="0.25">
      <c r="A88" s="23"/>
      <c r="B88" s="686"/>
      <c r="C88" s="695"/>
      <c r="D88" s="692"/>
      <c r="E88" s="383" t="s">
        <v>27</v>
      </c>
      <c r="F88" s="407" t="s">
        <v>1017</v>
      </c>
      <c r="G88" s="403">
        <v>1900</v>
      </c>
      <c r="H88" s="633"/>
    </row>
    <row r="89" spans="1:8" x14ac:dyDescent="0.25">
      <c r="A89" s="23"/>
      <c r="B89" s="686"/>
      <c r="C89" s="695"/>
      <c r="D89" s="692"/>
      <c r="E89" s="383" t="s">
        <v>27</v>
      </c>
      <c r="F89" s="407" t="s">
        <v>1598</v>
      </c>
      <c r="G89" s="403">
        <v>8237.89</v>
      </c>
      <c r="H89" s="633"/>
    </row>
    <row r="90" spans="1:8" x14ac:dyDescent="0.25">
      <c r="A90" s="23"/>
      <c r="B90" s="686"/>
      <c r="C90" s="695"/>
      <c r="D90" s="692"/>
      <c r="E90" s="383" t="s">
        <v>27</v>
      </c>
      <c r="F90" s="598" t="s">
        <v>1018</v>
      </c>
      <c r="G90" s="403">
        <v>15000</v>
      </c>
      <c r="H90" s="633"/>
    </row>
    <row r="91" spans="1:8" x14ac:dyDescent="0.25">
      <c r="A91" s="23"/>
      <c r="B91" s="686"/>
      <c r="C91" s="695"/>
      <c r="D91" s="692"/>
      <c r="E91" s="383" t="s">
        <v>42</v>
      </c>
      <c r="F91" s="598" t="s">
        <v>1019</v>
      </c>
      <c r="G91" s="403">
        <v>6371.27</v>
      </c>
      <c r="H91" s="633"/>
    </row>
    <row r="92" spans="1:8" x14ac:dyDescent="0.25">
      <c r="A92" s="23"/>
      <c r="B92" s="686"/>
      <c r="C92" s="695"/>
      <c r="D92" s="692"/>
      <c r="E92" s="383" t="s">
        <v>51</v>
      </c>
      <c r="F92" s="598" t="s">
        <v>1020</v>
      </c>
      <c r="G92" s="403">
        <v>8955.41</v>
      </c>
      <c r="H92" s="633"/>
    </row>
    <row r="93" spans="1:8" x14ac:dyDescent="0.25">
      <c r="A93" s="23"/>
      <c r="B93" s="686"/>
      <c r="C93" s="695"/>
      <c r="D93" s="692"/>
      <c r="E93" s="383" t="s">
        <v>49</v>
      </c>
      <c r="F93" s="598" t="s">
        <v>1021</v>
      </c>
      <c r="G93" s="403">
        <v>6326.64</v>
      </c>
      <c r="H93" s="633"/>
    </row>
    <row r="94" spans="1:8" x14ac:dyDescent="0.25">
      <c r="A94" s="23"/>
      <c r="B94" s="686"/>
      <c r="C94" s="695"/>
      <c r="D94" s="692"/>
      <c r="E94" s="383" t="s">
        <v>56</v>
      </c>
      <c r="F94" s="598" t="s">
        <v>1022</v>
      </c>
      <c r="G94" s="403">
        <v>6680.21</v>
      </c>
      <c r="H94" s="633"/>
    </row>
    <row r="95" spans="1:8" x14ac:dyDescent="0.25">
      <c r="A95" s="23"/>
      <c r="B95" s="686"/>
      <c r="C95" s="695"/>
      <c r="D95" s="692"/>
      <c r="E95" s="383" t="s">
        <v>54</v>
      </c>
      <c r="F95" s="598" t="s">
        <v>1023</v>
      </c>
      <c r="G95" s="403">
        <v>4315.96</v>
      </c>
      <c r="H95" s="633"/>
    </row>
    <row r="96" spans="1:8" x14ac:dyDescent="0.25">
      <c r="A96" s="23"/>
      <c r="B96" s="686"/>
      <c r="C96" s="695"/>
      <c r="D96" s="692"/>
      <c r="E96" s="383" t="s">
        <v>68</v>
      </c>
      <c r="F96" s="407" t="s">
        <v>1024</v>
      </c>
      <c r="G96" s="403">
        <v>5343.12</v>
      </c>
      <c r="H96" s="633"/>
    </row>
    <row r="97" spans="1:8" x14ac:dyDescent="0.25">
      <c r="A97" s="23"/>
      <c r="B97" s="686"/>
      <c r="C97" s="695"/>
      <c r="D97" s="692"/>
      <c r="E97" s="383" t="s">
        <v>27</v>
      </c>
      <c r="F97" s="598" t="s">
        <v>1025</v>
      </c>
      <c r="G97" s="403">
        <v>7281.71</v>
      </c>
      <c r="H97" s="633"/>
    </row>
    <row r="98" spans="1:8" x14ac:dyDescent="0.25">
      <c r="A98" s="23"/>
      <c r="B98" s="686"/>
      <c r="C98" s="695"/>
      <c r="D98" s="692"/>
      <c r="E98" s="383" t="s">
        <v>27</v>
      </c>
      <c r="F98" s="598" t="s">
        <v>1026</v>
      </c>
      <c r="G98" s="403">
        <v>3498.5</v>
      </c>
      <c r="H98" s="633"/>
    </row>
    <row r="99" spans="1:8" x14ac:dyDescent="0.25">
      <c r="A99" s="23"/>
      <c r="B99" s="686"/>
      <c r="C99" s="695"/>
      <c r="D99" s="692"/>
      <c r="E99" s="383" t="s">
        <v>27</v>
      </c>
      <c r="F99" s="407" t="s">
        <v>1027</v>
      </c>
      <c r="G99" s="403">
        <v>2500</v>
      </c>
      <c r="H99" s="633"/>
    </row>
    <row r="100" spans="1:8" x14ac:dyDescent="0.25">
      <c r="A100" s="23"/>
      <c r="B100" s="686"/>
      <c r="C100" s="695"/>
      <c r="D100" s="692"/>
      <c r="E100" s="383" t="s">
        <v>27</v>
      </c>
      <c r="F100" s="407" t="s">
        <v>1028</v>
      </c>
      <c r="G100" s="403">
        <v>2200</v>
      </c>
      <c r="H100" s="633"/>
    </row>
    <row r="101" spans="1:8" x14ac:dyDescent="0.25">
      <c r="A101" s="23"/>
      <c r="B101" s="686"/>
      <c r="C101" s="695"/>
      <c r="D101" s="692"/>
      <c r="E101" s="383" t="s">
        <v>27</v>
      </c>
      <c r="F101" s="407" t="s">
        <v>14</v>
      </c>
      <c r="G101" s="403">
        <v>1850</v>
      </c>
      <c r="H101" s="633"/>
    </row>
    <row r="102" spans="1:8" ht="15.75" thickBot="1" x14ac:dyDescent="0.3">
      <c r="A102" s="23"/>
      <c r="B102" s="687"/>
      <c r="C102" s="696"/>
      <c r="D102" s="693"/>
      <c r="E102" s="386" t="s">
        <v>12</v>
      </c>
      <c r="F102" s="408" t="s">
        <v>12</v>
      </c>
      <c r="G102" s="405">
        <v>1800</v>
      </c>
      <c r="H102" s="633"/>
    </row>
    <row r="103" spans="1:8" x14ac:dyDescent="0.25">
      <c r="A103" s="23"/>
      <c r="B103" s="686" t="s">
        <v>1182</v>
      </c>
      <c r="C103" s="695" t="s">
        <v>1183</v>
      </c>
      <c r="D103" s="692">
        <v>45488</v>
      </c>
      <c r="E103" s="383" t="s">
        <v>27</v>
      </c>
      <c r="F103" s="400" t="s">
        <v>14</v>
      </c>
      <c r="G103" s="401">
        <v>1800</v>
      </c>
      <c r="H103" s="633"/>
    </row>
    <row r="104" spans="1:8" x14ac:dyDescent="0.25">
      <c r="A104" s="23"/>
      <c r="B104" s="686"/>
      <c r="C104" s="695"/>
      <c r="D104" s="692"/>
      <c r="E104" s="383" t="s">
        <v>21</v>
      </c>
      <c r="F104" s="402" t="s">
        <v>21</v>
      </c>
      <c r="G104" s="403">
        <v>2000</v>
      </c>
      <c r="H104" s="633"/>
    </row>
    <row r="105" spans="1:8" ht="15.75" thickBot="1" x14ac:dyDescent="0.3">
      <c r="A105" s="23"/>
      <c r="B105" s="687"/>
      <c r="C105" s="696"/>
      <c r="D105" s="693"/>
      <c r="E105" s="386" t="s">
        <v>27</v>
      </c>
      <c r="F105" s="404" t="s">
        <v>26</v>
      </c>
      <c r="G105" s="405">
        <v>2800</v>
      </c>
      <c r="H105" s="633"/>
    </row>
    <row r="106" spans="1:8" x14ac:dyDescent="0.25">
      <c r="A106" s="23"/>
      <c r="B106" s="686" t="s">
        <v>1184</v>
      </c>
      <c r="C106" s="689" t="s">
        <v>1185</v>
      </c>
      <c r="D106" s="692">
        <v>45553</v>
      </c>
      <c r="E106" s="383" t="s">
        <v>27</v>
      </c>
      <c r="F106" s="400" t="s">
        <v>177</v>
      </c>
      <c r="G106" s="401">
        <v>2022.12</v>
      </c>
      <c r="H106" s="633"/>
    </row>
    <row r="107" spans="1:8" x14ac:dyDescent="0.25">
      <c r="A107" s="23"/>
      <c r="B107" s="686"/>
      <c r="C107" s="689"/>
      <c r="D107" s="692"/>
      <c r="E107" s="383" t="s">
        <v>27</v>
      </c>
      <c r="F107" s="402" t="s">
        <v>178</v>
      </c>
      <c r="G107" s="403">
        <v>1944.94</v>
      </c>
      <c r="H107" s="633"/>
    </row>
    <row r="108" spans="1:8" x14ac:dyDescent="0.25">
      <c r="A108" s="23"/>
      <c r="B108" s="686"/>
      <c r="C108" s="689"/>
      <c r="D108" s="692"/>
      <c r="E108" s="383" t="s">
        <v>42</v>
      </c>
      <c r="F108" s="402" t="s">
        <v>42</v>
      </c>
      <c r="G108" s="403">
        <v>6700.63</v>
      </c>
      <c r="H108" s="633"/>
    </row>
    <row r="109" spans="1:8" x14ac:dyDescent="0.25">
      <c r="A109" s="23"/>
      <c r="B109" s="686"/>
      <c r="C109" s="689"/>
      <c r="D109" s="692"/>
      <c r="E109" s="383" t="s">
        <v>49</v>
      </c>
      <c r="F109" s="409" t="s">
        <v>1029</v>
      </c>
      <c r="G109" s="403">
        <v>6482.74</v>
      </c>
      <c r="H109" s="633"/>
    </row>
    <row r="110" spans="1:8" x14ac:dyDescent="0.25">
      <c r="A110" s="23"/>
      <c r="B110" s="686"/>
      <c r="C110" s="689"/>
      <c r="D110" s="692"/>
      <c r="E110" s="383" t="s">
        <v>27</v>
      </c>
      <c r="F110" s="409" t="s">
        <v>969</v>
      </c>
      <c r="G110" s="403">
        <v>5683.15</v>
      </c>
      <c r="H110" s="633"/>
    </row>
    <row r="111" spans="1:8" x14ac:dyDescent="0.25">
      <c r="A111" s="23"/>
      <c r="B111" s="686"/>
      <c r="C111" s="689"/>
      <c r="D111" s="692"/>
      <c r="E111" s="383" t="s">
        <v>27</v>
      </c>
      <c r="F111" s="409" t="s">
        <v>84</v>
      </c>
      <c r="G111" s="403">
        <v>7382.47</v>
      </c>
      <c r="H111" s="633"/>
    </row>
    <row r="112" spans="1:8" x14ac:dyDescent="0.25">
      <c r="A112" s="23"/>
      <c r="B112" s="686"/>
      <c r="C112" s="689"/>
      <c r="D112" s="692"/>
      <c r="E112" s="383" t="s">
        <v>32</v>
      </c>
      <c r="F112" s="409" t="s">
        <v>1030</v>
      </c>
      <c r="G112" s="403">
        <v>4982.26</v>
      </c>
      <c r="H112" s="633"/>
    </row>
    <row r="113" spans="1:8" x14ac:dyDescent="0.25">
      <c r="A113" s="23"/>
      <c r="B113" s="686"/>
      <c r="C113" s="689"/>
      <c r="D113" s="692"/>
      <c r="E113" s="383" t="s">
        <v>42</v>
      </c>
      <c r="F113" s="409" t="s">
        <v>42</v>
      </c>
      <c r="G113" s="403">
        <v>6700.63</v>
      </c>
      <c r="H113" s="633"/>
    </row>
    <row r="114" spans="1:8" x14ac:dyDescent="0.25">
      <c r="A114" s="23"/>
      <c r="B114" s="686"/>
      <c r="C114" s="689"/>
      <c r="D114" s="692"/>
      <c r="E114" s="383" t="s">
        <v>49</v>
      </c>
      <c r="F114" s="409" t="s">
        <v>1029</v>
      </c>
      <c r="G114" s="403">
        <v>6482.74</v>
      </c>
      <c r="H114" s="633"/>
    </row>
    <row r="115" spans="1:8" x14ac:dyDescent="0.25">
      <c r="A115" s="23"/>
      <c r="B115" s="686"/>
      <c r="C115" s="689"/>
      <c r="D115" s="692"/>
      <c r="E115" s="383" t="s">
        <v>27</v>
      </c>
      <c r="F115" s="409" t="s">
        <v>969</v>
      </c>
      <c r="G115" s="403">
        <v>5683.15</v>
      </c>
      <c r="H115" s="633"/>
    </row>
    <row r="116" spans="1:8" x14ac:dyDescent="0.25">
      <c r="A116" s="23"/>
      <c r="B116" s="686"/>
      <c r="C116" s="689"/>
      <c r="D116" s="692"/>
      <c r="E116" s="383" t="s">
        <v>27</v>
      </c>
      <c r="F116" s="409" t="s">
        <v>84</v>
      </c>
      <c r="G116" s="403">
        <v>7382.47</v>
      </c>
      <c r="H116" s="633"/>
    </row>
    <row r="117" spans="1:8" x14ac:dyDescent="0.25">
      <c r="A117" s="23"/>
      <c r="B117" s="686"/>
      <c r="C117" s="689"/>
      <c r="D117" s="692"/>
      <c r="E117" s="383" t="s">
        <v>32</v>
      </c>
      <c r="F117" s="409" t="s">
        <v>1030</v>
      </c>
      <c r="G117" s="403">
        <v>4982.26</v>
      </c>
      <c r="H117" s="633"/>
    </row>
    <row r="118" spans="1:8" ht="15.75" thickBot="1" x14ac:dyDescent="0.3">
      <c r="A118" s="23"/>
      <c r="B118" s="687"/>
      <c r="C118" s="690"/>
      <c r="D118" s="693"/>
      <c r="E118" s="386" t="s">
        <v>27</v>
      </c>
      <c r="F118" s="410" t="s">
        <v>178</v>
      </c>
      <c r="G118" s="405">
        <v>1944.94</v>
      </c>
      <c r="H118" s="633"/>
    </row>
    <row r="119" spans="1:8" x14ac:dyDescent="0.25">
      <c r="A119" s="23"/>
      <c r="B119" s="701" t="s">
        <v>1186</v>
      </c>
      <c r="C119" s="695" t="s">
        <v>1187</v>
      </c>
      <c r="D119" s="703">
        <v>45531</v>
      </c>
      <c r="E119" s="383" t="s">
        <v>14</v>
      </c>
      <c r="F119" s="411" t="s">
        <v>1031</v>
      </c>
      <c r="G119" s="401">
        <v>2022.12</v>
      </c>
      <c r="H119" s="633"/>
    </row>
    <row r="120" spans="1:8" x14ac:dyDescent="0.25">
      <c r="A120" s="23"/>
      <c r="B120" s="701"/>
      <c r="C120" s="695"/>
      <c r="D120" s="703"/>
      <c r="E120" s="383" t="s">
        <v>27</v>
      </c>
      <c r="F120" s="409" t="s">
        <v>1032</v>
      </c>
      <c r="G120" s="403">
        <v>2328.98</v>
      </c>
      <c r="H120" s="633"/>
    </row>
    <row r="121" spans="1:8" x14ac:dyDescent="0.25">
      <c r="A121" s="23"/>
      <c r="B121" s="701"/>
      <c r="C121" s="695"/>
      <c r="D121" s="703"/>
      <c r="E121" s="383" t="s">
        <v>27</v>
      </c>
      <c r="F121" s="409" t="s">
        <v>1033</v>
      </c>
      <c r="G121" s="403">
        <v>2328.98</v>
      </c>
      <c r="H121" s="633"/>
    </row>
    <row r="122" spans="1:8" x14ac:dyDescent="0.25">
      <c r="A122" s="23"/>
      <c r="B122" s="701"/>
      <c r="C122" s="695"/>
      <c r="D122" s="703"/>
      <c r="E122" s="383" t="s">
        <v>63</v>
      </c>
      <c r="F122" s="409" t="s">
        <v>1034</v>
      </c>
      <c r="G122" s="403">
        <v>2373.61</v>
      </c>
      <c r="H122" s="633"/>
    </row>
    <row r="123" spans="1:8" x14ac:dyDescent="0.25">
      <c r="A123" s="23"/>
      <c r="B123" s="701"/>
      <c r="C123" s="695"/>
      <c r="D123" s="703"/>
      <c r="E123" s="383" t="s">
        <v>32</v>
      </c>
      <c r="F123" s="409" t="s">
        <v>1035</v>
      </c>
      <c r="G123" s="403">
        <v>4982.26</v>
      </c>
      <c r="H123" s="633"/>
    </row>
    <row r="124" spans="1:8" ht="15.75" thickBot="1" x14ac:dyDescent="0.3">
      <c r="A124" s="23"/>
      <c r="B124" s="702"/>
      <c r="C124" s="696"/>
      <c r="D124" s="704"/>
      <c r="E124" s="386" t="s">
        <v>26</v>
      </c>
      <c r="F124" s="410" t="s">
        <v>1036</v>
      </c>
      <c r="G124" s="405">
        <v>8327.89</v>
      </c>
      <c r="H124" s="633"/>
    </row>
    <row r="125" spans="1:8" x14ac:dyDescent="0.25">
      <c r="A125" s="23"/>
      <c r="B125" s="701" t="s">
        <v>1188</v>
      </c>
      <c r="C125" s="695" t="s">
        <v>1189</v>
      </c>
      <c r="D125" s="703">
        <v>45468</v>
      </c>
      <c r="E125" s="383" t="s">
        <v>27</v>
      </c>
      <c r="F125" s="411" t="s">
        <v>1037</v>
      </c>
      <c r="G125" s="401">
        <v>5000</v>
      </c>
      <c r="H125" s="633"/>
    </row>
    <row r="126" spans="1:8" x14ac:dyDescent="0.25">
      <c r="A126" s="23"/>
      <c r="B126" s="701"/>
      <c r="C126" s="695"/>
      <c r="D126" s="703"/>
      <c r="E126" s="383" t="s">
        <v>12</v>
      </c>
      <c r="F126" s="409" t="s">
        <v>1038</v>
      </c>
      <c r="G126" s="403">
        <v>1650</v>
      </c>
      <c r="H126" s="633"/>
    </row>
    <row r="127" spans="1:8" x14ac:dyDescent="0.25">
      <c r="A127" s="23"/>
      <c r="B127" s="701"/>
      <c r="C127" s="695"/>
      <c r="D127" s="703"/>
      <c r="E127" s="383" t="s">
        <v>27</v>
      </c>
      <c r="F127" s="409" t="s">
        <v>1039</v>
      </c>
      <c r="G127" s="403">
        <v>2030</v>
      </c>
      <c r="H127" s="633"/>
    </row>
    <row r="128" spans="1:8" x14ac:dyDescent="0.25">
      <c r="A128" s="23"/>
      <c r="B128" s="701"/>
      <c r="C128" s="695"/>
      <c r="D128" s="703"/>
      <c r="E128" s="383" t="s">
        <v>27</v>
      </c>
      <c r="F128" s="409" t="s">
        <v>1040</v>
      </c>
      <c r="G128" s="403">
        <v>2550</v>
      </c>
      <c r="H128" s="633"/>
    </row>
    <row r="129" spans="1:8" ht="15.75" thickBot="1" x14ac:dyDescent="0.3">
      <c r="A129" s="23"/>
      <c r="B129" s="702"/>
      <c r="C129" s="696"/>
      <c r="D129" s="704"/>
      <c r="E129" s="386" t="s">
        <v>27</v>
      </c>
      <c r="F129" s="410" t="s">
        <v>1041</v>
      </c>
      <c r="G129" s="405">
        <v>3000</v>
      </c>
      <c r="H129" s="633"/>
    </row>
    <row r="130" spans="1:8" ht="105.75" thickBot="1" x14ac:dyDescent="0.3">
      <c r="A130" s="23"/>
      <c r="B130" s="425" t="s">
        <v>1190</v>
      </c>
      <c r="C130" s="427" t="s">
        <v>1191</v>
      </c>
      <c r="D130" s="426">
        <v>45708</v>
      </c>
      <c r="E130" s="386" t="s">
        <v>12</v>
      </c>
      <c r="F130" s="412" t="s">
        <v>1042</v>
      </c>
      <c r="G130" s="413">
        <v>1991.92</v>
      </c>
      <c r="H130" s="634"/>
    </row>
    <row r="131" spans="1:8" x14ac:dyDescent="0.25">
      <c r="A131" s="23"/>
      <c r="B131" s="701" t="s">
        <v>1192</v>
      </c>
      <c r="C131" s="695" t="s">
        <v>1193</v>
      </c>
      <c r="D131" s="703">
        <v>45733</v>
      </c>
      <c r="E131" s="383" t="s">
        <v>27</v>
      </c>
      <c r="F131" s="411" t="s">
        <v>1043</v>
      </c>
      <c r="G131" s="401">
        <v>1937.91</v>
      </c>
      <c r="H131" s="633"/>
    </row>
    <row r="132" spans="1:8" x14ac:dyDescent="0.25">
      <c r="A132" s="23"/>
      <c r="B132" s="701"/>
      <c r="C132" s="695"/>
      <c r="D132" s="703"/>
      <c r="E132" s="383" t="s">
        <v>27</v>
      </c>
      <c r="F132" s="409" t="s">
        <v>966</v>
      </c>
      <c r="G132" s="403">
        <v>2948.06</v>
      </c>
      <c r="H132" s="633"/>
    </row>
    <row r="133" spans="1:8" x14ac:dyDescent="0.25">
      <c r="A133" s="23"/>
      <c r="B133" s="701"/>
      <c r="C133" s="695"/>
      <c r="D133" s="703"/>
      <c r="E133" s="383" t="s">
        <v>27</v>
      </c>
      <c r="F133" s="409" t="s">
        <v>178</v>
      </c>
      <c r="G133" s="403">
        <v>2028.39</v>
      </c>
      <c r="H133" s="633"/>
    </row>
    <row r="134" spans="1:8" x14ac:dyDescent="0.25">
      <c r="A134" s="23"/>
      <c r="B134" s="701"/>
      <c r="C134" s="695"/>
      <c r="D134" s="703"/>
      <c r="E134" s="383" t="s">
        <v>23</v>
      </c>
      <c r="F134" s="409" t="s">
        <v>1044</v>
      </c>
      <c r="G134" s="403">
        <v>2948.06</v>
      </c>
      <c r="H134" s="633"/>
    </row>
    <row r="135" spans="1:8" x14ac:dyDescent="0.25">
      <c r="A135" s="23"/>
      <c r="B135" s="701"/>
      <c r="C135" s="695"/>
      <c r="D135" s="703"/>
      <c r="E135" s="383" t="s">
        <v>27</v>
      </c>
      <c r="F135" s="409" t="s">
        <v>173</v>
      </c>
      <c r="G135" s="403">
        <v>7021.7</v>
      </c>
      <c r="H135" s="633"/>
    </row>
    <row r="136" spans="1:8" x14ac:dyDescent="0.25">
      <c r="A136" s="23"/>
      <c r="B136" s="701"/>
      <c r="C136" s="695"/>
      <c r="D136" s="703"/>
      <c r="E136" s="383" t="s">
        <v>27</v>
      </c>
      <c r="F136" s="409" t="s">
        <v>968</v>
      </c>
      <c r="G136" s="403">
        <v>5207.1400000000003</v>
      </c>
      <c r="H136" s="633"/>
    </row>
    <row r="137" spans="1:8" x14ac:dyDescent="0.25">
      <c r="A137" s="23"/>
      <c r="B137" s="701"/>
      <c r="C137" s="695"/>
      <c r="D137" s="703"/>
      <c r="E137" s="383" t="s">
        <v>27</v>
      </c>
      <c r="F137" s="409" t="s">
        <v>964</v>
      </c>
      <c r="G137" s="403">
        <v>9859.67</v>
      </c>
      <c r="H137" s="633"/>
    </row>
    <row r="138" spans="1:8" x14ac:dyDescent="0.25">
      <c r="A138" s="23"/>
      <c r="B138" s="701"/>
      <c r="C138" s="695"/>
      <c r="D138" s="703"/>
      <c r="E138" s="383" t="s">
        <v>49</v>
      </c>
      <c r="F138" s="409" t="s">
        <v>1029</v>
      </c>
      <c r="G138" s="403">
        <v>6326.64</v>
      </c>
      <c r="H138" s="633"/>
    </row>
    <row r="139" spans="1:8" x14ac:dyDescent="0.25">
      <c r="A139" s="23"/>
      <c r="B139" s="701"/>
      <c r="C139" s="695"/>
      <c r="D139" s="703"/>
      <c r="E139" s="383" t="s">
        <v>27</v>
      </c>
      <c r="F139" s="409" t="s">
        <v>179</v>
      </c>
      <c r="G139" s="403">
        <v>7021.7</v>
      </c>
      <c r="H139" s="633"/>
    </row>
    <row r="140" spans="1:8" x14ac:dyDescent="0.25">
      <c r="A140" s="23"/>
      <c r="B140" s="701"/>
      <c r="C140" s="695"/>
      <c r="D140" s="703"/>
      <c r="E140" s="383" t="s">
        <v>40</v>
      </c>
      <c r="F140" s="409" t="s">
        <v>40</v>
      </c>
      <c r="G140" s="403">
        <v>4553.91</v>
      </c>
      <c r="H140" s="633"/>
    </row>
    <row r="141" spans="1:8" x14ac:dyDescent="0.25">
      <c r="A141" s="23"/>
      <c r="B141" s="701"/>
      <c r="C141" s="695"/>
      <c r="D141" s="703"/>
      <c r="E141" s="383" t="s">
        <v>44</v>
      </c>
      <c r="F141" s="409" t="s">
        <v>44</v>
      </c>
      <c r="G141" s="403">
        <v>10248.049999999999</v>
      </c>
      <c r="H141" s="633"/>
    </row>
    <row r="142" spans="1:8" x14ac:dyDescent="0.25">
      <c r="A142" s="23"/>
      <c r="B142" s="701"/>
      <c r="C142" s="695"/>
      <c r="D142" s="703"/>
      <c r="E142" s="383" t="s">
        <v>27</v>
      </c>
      <c r="F142" s="409" t="s">
        <v>174</v>
      </c>
      <c r="G142" s="403">
        <v>10031</v>
      </c>
      <c r="H142" s="633"/>
    </row>
    <row r="143" spans="1:8" x14ac:dyDescent="0.25">
      <c r="A143" s="23"/>
      <c r="B143" s="701"/>
      <c r="C143" s="695"/>
      <c r="D143" s="703"/>
      <c r="E143" s="383" t="s">
        <v>34</v>
      </c>
      <c r="F143" s="409" t="s">
        <v>1045</v>
      </c>
      <c r="G143" s="403">
        <v>6491.7</v>
      </c>
      <c r="H143" s="633"/>
    </row>
    <row r="144" spans="1:8" x14ac:dyDescent="0.25">
      <c r="A144" s="23"/>
      <c r="B144" s="701"/>
      <c r="C144" s="695"/>
      <c r="D144" s="703"/>
      <c r="E144" s="383" t="s">
        <v>56</v>
      </c>
      <c r="F144" s="409" t="s">
        <v>969</v>
      </c>
      <c r="G144" s="403">
        <v>6680.21</v>
      </c>
      <c r="H144" s="633"/>
    </row>
    <row r="145" spans="1:8" x14ac:dyDescent="0.25">
      <c r="A145" s="23"/>
      <c r="B145" s="701"/>
      <c r="C145" s="695"/>
      <c r="D145" s="703"/>
      <c r="E145" s="383" t="s">
        <v>58</v>
      </c>
      <c r="F145" s="409" t="s">
        <v>180</v>
      </c>
      <c r="G145" s="403">
        <v>9470.32</v>
      </c>
      <c r="H145" s="633"/>
    </row>
    <row r="146" spans="1:8" x14ac:dyDescent="0.25">
      <c r="A146" s="23"/>
      <c r="B146" s="701"/>
      <c r="C146" s="695"/>
      <c r="D146" s="703"/>
      <c r="E146" s="383" t="s">
        <v>79</v>
      </c>
      <c r="F146" s="409" t="s">
        <v>79</v>
      </c>
      <c r="G146" s="403">
        <v>9558.34</v>
      </c>
      <c r="H146" s="633"/>
    </row>
    <row r="147" spans="1:8" x14ac:dyDescent="0.25">
      <c r="A147" s="23"/>
      <c r="B147" s="701"/>
      <c r="C147" s="695"/>
      <c r="D147" s="703"/>
      <c r="E147" s="383" t="s">
        <v>82</v>
      </c>
      <c r="F147" s="409" t="s">
        <v>82</v>
      </c>
      <c r="G147" s="403">
        <v>5652.78</v>
      </c>
      <c r="H147" s="633"/>
    </row>
    <row r="148" spans="1:8" x14ac:dyDescent="0.25">
      <c r="A148" s="23"/>
      <c r="B148" s="701"/>
      <c r="C148" s="695"/>
      <c r="D148" s="703"/>
      <c r="E148" s="383" t="s">
        <v>84</v>
      </c>
      <c r="F148" s="409" t="s">
        <v>84</v>
      </c>
      <c r="G148" s="403">
        <v>7933.56</v>
      </c>
      <c r="H148" s="633"/>
    </row>
    <row r="149" spans="1:8" x14ac:dyDescent="0.25">
      <c r="A149" s="23"/>
      <c r="B149" s="701"/>
      <c r="C149" s="695"/>
      <c r="D149" s="703"/>
      <c r="E149" s="383" t="s">
        <v>27</v>
      </c>
      <c r="F149" s="409" t="s">
        <v>86</v>
      </c>
      <c r="G149" s="403">
        <v>9859.67</v>
      </c>
      <c r="H149" s="633"/>
    </row>
    <row r="150" spans="1:8" x14ac:dyDescent="0.25">
      <c r="A150" s="23"/>
      <c r="B150" s="701"/>
      <c r="C150" s="695"/>
      <c r="D150" s="703"/>
      <c r="E150" s="383" t="s">
        <v>27</v>
      </c>
      <c r="F150" s="409" t="s">
        <v>182</v>
      </c>
      <c r="G150" s="403">
        <v>16000</v>
      </c>
      <c r="H150" s="633"/>
    </row>
    <row r="151" spans="1:8" x14ac:dyDescent="0.25">
      <c r="A151" s="23"/>
      <c r="B151" s="701"/>
      <c r="C151" s="695"/>
      <c r="D151" s="703"/>
      <c r="E151" s="383" t="s">
        <v>30</v>
      </c>
      <c r="F151" s="409" t="s">
        <v>1046</v>
      </c>
      <c r="G151" s="403">
        <v>3067.14</v>
      </c>
      <c r="H151" s="633"/>
    </row>
    <row r="152" spans="1:8" ht="15.75" thickBot="1" x14ac:dyDescent="0.3">
      <c r="A152" s="23"/>
      <c r="B152" s="702"/>
      <c r="C152" s="696"/>
      <c r="D152" s="704"/>
      <c r="E152" s="386" t="s">
        <v>27</v>
      </c>
      <c r="F152" s="410" t="s">
        <v>1047</v>
      </c>
      <c r="G152" s="405">
        <v>3200</v>
      </c>
      <c r="H152" s="633"/>
    </row>
    <row r="153" spans="1:8" x14ac:dyDescent="0.25">
      <c r="A153" s="23"/>
      <c r="B153" s="701" t="s">
        <v>1194</v>
      </c>
      <c r="C153" s="695" t="s">
        <v>1195</v>
      </c>
      <c r="D153" s="703">
        <v>45506</v>
      </c>
      <c r="E153" s="383" t="s">
        <v>12</v>
      </c>
      <c r="F153" s="411" t="s">
        <v>1048</v>
      </c>
      <c r="G153" s="401">
        <v>1800</v>
      </c>
      <c r="H153" s="633"/>
    </row>
    <row r="154" spans="1:8" x14ac:dyDescent="0.25">
      <c r="A154" s="23"/>
      <c r="B154" s="701"/>
      <c r="C154" s="695"/>
      <c r="D154" s="703"/>
      <c r="E154" s="383" t="s">
        <v>27</v>
      </c>
      <c r="F154" s="409" t="s">
        <v>1049</v>
      </c>
      <c r="G154" s="403">
        <v>2100</v>
      </c>
      <c r="H154" s="633"/>
    </row>
    <row r="155" spans="1:8" x14ac:dyDescent="0.25">
      <c r="A155" s="23"/>
      <c r="B155" s="701"/>
      <c r="C155" s="695"/>
      <c r="D155" s="703"/>
      <c r="E155" s="383" t="s">
        <v>27</v>
      </c>
      <c r="F155" s="409" t="s">
        <v>1050</v>
      </c>
      <c r="G155" s="403">
        <v>2100</v>
      </c>
      <c r="H155" s="633"/>
    </row>
    <row r="156" spans="1:8" x14ac:dyDescent="0.25">
      <c r="A156" s="23"/>
      <c r="B156" s="701"/>
      <c r="C156" s="695"/>
      <c r="D156" s="703"/>
      <c r="E156" s="383" t="s">
        <v>27</v>
      </c>
      <c r="F156" s="409" t="s">
        <v>1051</v>
      </c>
      <c r="G156" s="403">
        <v>5000</v>
      </c>
      <c r="H156" s="633"/>
    </row>
    <row r="157" spans="1:8" x14ac:dyDescent="0.25">
      <c r="A157" s="23"/>
      <c r="B157" s="701"/>
      <c r="C157" s="695"/>
      <c r="D157" s="703"/>
      <c r="E157" s="383" t="s">
        <v>49</v>
      </c>
      <c r="F157" s="409" t="s">
        <v>1052</v>
      </c>
      <c r="G157" s="403">
        <v>6000</v>
      </c>
      <c r="H157" s="633"/>
    </row>
    <row r="158" spans="1:8" x14ac:dyDescent="0.25">
      <c r="A158" s="23"/>
      <c r="B158" s="701"/>
      <c r="C158" s="695"/>
      <c r="D158" s="703"/>
      <c r="E158" s="383" t="s">
        <v>51</v>
      </c>
      <c r="F158" s="409" t="s">
        <v>1053</v>
      </c>
      <c r="G158" s="403">
        <v>7500</v>
      </c>
      <c r="H158" s="633"/>
    </row>
    <row r="159" spans="1:8" x14ac:dyDescent="0.25">
      <c r="A159" s="23"/>
      <c r="B159" s="701"/>
      <c r="C159" s="695"/>
      <c r="D159" s="703"/>
      <c r="E159" s="383" t="s">
        <v>27</v>
      </c>
      <c r="F159" s="409" t="s">
        <v>1054</v>
      </c>
      <c r="G159" s="403">
        <v>7000</v>
      </c>
      <c r="H159" s="633"/>
    </row>
    <row r="160" spans="1:8" x14ac:dyDescent="0.25">
      <c r="A160" s="23"/>
      <c r="B160" s="701"/>
      <c r="C160" s="695"/>
      <c r="D160" s="703"/>
      <c r="E160" s="383" t="s">
        <v>27</v>
      </c>
      <c r="F160" s="409" t="s">
        <v>1055</v>
      </c>
      <c r="G160" s="403">
        <v>8500</v>
      </c>
      <c r="H160" s="633"/>
    </row>
    <row r="161" spans="1:8" x14ac:dyDescent="0.25">
      <c r="A161" s="23"/>
      <c r="B161" s="701"/>
      <c r="C161" s="695"/>
      <c r="D161" s="703"/>
      <c r="E161" s="383" t="s">
        <v>27</v>
      </c>
      <c r="F161" s="409" t="s">
        <v>1056</v>
      </c>
      <c r="G161" s="403">
        <v>4000</v>
      </c>
      <c r="H161" s="633"/>
    </row>
    <row r="162" spans="1:8" x14ac:dyDescent="0.25">
      <c r="A162" s="23"/>
      <c r="B162" s="701"/>
      <c r="C162" s="695"/>
      <c r="D162" s="703"/>
      <c r="E162" s="383" t="s">
        <v>27</v>
      </c>
      <c r="F162" s="409" t="s">
        <v>1057</v>
      </c>
      <c r="G162" s="403">
        <v>5000</v>
      </c>
      <c r="H162" s="633"/>
    </row>
    <row r="163" spans="1:8" x14ac:dyDescent="0.25">
      <c r="A163" s="23"/>
      <c r="B163" s="701"/>
      <c r="C163" s="695"/>
      <c r="D163" s="703"/>
      <c r="E163" s="383" t="s">
        <v>44</v>
      </c>
      <c r="F163" s="409" t="s">
        <v>1058</v>
      </c>
      <c r="G163" s="403">
        <v>10000</v>
      </c>
      <c r="H163" s="633"/>
    </row>
    <row r="164" spans="1:8" x14ac:dyDescent="0.25">
      <c r="A164" s="23"/>
      <c r="B164" s="701"/>
      <c r="C164" s="695"/>
      <c r="D164" s="703"/>
      <c r="E164" s="383" t="s">
        <v>27</v>
      </c>
      <c r="F164" s="409" t="s">
        <v>1059</v>
      </c>
      <c r="G164" s="403">
        <v>4000</v>
      </c>
      <c r="H164" s="633"/>
    </row>
    <row r="165" spans="1:8" x14ac:dyDescent="0.25">
      <c r="A165" s="23"/>
      <c r="B165" s="701"/>
      <c r="C165" s="695"/>
      <c r="D165" s="703"/>
      <c r="E165" s="383" t="s">
        <v>27</v>
      </c>
      <c r="F165" s="409" t="s">
        <v>1060</v>
      </c>
      <c r="G165" s="403">
        <v>6000</v>
      </c>
      <c r="H165" s="633"/>
    </row>
    <row r="166" spans="1:8" x14ac:dyDescent="0.25">
      <c r="A166" s="23"/>
      <c r="B166" s="701"/>
      <c r="C166" s="695"/>
      <c r="D166" s="703"/>
      <c r="E166" s="383" t="s">
        <v>27</v>
      </c>
      <c r="F166" s="409" t="s">
        <v>1061</v>
      </c>
      <c r="G166" s="403">
        <v>10000</v>
      </c>
      <c r="H166" s="633"/>
    </row>
    <row r="167" spans="1:8" x14ac:dyDescent="0.25">
      <c r="A167" s="23"/>
      <c r="B167" s="701"/>
      <c r="C167" s="695"/>
      <c r="D167" s="703"/>
      <c r="E167" s="383" t="s">
        <v>27</v>
      </c>
      <c r="F167" s="409" t="s">
        <v>1062</v>
      </c>
      <c r="G167" s="403">
        <v>2200</v>
      </c>
      <c r="H167" s="633"/>
    </row>
    <row r="168" spans="1:8" x14ac:dyDescent="0.25">
      <c r="A168" s="23"/>
      <c r="B168" s="701"/>
      <c r="C168" s="695"/>
      <c r="D168" s="703"/>
      <c r="E168" s="383" t="s">
        <v>44</v>
      </c>
      <c r="F168" s="409" t="s">
        <v>1063</v>
      </c>
      <c r="G168" s="403">
        <v>10000</v>
      </c>
      <c r="H168" s="633"/>
    </row>
    <row r="169" spans="1:8" x14ac:dyDescent="0.25">
      <c r="A169" s="23"/>
      <c r="B169" s="701"/>
      <c r="C169" s="695"/>
      <c r="D169" s="703"/>
      <c r="E169" s="383" t="s">
        <v>49</v>
      </c>
      <c r="F169" s="409" t="s">
        <v>1064</v>
      </c>
      <c r="G169" s="403">
        <v>6000</v>
      </c>
      <c r="H169" s="633"/>
    </row>
    <row r="170" spans="1:8" x14ac:dyDescent="0.25">
      <c r="A170" s="23"/>
      <c r="B170" s="701"/>
      <c r="C170" s="695"/>
      <c r="D170" s="703"/>
      <c r="E170" s="383" t="s">
        <v>51</v>
      </c>
      <c r="F170" s="409" t="s">
        <v>1065</v>
      </c>
      <c r="G170" s="403">
        <v>7500</v>
      </c>
      <c r="H170" s="633"/>
    </row>
    <row r="171" spans="1:8" x14ac:dyDescent="0.25">
      <c r="A171" s="23"/>
      <c r="B171" s="701"/>
      <c r="C171" s="695"/>
      <c r="D171" s="703"/>
      <c r="E171" s="383" t="s">
        <v>27</v>
      </c>
      <c r="F171" s="409" t="s">
        <v>1066</v>
      </c>
      <c r="G171" s="403">
        <v>5000</v>
      </c>
      <c r="H171" s="633"/>
    </row>
    <row r="172" spans="1:8" x14ac:dyDescent="0.25">
      <c r="A172" s="23"/>
      <c r="B172" s="701"/>
      <c r="C172" s="695"/>
      <c r="D172" s="703"/>
      <c r="E172" s="383" t="s">
        <v>27</v>
      </c>
      <c r="F172" s="409" t="s">
        <v>1067</v>
      </c>
      <c r="G172" s="403">
        <v>2200</v>
      </c>
      <c r="H172" s="633"/>
    </row>
    <row r="173" spans="1:8" x14ac:dyDescent="0.25">
      <c r="A173" s="23"/>
      <c r="B173" s="701"/>
      <c r="C173" s="695"/>
      <c r="D173" s="703"/>
      <c r="E173" s="383" t="s">
        <v>49</v>
      </c>
      <c r="F173" s="409" t="s">
        <v>1068</v>
      </c>
      <c r="G173" s="403">
        <v>7500</v>
      </c>
      <c r="H173" s="633"/>
    </row>
    <row r="174" spans="1:8" x14ac:dyDescent="0.25">
      <c r="A174" s="23"/>
      <c r="B174" s="701"/>
      <c r="C174" s="695"/>
      <c r="D174" s="703"/>
      <c r="E174" s="383" t="s">
        <v>27</v>
      </c>
      <c r="F174" s="409" t="s">
        <v>1069</v>
      </c>
      <c r="G174" s="403">
        <v>2200</v>
      </c>
      <c r="H174" s="633"/>
    </row>
    <row r="175" spans="1:8" ht="15.75" thickBot="1" x14ac:dyDescent="0.3">
      <c r="A175" s="23"/>
      <c r="B175" s="702"/>
      <c r="C175" s="696"/>
      <c r="D175" s="704"/>
      <c r="E175" s="386" t="s">
        <v>49</v>
      </c>
      <c r="F175" s="410" t="s">
        <v>1070</v>
      </c>
      <c r="G175" s="405">
        <v>7500</v>
      </c>
      <c r="H175" s="633"/>
    </row>
    <row r="176" spans="1:8" x14ac:dyDescent="0.25">
      <c r="A176" s="23"/>
      <c r="B176" s="705" t="s">
        <v>1196</v>
      </c>
      <c r="C176" s="694" t="s">
        <v>1197</v>
      </c>
      <c r="D176" s="706">
        <v>45539</v>
      </c>
      <c r="E176" s="380" t="s">
        <v>27</v>
      </c>
      <c r="F176" s="414" t="s">
        <v>1071</v>
      </c>
      <c r="G176" s="401">
        <v>7157.21</v>
      </c>
      <c r="H176" s="633"/>
    </row>
    <row r="177" spans="1:8" x14ac:dyDescent="0.25">
      <c r="A177" s="23"/>
      <c r="B177" s="701"/>
      <c r="C177" s="695"/>
      <c r="D177" s="703"/>
      <c r="E177" s="383" t="s">
        <v>27</v>
      </c>
      <c r="F177" s="409" t="s">
        <v>1072</v>
      </c>
      <c r="G177" s="403">
        <v>4103.13</v>
      </c>
      <c r="H177" s="633"/>
    </row>
    <row r="178" spans="1:8" ht="30" x14ac:dyDescent="0.25">
      <c r="A178" s="23"/>
      <c r="B178" s="701"/>
      <c r="C178" s="695"/>
      <c r="D178" s="703"/>
      <c r="E178" s="383" t="s">
        <v>27</v>
      </c>
      <c r="F178" s="402" t="s">
        <v>1073</v>
      </c>
      <c r="G178" s="403">
        <v>4103.13</v>
      </c>
      <c r="H178" s="633"/>
    </row>
    <row r="179" spans="1:8" x14ac:dyDescent="0.25">
      <c r="A179" s="23"/>
      <c r="B179" s="701"/>
      <c r="C179" s="695"/>
      <c r="D179" s="703"/>
      <c r="E179" s="383" t="s">
        <v>14</v>
      </c>
      <c r="F179" s="409" t="s">
        <v>1074</v>
      </c>
      <c r="G179" s="403">
        <v>2329.23</v>
      </c>
      <c r="H179" s="633"/>
    </row>
    <row r="180" spans="1:8" x14ac:dyDescent="0.25">
      <c r="A180" s="23"/>
      <c r="B180" s="701"/>
      <c r="C180" s="695"/>
      <c r="D180" s="703"/>
      <c r="E180" s="383" t="s">
        <v>14</v>
      </c>
      <c r="F180" s="409" t="s">
        <v>1075</v>
      </c>
      <c r="G180" s="403">
        <v>2854.28</v>
      </c>
      <c r="H180" s="633"/>
    </row>
    <row r="181" spans="1:8" x14ac:dyDescent="0.25">
      <c r="A181" s="23"/>
      <c r="B181" s="701"/>
      <c r="C181" s="695"/>
      <c r="D181" s="703"/>
      <c r="E181" s="383" t="s">
        <v>14</v>
      </c>
      <c r="F181" s="409" t="s">
        <v>1076</v>
      </c>
      <c r="G181" s="403">
        <v>2854.28</v>
      </c>
      <c r="H181" s="633"/>
    </row>
    <row r="182" spans="1:8" x14ac:dyDescent="0.25">
      <c r="A182" s="23"/>
      <c r="B182" s="701"/>
      <c r="C182" s="695"/>
      <c r="D182" s="703"/>
      <c r="E182" s="383" t="s">
        <v>14</v>
      </c>
      <c r="F182" s="409" t="s">
        <v>1077</v>
      </c>
      <c r="G182" s="403">
        <v>2854.28</v>
      </c>
      <c r="H182" s="633"/>
    </row>
    <row r="183" spans="1:8" x14ac:dyDescent="0.25">
      <c r="A183" s="23"/>
      <c r="B183" s="701"/>
      <c r="C183" s="695"/>
      <c r="D183" s="703"/>
      <c r="E183" s="383" t="s">
        <v>14</v>
      </c>
      <c r="F183" s="409" t="s">
        <v>1078</v>
      </c>
      <c r="G183" s="403">
        <v>2854.28</v>
      </c>
      <c r="H183" s="633"/>
    </row>
    <row r="184" spans="1:8" x14ac:dyDescent="0.25">
      <c r="A184" s="23"/>
      <c r="B184" s="701"/>
      <c r="C184" s="695"/>
      <c r="D184" s="703"/>
      <c r="E184" s="383" t="s">
        <v>27</v>
      </c>
      <c r="F184" s="409" t="s">
        <v>1079</v>
      </c>
      <c r="G184" s="403">
        <v>3228.17</v>
      </c>
      <c r="H184" s="633"/>
    </row>
    <row r="185" spans="1:8" ht="15.75" thickBot="1" x14ac:dyDescent="0.3">
      <c r="A185" s="23"/>
      <c r="B185" s="701"/>
      <c r="C185" s="695"/>
      <c r="D185" s="703"/>
      <c r="E185" s="383" t="s">
        <v>27</v>
      </c>
      <c r="F185" s="599" t="s">
        <v>1080</v>
      </c>
      <c r="G185" s="415">
        <v>3873.8</v>
      </c>
      <c r="H185" s="633"/>
    </row>
    <row r="186" spans="1:8" x14ac:dyDescent="0.25">
      <c r="A186" s="23"/>
      <c r="B186" s="707" t="s">
        <v>1198</v>
      </c>
      <c r="C186" s="710" t="s">
        <v>1199</v>
      </c>
      <c r="D186" s="713">
        <v>45642</v>
      </c>
      <c r="E186" s="380" t="s">
        <v>37</v>
      </c>
      <c r="F186" s="414" t="s">
        <v>1081</v>
      </c>
      <c r="G186" s="416">
        <v>18666.669999999998</v>
      </c>
      <c r="H186" s="633"/>
    </row>
    <row r="187" spans="1:8" x14ac:dyDescent="0.25">
      <c r="A187" s="23"/>
      <c r="B187" s="708"/>
      <c r="C187" s="711"/>
      <c r="D187" s="714"/>
      <c r="E187" s="383" t="s">
        <v>27</v>
      </c>
      <c r="F187" s="409" t="s">
        <v>1082</v>
      </c>
      <c r="G187" s="403">
        <v>17498.72</v>
      </c>
      <c r="H187" s="633"/>
    </row>
    <row r="188" spans="1:8" x14ac:dyDescent="0.25">
      <c r="A188" s="23"/>
      <c r="B188" s="708"/>
      <c r="C188" s="711"/>
      <c r="D188" s="714"/>
      <c r="E188" s="383" t="s">
        <v>27</v>
      </c>
      <c r="F188" s="409" t="s">
        <v>1083</v>
      </c>
      <c r="G188" s="403">
        <v>11283</v>
      </c>
      <c r="H188" s="633"/>
    </row>
    <row r="189" spans="1:8" x14ac:dyDescent="0.25">
      <c r="A189" s="23"/>
      <c r="B189" s="708"/>
      <c r="C189" s="711"/>
      <c r="D189" s="714"/>
      <c r="E189" s="383" t="s">
        <v>27</v>
      </c>
      <c r="F189" s="409" t="s">
        <v>1084</v>
      </c>
      <c r="G189" s="403">
        <v>8750</v>
      </c>
      <c r="H189" s="633"/>
    </row>
    <row r="190" spans="1:8" x14ac:dyDescent="0.25">
      <c r="A190" s="23"/>
      <c r="B190" s="708"/>
      <c r="C190" s="711"/>
      <c r="D190" s="714"/>
      <c r="E190" s="383" t="s">
        <v>27</v>
      </c>
      <c r="F190" s="409" t="s">
        <v>1085</v>
      </c>
      <c r="G190" s="403">
        <v>11283</v>
      </c>
      <c r="H190" s="633"/>
    </row>
    <row r="191" spans="1:8" x14ac:dyDescent="0.25">
      <c r="A191" s="23"/>
      <c r="B191" s="708"/>
      <c r="C191" s="711"/>
      <c r="D191" s="714"/>
      <c r="E191" s="383" t="s">
        <v>27</v>
      </c>
      <c r="F191" s="409" t="s">
        <v>1086</v>
      </c>
      <c r="G191" s="403">
        <v>4949.8999999999996</v>
      </c>
      <c r="H191" s="633"/>
    </row>
    <row r="192" spans="1:8" x14ac:dyDescent="0.25">
      <c r="A192" s="23"/>
      <c r="B192" s="708"/>
      <c r="C192" s="711"/>
      <c r="D192" s="714"/>
      <c r="E192" s="383" t="s">
        <v>27</v>
      </c>
      <c r="F192" s="409" t="s">
        <v>1087</v>
      </c>
      <c r="G192" s="403">
        <v>8750</v>
      </c>
      <c r="H192" s="633"/>
    </row>
    <row r="193" spans="1:8" x14ac:dyDescent="0.25">
      <c r="A193" s="23"/>
      <c r="B193" s="708"/>
      <c r="C193" s="711"/>
      <c r="D193" s="714"/>
      <c r="E193" s="383" t="s">
        <v>27</v>
      </c>
      <c r="F193" s="409" t="s">
        <v>1088</v>
      </c>
      <c r="G193" s="403">
        <v>8750</v>
      </c>
      <c r="H193" s="633"/>
    </row>
    <row r="194" spans="1:8" x14ac:dyDescent="0.25">
      <c r="A194" s="23"/>
      <c r="B194" s="708"/>
      <c r="C194" s="711"/>
      <c r="D194" s="714"/>
      <c r="E194" s="383" t="s">
        <v>44</v>
      </c>
      <c r="F194" s="409" t="s">
        <v>1089</v>
      </c>
      <c r="G194" s="403">
        <v>11566.38</v>
      </c>
      <c r="H194" s="633"/>
    </row>
    <row r="195" spans="1:8" x14ac:dyDescent="0.25">
      <c r="A195" s="23"/>
      <c r="B195" s="708"/>
      <c r="C195" s="711"/>
      <c r="D195" s="714"/>
      <c r="E195" s="383" t="s">
        <v>42</v>
      </c>
      <c r="F195" s="409" t="s">
        <v>1090</v>
      </c>
      <c r="G195" s="403">
        <v>9188.5</v>
      </c>
      <c r="H195" s="633"/>
    </row>
    <row r="196" spans="1:8" x14ac:dyDescent="0.25">
      <c r="A196" s="23"/>
      <c r="B196" s="708"/>
      <c r="C196" s="711"/>
      <c r="D196" s="714"/>
      <c r="E196" s="383" t="s">
        <v>27</v>
      </c>
      <c r="F196" s="409" t="s">
        <v>1091</v>
      </c>
      <c r="G196" s="403">
        <v>15945.1</v>
      </c>
      <c r="H196" s="633"/>
    </row>
    <row r="197" spans="1:8" x14ac:dyDescent="0.25">
      <c r="A197" s="23"/>
      <c r="B197" s="708"/>
      <c r="C197" s="711"/>
      <c r="D197" s="714"/>
      <c r="E197" s="383" t="s">
        <v>27</v>
      </c>
      <c r="F197" s="409" t="s">
        <v>1092</v>
      </c>
      <c r="G197" s="403">
        <v>15945.1</v>
      </c>
      <c r="H197" s="633"/>
    </row>
    <row r="198" spans="1:8" x14ac:dyDescent="0.25">
      <c r="A198" s="23"/>
      <c r="B198" s="708"/>
      <c r="C198" s="711"/>
      <c r="D198" s="714"/>
      <c r="E198" s="383" t="s">
        <v>27</v>
      </c>
      <c r="F198" s="409" t="s">
        <v>1093</v>
      </c>
      <c r="G198" s="403">
        <v>15945.1</v>
      </c>
      <c r="H198" s="633"/>
    </row>
    <row r="199" spans="1:8" x14ac:dyDescent="0.25">
      <c r="A199" s="23"/>
      <c r="B199" s="708"/>
      <c r="C199" s="711"/>
      <c r="D199" s="714"/>
      <c r="E199" s="383" t="s">
        <v>51</v>
      </c>
      <c r="F199" s="409" t="s">
        <v>1094</v>
      </c>
      <c r="G199" s="403">
        <v>13002.76</v>
      </c>
      <c r="H199" s="633"/>
    </row>
    <row r="200" spans="1:8" x14ac:dyDescent="0.25">
      <c r="A200" s="23"/>
      <c r="B200" s="708"/>
      <c r="C200" s="711"/>
      <c r="D200" s="714"/>
      <c r="E200" s="383" t="s">
        <v>49</v>
      </c>
      <c r="F200" s="409" t="s">
        <v>1095</v>
      </c>
      <c r="G200" s="403">
        <v>10148.51</v>
      </c>
      <c r="H200" s="633"/>
    </row>
    <row r="201" spans="1:8" x14ac:dyDescent="0.25">
      <c r="A201" s="23"/>
      <c r="B201" s="708"/>
      <c r="C201" s="711"/>
      <c r="D201" s="714"/>
      <c r="E201" s="383" t="s">
        <v>27</v>
      </c>
      <c r="F201" s="409" t="s">
        <v>1096</v>
      </c>
      <c r="G201" s="403">
        <v>15750</v>
      </c>
      <c r="H201" s="633"/>
    </row>
    <row r="202" spans="1:8" x14ac:dyDescent="0.25">
      <c r="A202" s="23"/>
      <c r="B202" s="708"/>
      <c r="C202" s="711"/>
      <c r="D202" s="714"/>
      <c r="E202" s="383" t="s">
        <v>27</v>
      </c>
      <c r="F202" s="409" t="s">
        <v>1097</v>
      </c>
      <c r="G202" s="403">
        <v>15750</v>
      </c>
      <c r="H202" s="633"/>
    </row>
    <row r="203" spans="1:8" x14ac:dyDescent="0.25">
      <c r="A203" s="23"/>
      <c r="B203" s="708"/>
      <c r="C203" s="711"/>
      <c r="D203" s="714"/>
      <c r="E203" s="383" t="s">
        <v>79</v>
      </c>
      <c r="F203" s="409" t="s">
        <v>1098</v>
      </c>
      <c r="G203" s="403">
        <v>11283</v>
      </c>
      <c r="H203" s="633"/>
    </row>
    <row r="204" spans="1:8" x14ac:dyDescent="0.25">
      <c r="A204" s="23"/>
      <c r="B204" s="708"/>
      <c r="C204" s="711"/>
      <c r="D204" s="714"/>
      <c r="E204" s="383" t="s">
        <v>27</v>
      </c>
      <c r="F204" s="409" t="s">
        <v>1099</v>
      </c>
      <c r="G204" s="403">
        <v>19232.5</v>
      </c>
      <c r="H204" s="633"/>
    </row>
    <row r="205" spans="1:8" x14ac:dyDescent="0.25">
      <c r="A205" s="23"/>
      <c r="B205" s="708"/>
      <c r="C205" s="711"/>
      <c r="D205" s="714"/>
      <c r="E205" s="383" t="s">
        <v>79</v>
      </c>
      <c r="F205" s="409" t="s">
        <v>1100</v>
      </c>
      <c r="G205" s="403">
        <v>11283</v>
      </c>
      <c r="H205" s="633"/>
    </row>
    <row r="206" spans="1:8" x14ac:dyDescent="0.25">
      <c r="A206" s="23"/>
      <c r="B206" s="708"/>
      <c r="C206" s="711"/>
      <c r="D206" s="714"/>
      <c r="E206" s="383" t="s">
        <v>27</v>
      </c>
      <c r="F206" s="409" t="s">
        <v>1101</v>
      </c>
      <c r="G206" s="403">
        <v>19489.78</v>
      </c>
      <c r="H206" s="633"/>
    </row>
    <row r="207" spans="1:8" x14ac:dyDescent="0.25">
      <c r="A207" s="23"/>
      <c r="B207" s="708"/>
      <c r="C207" s="711"/>
      <c r="D207" s="714"/>
      <c r="E207" s="383" t="s">
        <v>94</v>
      </c>
      <c r="F207" s="409" t="s">
        <v>1102</v>
      </c>
      <c r="G207" s="403">
        <v>15608.88</v>
      </c>
      <c r="H207" s="633"/>
    </row>
    <row r="208" spans="1:8" x14ac:dyDescent="0.25">
      <c r="A208" s="23"/>
      <c r="B208" s="708"/>
      <c r="C208" s="711"/>
      <c r="D208" s="714"/>
      <c r="E208" s="383" t="s">
        <v>27</v>
      </c>
      <c r="F208" s="409" t="s">
        <v>1103</v>
      </c>
      <c r="G208" s="403">
        <v>19232.5</v>
      </c>
      <c r="H208" s="633"/>
    </row>
    <row r="209" spans="1:8" x14ac:dyDescent="0.25">
      <c r="A209" s="23"/>
      <c r="B209" s="708"/>
      <c r="C209" s="711"/>
      <c r="D209" s="714"/>
      <c r="E209" s="383" t="s">
        <v>27</v>
      </c>
      <c r="F209" s="409" t="s">
        <v>1104</v>
      </c>
      <c r="G209" s="403">
        <v>13889.6</v>
      </c>
      <c r="H209" s="633"/>
    </row>
    <row r="210" spans="1:8" x14ac:dyDescent="0.25">
      <c r="A210" s="23"/>
      <c r="B210" s="708"/>
      <c r="C210" s="711"/>
      <c r="D210" s="714"/>
      <c r="E210" s="383" t="s">
        <v>51</v>
      </c>
      <c r="F210" s="409" t="s">
        <v>1105</v>
      </c>
      <c r="G210" s="403">
        <v>8764.7800000000007</v>
      </c>
      <c r="H210" s="633"/>
    </row>
    <row r="211" spans="1:8" x14ac:dyDescent="0.25">
      <c r="A211" s="23"/>
      <c r="B211" s="708"/>
      <c r="C211" s="711"/>
      <c r="D211" s="714"/>
      <c r="E211" s="383" t="s">
        <v>86</v>
      </c>
      <c r="F211" s="409" t="s">
        <v>1106</v>
      </c>
      <c r="G211" s="403">
        <v>15065.94</v>
      </c>
      <c r="H211" s="633"/>
    </row>
    <row r="212" spans="1:8" x14ac:dyDescent="0.25">
      <c r="A212" s="23"/>
      <c r="B212" s="708"/>
      <c r="C212" s="711"/>
      <c r="D212" s="714"/>
      <c r="E212" s="383" t="s">
        <v>27</v>
      </c>
      <c r="F212" s="409" t="s">
        <v>1107</v>
      </c>
      <c r="G212" s="403">
        <v>16538.23</v>
      </c>
      <c r="H212" s="633"/>
    </row>
    <row r="213" spans="1:8" x14ac:dyDescent="0.25">
      <c r="A213" s="23"/>
      <c r="B213" s="708"/>
      <c r="C213" s="711"/>
      <c r="D213" s="714"/>
      <c r="E213" s="383" t="s">
        <v>58</v>
      </c>
      <c r="F213" s="409" t="s">
        <v>1108</v>
      </c>
      <c r="G213" s="403">
        <v>12000</v>
      </c>
      <c r="H213" s="633"/>
    </row>
    <row r="214" spans="1:8" x14ac:dyDescent="0.25">
      <c r="A214" s="23"/>
      <c r="B214" s="708"/>
      <c r="C214" s="711"/>
      <c r="D214" s="714"/>
      <c r="E214" s="383" t="s">
        <v>27</v>
      </c>
      <c r="F214" s="409" t="s">
        <v>1109</v>
      </c>
      <c r="G214" s="403">
        <v>9016.19</v>
      </c>
      <c r="H214" s="633"/>
    </row>
    <row r="215" spans="1:8" x14ac:dyDescent="0.25">
      <c r="A215" s="23"/>
      <c r="B215" s="708"/>
      <c r="C215" s="711"/>
      <c r="D215" s="714"/>
      <c r="E215" s="383" t="s">
        <v>26</v>
      </c>
      <c r="F215" s="409" t="s">
        <v>1110</v>
      </c>
      <c r="G215" s="403">
        <v>8877.2000000000007</v>
      </c>
      <c r="H215" s="633"/>
    </row>
    <row r="216" spans="1:8" x14ac:dyDescent="0.25">
      <c r="A216" s="23"/>
      <c r="B216" s="708"/>
      <c r="C216" s="711"/>
      <c r="D216" s="714"/>
      <c r="E216" s="383" t="s">
        <v>12</v>
      </c>
      <c r="F216" s="409" t="s">
        <v>1111</v>
      </c>
      <c r="G216" s="403">
        <v>2186.56</v>
      </c>
      <c r="H216" s="633"/>
    </row>
    <row r="217" spans="1:8" x14ac:dyDescent="0.25">
      <c r="A217" s="23"/>
      <c r="B217" s="708"/>
      <c r="C217" s="711"/>
      <c r="D217" s="714"/>
      <c r="E217" s="383" t="s">
        <v>27</v>
      </c>
      <c r="F217" s="409" t="s">
        <v>1112</v>
      </c>
      <c r="G217" s="403">
        <v>4090</v>
      </c>
      <c r="H217" s="633"/>
    </row>
    <row r="218" spans="1:8" x14ac:dyDescent="0.25">
      <c r="A218" s="23"/>
      <c r="B218" s="708"/>
      <c r="C218" s="711"/>
      <c r="D218" s="714"/>
      <c r="E218" s="383" t="s">
        <v>27</v>
      </c>
      <c r="F218" s="409" t="s">
        <v>1113</v>
      </c>
      <c r="G218" s="403">
        <v>4590</v>
      </c>
      <c r="H218" s="633"/>
    </row>
    <row r="219" spans="1:8" x14ac:dyDescent="0.25">
      <c r="A219" s="23"/>
      <c r="B219" s="708"/>
      <c r="C219" s="711"/>
      <c r="D219" s="714"/>
      <c r="E219" s="383" t="s">
        <v>27</v>
      </c>
      <c r="F219" s="409" t="s">
        <v>1114</v>
      </c>
      <c r="G219" s="403">
        <v>4590</v>
      </c>
      <c r="H219" s="633"/>
    </row>
    <row r="220" spans="1:8" ht="15.75" thickBot="1" x14ac:dyDescent="0.3">
      <c r="A220" s="23"/>
      <c r="B220" s="709"/>
      <c r="C220" s="712"/>
      <c r="D220" s="715"/>
      <c r="E220" s="386" t="s">
        <v>27</v>
      </c>
      <c r="F220" s="419" t="s">
        <v>1115</v>
      </c>
      <c r="G220" s="405">
        <v>4590</v>
      </c>
      <c r="H220" s="633"/>
    </row>
    <row r="221" spans="1:8" ht="105.75" thickBot="1" x14ac:dyDescent="0.3">
      <c r="A221" s="23"/>
      <c r="B221" s="428" t="s">
        <v>1200</v>
      </c>
      <c r="C221" s="429" t="s">
        <v>1201</v>
      </c>
      <c r="D221" s="430">
        <v>45468</v>
      </c>
      <c r="E221" s="417" t="s">
        <v>56</v>
      </c>
      <c r="F221" s="418" t="s">
        <v>1116</v>
      </c>
      <c r="G221" s="405">
        <v>8782.7999999999993</v>
      </c>
      <c r="H221" s="633"/>
    </row>
    <row r="222" spans="1:8" ht="105.75" thickBot="1" x14ac:dyDescent="0.3">
      <c r="A222" s="23"/>
      <c r="B222" s="422" t="s">
        <v>1202</v>
      </c>
      <c r="C222" s="424" t="s">
        <v>1203</v>
      </c>
      <c r="D222" s="423">
        <v>45469</v>
      </c>
      <c r="E222" s="386" t="s">
        <v>16</v>
      </c>
      <c r="F222" s="419" t="s">
        <v>1117</v>
      </c>
      <c r="G222" s="405">
        <v>3198.52</v>
      </c>
      <c r="H222" s="633"/>
    </row>
    <row r="223" spans="1:8" ht="105.75" thickBot="1" x14ac:dyDescent="0.3">
      <c r="A223" s="23"/>
      <c r="B223" s="422" t="s">
        <v>1204</v>
      </c>
      <c r="C223" s="424" t="s">
        <v>1205</v>
      </c>
      <c r="D223" s="423">
        <v>45540</v>
      </c>
      <c r="E223" s="386" t="s">
        <v>27</v>
      </c>
      <c r="F223" s="419" t="s">
        <v>1118</v>
      </c>
      <c r="G223" s="405">
        <v>4201.58</v>
      </c>
      <c r="H223" s="633"/>
    </row>
    <row r="224" spans="1:8" ht="105.75" thickBot="1" x14ac:dyDescent="0.3">
      <c r="A224" s="23"/>
      <c r="B224" s="422" t="s">
        <v>1206</v>
      </c>
      <c r="C224" s="424" t="s">
        <v>1207</v>
      </c>
      <c r="D224" s="423">
        <v>45531</v>
      </c>
      <c r="E224" s="386" t="s">
        <v>27</v>
      </c>
      <c r="F224" s="419" t="s">
        <v>1119</v>
      </c>
      <c r="G224" s="405">
        <v>2363.85</v>
      </c>
      <c r="H224" s="633"/>
    </row>
    <row r="225" spans="1:8" x14ac:dyDescent="0.25">
      <c r="A225" s="23"/>
      <c r="B225" s="685" t="s">
        <v>1208</v>
      </c>
      <c r="C225" s="688" t="s">
        <v>1209</v>
      </c>
      <c r="D225" s="691">
        <v>45784</v>
      </c>
      <c r="E225" s="380" t="s">
        <v>16</v>
      </c>
      <c r="F225" s="444" t="s">
        <v>1120</v>
      </c>
      <c r="G225" s="416">
        <v>3216.87</v>
      </c>
      <c r="H225" s="633"/>
    </row>
    <row r="226" spans="1:8" ht="15.75" thickBot="1" x14ac:dyDescent="0.3">
      <c r="A226" s="23"/>
      <c r="B226" s="686"/>
      <c r="C226" s="689"/>
      <c r="D226" s="692"/>
      <c r="E226" s="383" t="s">
        <v>23</v>
      </c>
      <c r="F226" s="445" t="s">
        <v>1121</v>
      </c>
      <c r="G226" s="415">
        <v>3273.71</v>
      </c>
      <c r="H226" s="633"/>
    </row>
    <row r="227" spans="1:8" x14ac:dyDescent="0.25">
      <c r="A227" s="23"/>
      <c r="B227" s="685" t="s">
        <v>1210</v>
      </c>
      <c r="C227" s="688" t="s">
        <v>1211</v>
      </c>
      <c r="D227" s="691">
        <v>45666</v>
      </c>
      <c r="E227" s="380" t="s">
        <v>14</v>
      </c>
      <c r="F227" s="446" t="s">
        <v>1122</v>
      </c>
      <c r="G227" s="416">
        <v>2312.19</v>
      </c>
      <c r="H227" s="633"/>
    </row>
    <row r="228" spans="1:8" x14ac:dyDescent="0.25">
      <c r="A228" s="23"/>
      <c r="B228" s="686"/>
      <c r="C228" s="689"/>
      <c r="D228" s="692"/>
      <c r="E228" s="383" t="s">
        <v>16</v>
      </c>
      <c r="F228" s="447" t="s">
        <v>1123</v>
      </c>
      <c r="G228" s="403">
        <v>3216.87</v>
      </c>
      <c r="H228" s="633"/>
    </row>
    <row r="229" spans="1:8" x14ac:dyDescent="0.25">
      <c r="A229" s="23"/>
      <c r="B229" s="686"/>
      <c r="C229" s="689"/>
      <c r="D229" s="692"/>
      <c r="E229" s="383" t="s">
        <v>32</v>
      </c>
      <c r="F229" s="447" t="s">
        <v>270</v>
      </c>
      <c r="G229" s="403">
        <v>5038.2299999999996</v>
      </c>
      <c r="H229" s="633"/>
    </row>
    <row r="230" spans="1:8" x14ac:dyDescent="0.25">
      <c r="A230" s="23"/>
      <c r="B230" s="686"/>
      <c r="C230" s="689"/>
      <c r="D230" s="692"/>
      <c r="E230" s="383" t="s">
        <v>27</v>
      </c>
      <c r="F230" s="447" t="s">
        <v>1124</v>
      </c>
      <c r="G230" s="403">
        <v>5038.2299999999996</v>
      </c>
      <c r="H230" s="633"/>
    </row>
    <row r="231" spans="1:8" x14ac:dyDescent="0.25">
      <c r="A231" s="23"/>
      <c r="B231" s="686"/>
      <c r="C231" s="689"/>
      <c r="D231" s="692"/>
      <c r="E231" s="383" t="s">
        <v>49</v>
      </c>
      <c r="F231" s="447" t="s">
        <v>1125</v>
      </c>
      <c r="G231" s="403">
        <v>6326.64</v>
      </c>
      <c r="H231" s="633"/>
    </row>
    <row r="232" spans="1:8" x14ac:dyDescent="0.25">
      <c r="A232" s="23"/>
      <c r="B232" s="686"/>
      <c r="C232" s="689"/>
      <c r="D232" s="692"/>
      <c r="E232" s="383" t="s">
        <v>34</v>
      </c>
      <c r="F232" s="447" t="s">
        <v>271</v>
      </c>
      <c r="G232" s="403">
        <v>6491.7</v>
      </c>
      <c r="H232" s="633"/>
    </row>
    <row r="233" spans="1:8" x14ac:dyDescent="0.25">
      <c r="A233" s="23"/>
      <c r="B233" s="686"/>
      <c r="C233" s="689"/>
      <c r="D233" s="692"/>
      <c r="E233" s="383" t="s">
        <v>27</v>
      </c>
      <c r="F233" s="447" t="s">
        <v>1126</v>
      </c>
      <c r="G233" s="403">
        <v>10248.049999999999</v>
      </c>
      <c r="H233" s="633"/>
    </row>
    <row r="234" spans="1:8" x14ac:dyDescent="0.25">
      <c r="A234" s="23"/>
      <c r="B234" s="686"/>
      <c r="C234" s="689"/>
      <c r="D234" s="692"/>
      <c r="E234" s="383" t="s">
        <v>44</v>
      </c>
      <c r="F234" s="409" t="s">
        <v>1127</v>
      </c>
      <c r="G234" s="403">
        <v>10248.049999999999</v>
      </c>
      <c r="H234" s="633"/>
    </row>
    <row r="235" spans="1:8" ht="15.75" thickBot="1" x14ac:dyDescent="0.3">
      <c r="A235" s="23"/>
      <c r="B235" s="687"/>
      <c r="C235" s="690"/>
      <c r="D235" s="693"/>
      <c r="E235" s="386" t="s">
        <v>58</v>
      </c>
      <c r="F235" s="448" t="s">
        <v>1264</v>
      </c>
      <c r="G235" s="405">
        <v>9367.94</v>
      </c>
      <c r="H235" s="633"/>
    </row>
    <row r="236" spans="1:8" x14ac:dyDescent="0.25">
      <c r="A236" s="23"/>
      <c r="B236" s="686" t="s">
        <v>1212</v>
      </c>
      <c r="C236" s="689" t="s">
        <v>1213</v>
      </c>
      <c r="D236" s="692">
        <v>45603</v>
      </c>
      <c r="E236" s="383" t="s">
        <v>27</v>
      </c>
      <c r="F236" s="411" t="s">
        <v>1128</v>
      </c>
      <c r="G236" s="401">
        <v>1541.01</v>
      </c>
      <c r="H236" s="633"/>
    </row>
    <row r="237" spans="1:8" x14ac:dyDescent="0.25">
      <c r="A237" s="23"/>
      <c r="B237" s="686"/>
      <c r="C237" s="689"/>
      <c r="D237" s="692"/>
      <c r="E237" s="383" t="s">
        <v>27</v>
      </c>
      <c r="F237" s="409" t="s">
        <v>1128</v>
      </c>
      <c r="G237" s="403">
        <v>1541.01</v>
      </c>
      <c r="H237" s="633"/>
    </row>
    <row r="238" spans="1:8" x14ac:dyDescent="0.25">
      <c r="A238" s="23"/>
      <c r="B238" s="686"/>
      <c r="C238" s="689"/>
      <c r="D238" s="692"/>
      <c r="E238" s="383" t="s">
        <v>27</v>
      </c>
      <c r="F238" s="409" t="s">
        <v>1129</v>
      </c>
      <c r="G238" s="403">
        <v>4680.33</v>
      </c>
      <c r="H238" s="633"/>
    </row>
    <row r="239" spans="1:8" x14ac:dyDescent="0.25">
      <c r="A239" s="23"/>
      <c r="B239" s="686"/>
      <c r="C239" s="689"/>
      <c r="D239" s="692"/>
      <c r="E239" s="383" t="s">
        <v>27</v>
      </c>
      <c r="F239" s="409" t="s">
        <v>1130</v>
      </c>
      <c r="G239" s="403">
        <v>4500</v>
      </c>
      <c r="H239" s="633"/>
    </row>
    <row r="240" spans="1:8" x14ac:dyDescent="0.25">
      <c r="A240" s="23"/>
      <c r="B240" s="686"/>
      <c r="C240" s="689"/>
      <c r="D240" s="692"/>
      <c r="E240" s="383" t="s">
        <v>27</v>
      </c>
      <c r="F240" s="409" t="s">
        <v>1131</v>
      </c>
      <c r="G240" s="403">
        <v>4500</v>
      </c>
      <c r="H240" s="633"/>
    </row>
    <row r="241" spans="1:8" x14ac:dyDescent="0.25">
      <c r="A241" s="23"/>
      <c r="B241" s="686"/>
      <c r="C241" s="689"/>
      <c r="D241" s="692"/>
      <c r="E241" s="383" t="s">
        <v>27</v>
      </c>
      <c r="F241" s="409" t="s">
        <v>58</v>
      </c>
      <c r="G241" s="403">
        <v>4300</v>
      </c>
      <c r="H241" s="633"/>
    </row>
    <row r="242" spans="1:8" x14ac:dyDescent="0.25">
      <c r="A242" s="23"/>
      <c r="B242" s="686"/>
      <c r="C242" s="689"/>
      <c r="D242" s="692"/>
      <c r="E242" s="383" t="s">
        <v>27</v>
      </c>
      <c r="F242" s="409" t="s">
        <v>1132</v>
      </c>
      <c r="G242" s="403">
        <v>4780</v>
      </c>
      <c r="H242" s="633"/>
    </row>
    <row r="243" spans="1:8" x14ac:dyDescent="0.25">
      <c r="A243" s="23"/>
      <c r="B243" s="686"/>
      <c r="C243" s="689"/>
      <c r="D243" s="692"/>
      <c r="E243" s="383" t="s">
        <v>27</v>
      </c>
      <c r="F243" s="409" t="s">
        <v>181</v>
      </c>
      <c r="G243" s="403">
        <v>6000</v>
      </c>
      <c r="H243" s="633"/>
    </row>
    <row r="244" spans="1:8" x14ac:dyDescent="0.25">
      <c r="A244" s="23"/>
      <c r="B244" s="686"/>
      <c r="C244" s="689"/>
      <c r="D244" s="692"/>
      <c r="E244" s="383" t="s">
        <v>34</v>
      </c>
      <c r="F244" s="409" t="s">
        <v>1133</v>
      </c>
      <c r="G244" s="403">
        <v>7500</v>
      </c>
      <c r="H244" s="633"/>
    </row>
    <row r="245" spans="1:8" ht="15.75" thickBot="1" x14ac:dyDescent="0.3">
      <c r="A245" s="23"/>
      <c r="B245" s="687"/>
      <c r="C245" s="690"/>
      <c r="D245" s="693"/>
      <c r="E245" s="386" t="s">
        <v>27</v>
      </c>
      <c r="F245" s="410" t="s">
        <v>1134</v>
      </c>
      <c r="G245" s="405">
        <v>2100</v>
      </c>
      <c r="H245" s="633"/>
    </row>
    <row r="246" spans="1:8" x14ac:dyDescent="0.25">
      <c r="A246" s="23"/>
      <c r="B246" s="685" t="s">
        <v>1214</v>
      </c>
      <c r="C246" s="688" t="s">
        <v>1215</v>
      </c>
      <c r="D246" s="691">
        <v>45754</v>
      </c>
      <c r="E246" s="380" t="s">
        <v>27</v>
      </c>
      <c r="F246" s="414" t="s">
        <v>1135</v>
      </c>
      <c r="G246" s="416">
        <v>7670.28</v>
      </c>
      <c r="H246" s="633"/>
    </row>
    <row r="247" spans="1:8" x14ac:dyDescent="0.25">
      <c r="A247" s="23"/>
      <c r="B247" s="686"/>
      <c r="C247" s="689"/>
      <c r="D247" s="692"/>
      <c r="E247" s="383" t="s">
        <v>27</v>
      </c>
      <c r="F247" s="409" t="s">
        <v>1136</v>
      </c>
      <c r="G247" s="403">
        <v>4404.58</v>
      </c>
      <c r="H247" s="633"/>
    </row>
    <row r="248" spans="1:8" x14ac:dyDescent="0.25">
      <c r="A248" s="23"/>
      <c r="B248" s="686"/>
      <c r="C248" s="689"/>
      <c r="D248" s="692"/>
      <c r="E248" s="383" t="s">
        <v>16</v>
      </c>
      <c r="F248" s="409" t="s">
        <v>1137</v>
      </c>
      <c r="G248" s="403">
        <v>3185.7</v>
      </c>
      <c r="H248" s="633"/>
    </row>
    <row r="249" spans="1:8" x14ac:dyDescent="0.25">
      <c r="A249" s="23"/>
      <c r="B249" s="686"/>
      <c r="C249" s="689"/>
      <c r="D249" s="692"/>
      <c r="E249" s="383" t="s">
        <v>30</v>
      </c>
      <c r="F249" s="409" t="s">
        <v>1138</v>
      </c>
      <c r="G249" s="403">
        <v>4171.3900000000003</v>
      </c>
      <c r="H249" s="633"/>
    </row>
    <row r="250" spans="1:8" ht="15.75" thickBot="1" x14ac:dyDescent="0.3">
      <c r="A250" s="23"/>
      <c r="B250" s="687"/>
      <c r="C250" s="690"/>
      <c r="D250" s="693"/>
      <c r="E250" s="386" t="s">
        <v>34</v>
      </c>
      <c r="F250" s="410" t="s">
        <v>1139</v>
      </c>
      <c r="G250" s="405">
        <v>6239.21</v>
      </c>
      <c r="H250" s="633"/>
    </row>
    <row r="251" spans="1:8" x14ac:dyDescent="0.25">
      <c r="A251" s="23"/>
      <c r="B251" s="685" t="s">
        <v>1216</v>
      </c>
      <c r="C251" s="688" t="s">
        <v>1217</v>
      </c>
      <c r="D251" s="691">
        <v>45505</v>
      </c>
      <c r="E251" s="380" t="s">
        <v>26</v>
      </c>
      <c r="F251" s="414" t="s">
        <v>175</v>
      </c>
      <c r="G251" s="416">
        <v>10365.31</v>
      </c>
      <c r="H251" s="633"/>
    </row>
    <row r="252" spans="1:8" x14ac:dyDescent="0.25">
      <c r="A252" s="23"/>
      <c r="B252" s="686"/>
      <c r="C252" s="689"/>
      <c r="D252" s="692"/>
      <c r="E252" s="383" t="s">
        <v>51</v>
      </c>
      <c r="F252" s="409" t="s">
        <v>1140</v>
      </c>
      <c r="G252" s="403">
        <v>8568.43</v>
      </c>
      <c r="H252" s="633"/>
    </row>
    <row r="253" spans="1:8" x14ac:dyDescent="0.25">
      <c r="A253" s="23"/>
      <c r="B253" s="686"/>
      <c r="C253" s="689"/>
      <c r="D253" s="692"/>
      <c r="E253" s="383" t="s">
        <v>51</v>
      </c>
      <c r="F253" s="409" t="s">
        <v>1141</v>
      </c>
      <c r="G253" s="403">
        <v>8944.9699999999993</v>
      </c>
      <c r="H253" s="633"/>
    </row>
    <row r="254" spans="1:8" x14ac:dyDescent="0.25">
      <c r="A254" s="23"/>
      <c r="B254" s="686"/>
      <c r="C254" s="689"/>
      <c r="D254" s="692"/>
      <c r="E254" s="383" t="s">
        <v>51</v>
      </c>
      <c r="F254" s="409" t="s">
        <v>1142</v>
      </c>
      <c r="G254" s="403">
        <v>9687.16</v>
      </c>
      <c r="H254" s="633"/>
    </row>
    <row r="255" spans="1:8" x14ac:dyDescent="0.25">
      <c r="A255" s="23"/>
      <c r="B255" s="686"/>
      <c r="C255" s="689"/>
      <c r="D255" s="692"/>
      <c r="E255" s="383" t="s">
        <v>56</v>
      </c>
      <c r="F255" s="409" t="s">
        <v>1143</v>
      </c>
      <c r="G255" s="403">
        <v>7352.55</v>
      </c>
      <c r="H255" s="633"/>
    </row>
    <row r="256" spans="1:8" x14ac:dyDescent="0.25">
      <c r="A256" s="23"/>
      <c r="B256" s="686"/>
      <c r="C256" s="689"/>
      <c r="D256" s="692"/>
      <c r="E256" s="383" t="s">
        <v>51</v>
      </c>
      <c r="F256" s="409" t="s">
        <v>1144</v>
      </c>
      <c r="G256" s="403">
        <v>9348.84</v>
      </c>
      <c r="H256" s="633"/>
    </row>
    <row r="257" spans="1:8" ht="15.75" thickBot="1" x14ac:dyDescent="0.3">
      <c r="A257" s="23"/>
      <c r="B257" s="687"/>
      <c r="C257" s="690"/>
      <c r="D257" s="693"/>
      <c r="E257" s="386" t="s">
        <v>44</v>
      </c>
      <c r="F257" s="410" t="s">
        <v>1145</v>
      </c>
      <c r="G257" s="405">
        <v>10989.2</v>
      </c>
      <c r="H257" s="633"/>
    </row>
    <row r="258" spans="1:8" ht="105.75" thickBot="1" x14ac:dyDescent="0.3">
      <c r="A258" s="23"/>
      <c r="B258" s="428" t="s">
        <v>1218</v>
      </c>
      <c r="C258" s="429" t="s">
        <v>1219</v>
      </c>
      <c r="D258" s="430">
        <v>45625</v>
      </c>
      <c r="E258" s="417" t="s">
        <v>27</v>
      </c>
      <c r="F258" s="449" t="s">
        <v>1146</v>
      </c>
      <c r="G258" s="600">
        <v>1512</v>
      </c>
      <c r="H258" s="635"/>
    </row>
    <row r="259" spans="1:8" x14ac:dyDescent="0.25">
      <c r="A259" s="23"/>
      <c r="B259" s="685" t="s">
        <v>1220</v>
      </c>
      <c r="C259" s="688" t="s">
        <v>1221</v>
      </c>
      <c r="D259" s="691">
        <v>45713</v>
      </c>
      <c r="E259" s="380" t="s">
        <v>27</v>
      </c>
      <c r="F259" s="414" t="s">
        <v>1147</v>
      </c>
      <c r="G259" s="416">
        <v>1682.68</v>
      </c>
      <c r="H259" s="633"/>
    </row>
    <row r="260" spans="1:8" x14ac:dyDescent="0.25">
      <c r="A260" s="23"/>
      <c r="B260" s="686"/>
      <c r="C260" s="689"/>
      <c r="D260" s="692"/>
      <c r="E260" s="383" t="s">
        <v>27</v>
      </c>
      <c r="F260" s="409" t="s">
        <v>1148</v>
      </c>
      <c r="G260" s="403">
        <v>3540.85</v>
      </c>
      <c r="H260" s="633"/>
    </row>
    <row r="261" spans="1:8" x14ac:dyDescent="0.25">
      <c r="A261" s="23"/>
      <c r="B261" s="686"/>
      <c r="C261" s="689"/>
      <c r="D261" s="692"/>
      <c r="E261" s="383" t="s">
        <v>27</v>
      </c>
      <c r="F261" s="409" t="s">
        <v>1149</v>
      </c>
      <c r="G261" s="403">
        <v>1850</v>
      </c>
      <c r="H261" s="633"/>
    </row>
    <row r="262" spans="1:8" x14ac:dyDescent="0.25">
      <c r="A262" s="23"/>
      <c r="B262" s="686"/>
      <c r="C262" s="689"/>
      <c r="D262" s="692"/>
      <c r="E262" s="383" t="s">
        <v>27</v>
      </c>
      <c r="F262" s="409" t="s">
        <v>1150</v>
      </c>
      <c r="G262" s="403">
        <v>3540.85</v>
      </c>
      <c r="H262" s="633"/>
    </row>
    <row r="263" spans="1:8" x14ac:dyDescent="0.25">
      <c r="A263" s="23"/>
      <c r="B263" s="686"/>
      <c r="C263" s="689"/>
      <c r="D263" s="692"/>
      <c r="E263" s="383" t="s">
        <v>27</v>
      </c>
      <c r="F263" s="409" t="s">
        <v>1151</v>
      </c>
      <c r="G263" s="403">
        <v>2839.55</v>
      </c>
      <c r="H263" s="633"/>
    </row>
    <row r="264" spans="1:8" x14ac:dyDescent="0.25">
      <c r="A264" s="23"/>
      <c r="B264" s="686"/>
      <c r="C264" s="689"/>
      <c r="D264" s="692"/>
      <c r="E264" s="383" t="s">
        <v>27</v>
      </c>
      <c r="F264" s="409" t="s">
        <v>1152</v>
      </c>
      <c r="G264" s="403">
        <v>5525.77</v>
      </c>
      <c r="H264" s="633"/>
    </row>
    <row r="265" spans="1:8" x14ac:dyDescent="0.25">
      <c r="A265" s="23"/>
      <c r="B265" s="686"/>
      <c r="C265" s="689"/>
      <c r="D265" s="692"/>
      <c r="E265" s="383" t="s">
        <v>27</v>
      </c>
      <c r="F265" s="409" t="s">
        <v>1153</v>
      </c>
      <c r="G265" s="403">
        <v>2288.1799999999998</v>
      </c>
      <c r="H265" s="633"/>
    </row>
    <row r="266" spans="1:8" x14ac:dyDescent="0.25">
      <c r="A266" s="23"/>
      <c r="B266" s="686"/>
      <c r="C266" s="689"/>
      <c r="D266" s="692"/>
      <c r="E266" s="383" t="s">
        <v>27</v>
      </c>
      <c r="F266" s="409" t="s">
        <v>1154</v>
      </c>
      <c r="G266" s="403">
        <v>5000</v>
      </c>
      <c r="H266" s="633"/>
    </row>
    <row r="267" spans="1:8" ht="15.75" thickBot="1" x14ac:dyDescent="0.3">
      <c r="A267" s="23"/>
      <c r="B267" s="687"/>
      <c r="C267" s="690"/>
      <c r="D267" s="693"/>
      <c r="E267" s="386" t="s">
        <v>27</v>
      </c>
      <c r="F267" s="410" t="s">
        <v>1155</v>
      </c>
      <c r="G267" s="405">
        <v>2000</v>
      </c>
      <c r="H267" s="633"/>
    </row>
    <row r="268" spans="1:8" x14ac:dyDescent="0.25">
      <c r="A268" s="23"/>
      <c r="B268" s="685" t="s">
        <v>1222</v>
      </c>
      <c r="C268" s="688" t="s">
        <v>1223</v>
      </c>
      <c r="D268" s="691">
        <v>45455</v>
      </c>
      <c r="E268" s="380" t="s">
        <v>12</v>
      </c>
      <c r="F268" s="414" t="s">
        <v>12</v>
      </c>
      <c r="G268" s="416">
        <v>1815.84</v>
      </c>
      <c r="H268" s="633"/>
    </row>
    <row r="269" spans="1:8" x14ac:dyDescent="0.25">
      <c r="A269" s="23"/>
      <c r="B269" s="686"/>
      <c r="C269" s="689"/>
      <c r="D269" s="692"/>
      <c r="E269" s="383" t="s">
        <v>27</v>
      </c>
      <c r="F269" s="409" t="s">
        <v>1156</v>
      </c>
      <c r="G269" s="403">
        <v>5500</v>
      </c>
      <c r="H269" s="633"/>
    </row>
    <row r="270" spans="1:8" x14ac:dyDescent="0.25">
      <c r="A270" s="23"/>
      <c r="B270" s="686"/>
      <c r="C270" s="689"/>
      <c r="D270" s="692"/>
      <c r="E270" s="383" t="s">
        <v>27</v>
      </c>
      <c r="F270" s="409" t="s">
        <v>1157</v>
      </c>
      <c r="G270" s="403">
        <v>2022.12</v>
      </c>
      <c r="H270" s="633"/>
    </row>
    <row r="271" spans="1:8" x14ac:dyDescent="0.25">
      <c r="A271" s="23"/>
      <c r="B271" s="686"/>
      <c r="C271" s="689"/>
      <c r="D271" s="692"/>
      <c r="E271" s="383" t="s">
        <v>27</v>
      </c>
      <c r="F271" s="409" t="s">
        <v>1158</v>
      </c>
      <c r="G271" s="403">
        <v>8500</v>
      </c>
      <c r="H271" s="633"/>
    </row>
    <row r="272" spans="1:8" x14ac:dyDescent="0.25">
      <c r="A272" s="23"/>
      <c r="B272" s="686"/>
      <c r="C272" s="689"/>
      <c r="D272" s="692"/>
      <c r="E272" s="383" t="s">
        <v>42</v>
      </c>
      <c r="F272" s="409" t="s">
        <v>1159</v>
      </c>
      <c r="G272" s="403">
        <v>6500</v>
      </c>
      <c r="H272" s="633"/>
    </row>
    <row r="273" spans="1:8" x14ac:dyDescent="0.25">
      <c r="A273" s="23"/>
      <c r="B273" s="686"/>
      <c r="C273" s="689"/>
      <c r="D273" s="692"/>
      <c r="E273" s="383" t="s">
        <v>27</v>
      </c>
      <c r="F273" s="409" t="s">
        <v>1160</v>
      </c>
      <c r="G273" s="403">
        <v>5000</v>
      </c>
      <c r="H273" s="633"/>
    </row>
    <row r="274" spans="1:8" x14ac:dyDescent="0.25">
      <c r="A274" s="23"/>
      <c r="B274" s="686"/>
      <c r="C274" s="689"/>
      <c r="D274" s="692"/>
      <c r="E274" s="383" t="s">
        <v>27</v>
      </c>
      <c r="F274" s="409" t="s">
        <v>1161</v>
      </c>
      <c r="G274" s="403">
        <v>7000</v>
      </c>
      <c r="H274" s="633"/>
    </row>
    <row r="275" spans="1:8" x14ac:dyDescent="0.25">
      <c r="A275" s="23"/>
      <c r="B275" s="686"/>
      <c r="C275" s="689"/>
      <c r="D275" s="692"/>
      <c r="E275" s="383" t="s">
        <v>27</v>
      </c>
      <c r="F275" s="409" t="s">
        <v>1162</v>
      </c>
      <c r="G275" s="403">
        <v>5200</v>
      </c>
      <c r="H275" s="633"/>
    </row>
    <row r="276" spans="1:8" ht="15.75" thickBot="1" x14ac:dyDescent="0.3">
      <c r="A276" s="23"/>
      <c r="B276" s="687"/>
      <c r="C276" s="690"/>
      <c r="D276" s="693"/>
      <c r="E276" s="386" t="s">
        <v>27</v>
      </c>
      <c r="F276" s="410" t="s">
        <v>1163</v>
      </c>
      <c r="G276" s="405">
        <v>4000</v>
      </c>
      <c r="H276" s="633"/>
    </row>
    <row r="277" spans="1:8" x14ac:dyDescent="0.25">
      <c r="A277" s="23"/>
      <c r="B277" s="685" t="s">
        <v>1224</v>
      </c>
      <c r="C277" s="688" t="s">
        <v>1225</v>
      </c>
      <c r="D277" s="691">
        <v>45469</v>
      </c>
      <c r="E277" s="380" t="s">
        <v>27</v>
      </c>
      <c r="F277" s="414" t="s">
        <v>1265</v>
      </c>
      <c r="G277" s="416">
        <v>10500</v>
      </c>
      <c r="H277" s="633"/>
    </row>
    <row r="278" spans="1:8" x14ac:dyDescent="0.25">
      <c r="A278" s="23"/>
      <c r="B278" s="686"/>
      <c r="C278" s="689"/>
      <c r="D278" s="692"/>
      <c r="E278" s="383" t="s">
        <v>27</v>
      </c>
      <c r="F278" s="409" t="s">
        <v>1266</v>
      </c>
      <c r="G278" s="403">
        <v>9500</v>
      </c>
      <c r="H278" s="633"/>
    </row>
    <row r="279" spans="1:8" ht="15.75" thickBot="1" x14ac:dyDescent="0.3">
      <c r="A279" s="23"/>
      <c r="B279" s="687"/>
      <c r="C279" s="690"/>
      <c r="D279" s="693"/>
      <c r="E279" s="386" t="s">
        <v>27</v>
      </c>
      <c r="F279" s="410" t="s">
        <v>1267</v>
      </c>
      <c r="G279" s="405">
        <v>4500</v>
      </c>
      <c r="H279" s="633"/>
    </row>
    <row r="280" spans="1:8" x14ac:dyDescent="0.25">
      <c r="A280" s="23"/>
      <c r="B280" s="679" t="s">
        <v>1599</v>
      </c>
      <c r="C280" s="681" t="s">
        <v>1601</v>
      </c>
      <c r="D280" s="683">
        <v>45595</v>
      </c>
      <c r="E280" s="380" t="s">
        <v>30</v>
      </c>
      <c r="F280" s="414" t="s">
        <v>1600</v>
      </c>
      <c r="G280" s="416">
        <v>3498.5</v>
      </c>
      <c r="H280" s="633"/>
    </row>
    <row r="281" spans="1:8" ht="15.75" thickBot="1" x14ac:dyDescent="0.3">
      <c r="A281" s="23"/>
      <c r="B281" s="680"/>
      <c r="C281" s="682"/>
      <c r="D281" s="684"/>
      <c r="E281" s="386" t="s">
        <v>30</v>
      </c>
      <c r="F281" s="410" t="s">
        <v>1600</v>
      </c>
      <c r="G281" s="405">
        <v>3498.5</v>
      </c>
      <c r="H281" s="633"/>
    </row>
    <row r="282" spans="1:8" x14ac:dyDescent="0.25">
      <c r="A282" s="23"/>
      <c r="B282" s="629"/>
      <c r="C282" s="629"/>
      <c r="D282" s="629"/>
      <c r="E282" s="23"/>
      <c r="F282" s="630"/>
      <c r="G282" s="631"/>
      <c r="H282" s="631"/>
    </row>
  </sheetData>
  <mergeCells count="75">
    <mergeCell ref="B225:B226"/>
    <mergeCell ref="C225:C226"/>
    <mergeCell ref="D225:D226"/>
    <mergeCell ref="B277:B279"/>
    <mergeCell ref="C277:C279"/>
    <mergeCell ref="B268:B276"/>
    <mergeCell ref="C268:C276"/>
    <mergeCell ref="D268:D276"/>
    <mergeCell ref="D277:D279"/>
    <mergeCell ref="B227:B235"/>
    <mergeCell ref="C227:C235"/>
    <mergeCell ref="D227:D235"/>
    <mergeCell ref="B236:B245"/>
    <mergeCell ref="C236:C245"/>
    <mergeCell ref="D236:D245"/>
    <mergeCell ref="B246:B250"/>
    <mergeCell ref="B176:B185"/>
    <mergeCell ref="C176:C185"/>
    <mergeCell ref="D176:D185"/>
    <mergeCell ref="B186:B220"/>
    <mergeCell ref="C186:C220"/>
    <mergeCell ref="D186:D220"/>
    <mergeCell ref="B131:B152"/>
    <mergeCell ref="C131:C152"/>
    <mergeCell ref="D131:D152"/>
    <mergeCell ref="B153:B175"/>
    <mergeCell ref="C153:C175"/>
    <mergeCell ref="D153:D175"/>
    <mergeCell ref="B119:B124"/>
    <mergeCell ref="C119:C124"/>
    <mergeCell ref="D119:D124"/>
    <mergeCell ref="B125:B129"/>
    <mergeCell ref="C125:C129"/>
    <mergeCell ref="D125:D129"/>
    <mergeCell ref="B103:B105"/>
    <mergeCell ref="C103:C105"/>
    <mergeCell ref="D103:D105"/>
    <mergeCell ref="B106:B118"/>
    <mergeCell ref="C106:C118"/>
    <mergeCell ref="D106:D118"/>
    <mergeCell ref="C77:C83"/>
    <mergeCell ref="D77:D83"/>
    <mergeCell ref="B84:B102"/>
    <mergeCell ref="C84:C102"/>
    <mergeCell ref="D84:D102"/>
    <mergeCell ref="B77:B83"/>
    <mergeCell ref="B2:B21"/>
    <mergeCell ref="C2:C21"/>
    <mergeCell ref="D2:D21"/>
    <mergeCell ref="B22:B30"/>
    <mergeCell ref="C22:C30"/>
    <mergeCell ref="D22:D30"/>
    <mergeCell ref="B31:B34"/>
    <mergeCell ref="C31:C34"/>
    <mergeCell ref="D31:D34"/>
    <mergeCell ref="B35:B42"/>
    <mergeCell ref="C35:C42"/>
    <mergeCell ref="D35:D42"/>
    <mergeCell ref="B43:B51"/>
    <mergeCell ref="C43:C51"/>
    <mergeCell ref="D43:D51"/>
    <mergeCell ref="B52:B76"/>
    <mergeCell ref="C52:C76"/>
    <mergeCell ref="D52:D76"/>
    <mergeCell ref="C246:C250"/>
    <mergeCell ref="D246:D250"/>
    <mergeCell ref="B251:B257"/>
    <mergeCell ref="C251:C257"/>
    <mergeCell ref="D251:D257"/>
    <mergeCell ref="B280:B281"/>
    <mergeCell ref="C280:C281"/>
    <mergeCell ref="D280:D281"/>
    <mergeCell ref="B259:B267"/>
    <mergeCell ref="C259:C267"/>
    <mergeCell ref="D259:D267"/>
  </mergeCells>
  <hyperlinks>
    <hyperlink ref="C31" r:id="rId1" xr:uid="{145B8E0C-E6F9-4943-A11E-655C7037AC77}"/>
    <hyperlink ref="C35" r:id="rId2" xr:uid="{1D52F5DE-BB13-46EA-B384-D517236E8AB0}"/>
    <hyperlink ref="C84" r:id="rId3" xr:uid="{1490B05C-B950-4449-8438-9C4E48EDA7C0}"/>
    <hyperlink ref="C280" r:id="rId4" xr:uid="{707BF102-D5ED-4FE5-B818-15753F9F313E}"/>
  </hyperlinks>
  <pageMargins left="0.511811024" right="0.511811024" top="0.78740157499999996" bottom="0.78740157499999996" header="0.31496062000000002" footer="0.31496062000000002"/>
  <pageSetup paperSize="9" orientation="portrait" horizontalDpi="360" verticalDpi="360" r:id="rId5"/>
  <extLst>
    <ext xmlns:x14="http://schemas.microsoft.com/office/spreadsheetml/2009/9/main" uri="{CCE6A557-97BC-4b89-ADB6-D9C93CAAB3DF}">
      <x14:dataValidations xmlns:xm="http://schemas.microsoft.com/office/excel/2006/main" count="1">
        <x14:dataValidation type="list" allowBlank="1" xr:uid="{E5ED3B06-53F2-47E9-8528-6029D6C9C789}">
          <x14:formula1>
            <xm:f>ListaPerfisInfra!$C$2:$C$37</xm:f>
          </x14:formula1>
          <xm:sqref>E2:E343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F6A56-35D8-4BC9-A715-C3682557D5DF}">
  <sheetPr>
    <tabColor rgb="FFFF0000"/>
  </sheetPr>
  <dimension ref="A2:BO1277"/>
  <sheetViews>
    <sheetView topLeftCell="A1090" zoomScale="90" zoomScaleNormal="90" workbookViewId="0">
      <selection activeCell="A1278" sqref="A1278:XFD1278"/>
    </sheetView>
  </sheetViews>
  <sheetFormatPr defaultColWidth="0" defaultRowHeight="15" zeroHeight="1" x14ac:dyDescent="0.25"/>
  <cols>
    <col min="1" max="1" width="25.85546875" style="20" customWidth="1"/>
    <col min="2" max="2" width="2.42578125" style="20" customWidth="1"/>
    <col min="3" max="3" width="66.140625" customWidth="1"/>
    <col min="4" max="4" width="78.7109375" style="15" customWidth="1"/>
    <col min="5" max="5" width="15.5703125" customWidth="1"/>
    <col min="6" max="6" width="4.5703125" customWidth="1"/>
    <col min="7" max="7" width="13.5703125" customWidth="1"/>
    <col min="8" max="8" width="14.7109375" customWidth="1"/>
    <col min="9" max="17" width="14.7109375" style="15" customWidth="1"/>
    <col min="18" max="18" width="14.7109375" customWidth="1"/>
    <col min="19" max="19" width="15.28515625" bestFit="1" customWidth="1"/>
    <col min="20" max="28" width="14.7109375" customWidth="1"/>
    <col min="29" max="29" width="15.42578125" bestFit="1" customWidth="1"/>
    <col min="30" max="30" width="16.140625" bestFit="1" customWidth="1"/>
    <col min="31" max="33" width="13.85546875" bestFit="1" customWidth="1"/>
    <col min="34" max="34" width="16.140625" bestFit="1" customWidth="1"/>
    <col min="35" max="37" width="13.85546875" bestFit="1" customWidth="1"/>
    <col min="38" max="38" width="13.85546875" customWidth="1"/>
    <col min="39" max="40" width="13.85546875" style="103" hidden="1" customWidth="1"/>
    <col min="41" max="41" width="13.28515625" style="103" hidden="1" customWidth="1"/>
    <col min="42" max="65" width="13.28515625" hidden="1" customWidth="1"/>
    <col min="66" max="66" width="9.140625" hidden="1" customWidth="1"/>
    <col min="67" max="67" width="13.28515625" hidden="1" customWidth="1"/>
    <col min="68" max="16384" width="9.140625" hidden="1"/>
  </cols>
  <sheetData>
    <row r="2" spans="1:66" s="11" customFormat="1" ht="15.75" customHeight="1" thickBot="1" x14ac:dyDescent="0.3">
      <c r="A2" s="738" t="s">
        <v>183</v>
      </c>
      <c r="B2" s="564"/>
      <c r="C2" s="740" t="s">
        <v>1268</v>
      </c>
      <c r="D2" s="741"/>
      <c r="E2" s="738" t="s">
        <v>184</v>
      </c>
      <c r="F2" s="10"/>
      <c r="G2" s="722" t="s">
        <v>172</v>
      </c>
      <c r="H2" s="742" t="s">
        <v>1588</v>
      </c>
      <c r="I2" s="743"/>
      <c r="J2" s="744"/>
      <c r="K2" s="737"/>
      <c r="L2" s="737"/>
      <c r="M2" s="737"/>
      <c r="N2" s="737"/>
      <c r="O2" s="737"/>
      <c r="P2" s="737"/>
      <c r="Q2" s="737"/>
      <c r="R2" s="737"/>
      <c r="S2" s="737"/>
      <c r="T2" s="737"/>
      <c r="U2" s="737"/>
      <c r="V2" s="737"/>
      <c r="W2" s="737"/>
      <c r="X2" s="737"/>
      <c r="Y2" s="737"/>
      <c r="Z2" s="737"/>
      <c r="AA2" s="737"/>
      <c r="AB2" s="737"/>
      <c r="AC2" s="737"/>
      <c r="AD2" s="737"/>
      <c r="AE2" s="737"/>
      <c r="AF2" s="737"/>
      <c r="AG2" s="737"/>
      <c r="AH2" s="737"/>
      <c r="AI2" s="431"/>
      <c r="AJ2" s="431"/>
      <c r="AK2" s="431"/>
      <c r="AL2" s="431"/>
      <c r="AM2" s="618"/>
      <c r="AN2" s="618"/>
      <c r="AO2" s="618"/>
      <c r="AP2" s="431"/>
      <c r="AQ2" s="431"/>
      <c r="AR2" s="737"/>
      <c r="AS2" s="737"/>
      <c r="AT2" s="737"/>
      <c r="AU2" s="737"/>
      <c r="AV2" s="737"/>
      <c r="AW2" s="737"/>
      <c r="AX2" s="737"/>
      <c r="AY2" s="737"/>
      <c r="AZ2" s="737"/>
      <c r="BA2" s="737"/>
      <c r="BB2" s="737"/>
      <c r="BC2" s="737"/>
      <c r="BD2" s="737"/>
      <c r="BE2" s="737"/>
      <c r="BF2" s="737"/>
      <c r="BG2" s="737"/>
      <c r="BH2" s="737"/>
      <c r="BI2" s="737"/>
      <c r="BJ2" s="737"/>
      <c r="BK2" s="737"/>
      <c r="BL2" s="737"/>
    </row>
    <row r="3" spans="1:66" s="11" customFormat="1" ht="15.75" thickBot="1" x14ac:dyDescent="0.3">
      <c r="A3" s="739"/>
      <c r="B3" s="564"/>
      <c r="C3" s="452" t="s">
        <v>153</v>
      </c>
      <c r="D3" s="450" t="s">
        <v>169</v>
      </c>
      <c r="E3" s="739"/>
      <c r="F3" s="10"/>
      <c r="G3" s="724"/>
      <c r="H3" s="201" t="s">
        <v>188</v>
      </c>
      <c r="I3" s="202" t="s">
        <v>189</v>
      </c>
      <c r="J3" s="203" t="s">
        <v>190</v>
      </c>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431"/>
      <c r="AJ3" s="431"/>
      <c r="AK3" s="431"/>
      <c r="AL3" s="431"/>
      <c r="AM3" s="618"/>
      <c r="AN3" s="618"/>
      <c r="AO3" s="618"/>
      <c r="AP3" s="431"/>
      <c r="AQ3" s="431"/>
      <c r="AR3" s="431"/>
      <c r="AS3" s="431"/>
      <c r="AT3" s="431"/>
      <c r="AU3" s="431"/>
      <c r="AV3" s="431"/>
      <c r="AW3" s="431"/>
      <c r="AX3" s="431"/>
      <c r="AY3" s="431"/>
      <c r="AZ3" s="431"/>
      <c r="BA3" s="431"/>
      <c r="BB3" s="431"/>
      <c r="BC3" s="431"/>
      <c r="BD3" s="431"/>
      <c r="BE3" s="431"/>
      <c r="BF3" s="431"/>
      <c r="BG3" s="431"/>
      <c r="BH3" s="431"/>
      <c r="BI3" s="431"/>
      <c r="BJ3" s="431"/>
      <c r="BK3" s="431"/>
      <c r="BL3" s="431"/>
    </row>
    <row r="4" spans="1:66" s="11" customFormat="1" x14ac:dyDescent="0.25">
      <c r="A4" s="779" t="s">
        <v>191</v>
      </c>
      <c r="B4" s="240"/>
      <c r="C4" s="12" t="s">
        <v>192</v>
      </c>
      <c r="D4" s="16" t="s">
        <v>27</v>
      </c>
      <c r="E4" s="39">
        <f>AVERAGE(I4,J4)</f>
        <v>48115</v>
      </c>
      <c r="G4" s="24">
        <f t="shared" ref="G4:G44" si="0">COUNT(K4:BL4)</f>
        <v>0</v>
      </c>
      <c r="H4" s="1">
        <v>32390</v>
      </c>
      <c r="I4" s="45">
        <v>42000</v>
      </c>
      <c r="J4" s="46">
        <v>54230</v>
      </c>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619"/>
      <c r="AN4" s="619"/>
      <c r="AO4" s="619"/>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205"/>
      <c r="BN4" s="11" t="s">
        <v>193</v>
      </c>
    </row>
    <row r="5" spans="1:66" s="11" customFormat="1" x14ac:dyDescent="0.25">
      <c r="A5" s="780"/>
      <c r="B5" s="240"/>
      <c r="C5" s="13" t="s">
        <v>194</v>
      </c>
      <c r="D5" s="17" t="s">
        <v>27</v>
      </c>
      <c r="E5" s="40">
        <f t="shared" ref="E5:E6" si="1">AVERAGE(I5,J5)</f>
        <v>45835</v>
      </c>
      <c r="G5" s="27">
        <f t="shared" si="0"/>
        <v>0</v>
      </c>
      <c r="H5" s="8">
        <v>30850</v>
      </c>
      <c r="I5" s="47">
        <v>40000</v>
      </c>
      <c r="J5" s="48">
        <v>51670</v>
      </c>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619"/>
      <c r="AN5" s="619"/>
      <c r="AO5" s="619"/>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205"/>
    </row>
    <row r="6" spans="1:66" s="11" customFormat="1" x14ac:dyDescent="0.25">
      <c r="A6" s="780"/>
      <c r="B6" s="240"/>
      <c r="C6" s="14" t="s">
        <v>195</v>
      </c>
      <c r="D6" s="18" t="s">
        <v>27</v>
      </c>
      <c r="E6" s="41">
        <f t="shared" si="1"/>
        <v>49265</v>
      </c>
      <c r="G6" s="25">
        <f t="shared" si="0"/>
        <v>0</v>
      </c>
      <c r="H6" s="2">
        <v>33110</v>
      </c>
      <c r="I6" s="49">
        <v>43000</v>
      </c>
      <c r="J6" s="50">
        <v>55530</v>
      </c>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619"/>
      <c r="AN6" s="619"/>
      <c r="AO6" s="619"/>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205"/>
    </row>
    <row r="7" spans="1:66" s="11" customFormat="1" x14ac:dyDescent="0.25">
      <c r="A7" s="780"/>
      <c r="B7" s="240"/>
      <c r="C7" s="282" t="s">
        <v>1226</v>
      </c>
      <c r="D7" s="114" t="s">
        <v>27</v>
      </c>
      <c r="E7" s="40">
        <f t="shared" ref="E7:E71" si="2">AVERAGE(I7,J7)</f>
        <v>30350</v>
      </c>
      <c r="G7" s="27">
        <f t="shared" si="0"/>
        <v>0</v>
      </c>
      <c r="H7" s="8">
        <v>20400</v>
      </c>
      <c r="I7" s="47">
        <v>26500</v>
      </c>
      <c r="J7" s="48">
        <v>34200</v>
      </c>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619"/>
      <c r="AN7" s="619"/>
      <c r="AO7" s="619"/>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205"/>
    </row>
    <row r="8" spans="1:66" s="11" customFormat="1" x14ac:dyDescent="0.25">
      <c r="A8" s="780"/>
      <c r="B8" s="240"/>
      <c r="C8" s="14" t="s">
        <v>447</v>
      </c>
      <c r="D8" s="18" t="s">
        <v>27</v>
      </c>
      <c r="E8" s="41">
        <f t="shared" si="2"/>
        <v>32075</v>
      </c>
      <c r="G8" s="25">
        <f t="shared" si="0"/>
        <v>0</v>
      </c>
      <c r="H8" s="2">
        <v>21600</v>
      </c>
      <c r="I8" s="49">
        <v>28000</v>
      </c>
      <c r="J8" s="50">
        <v>36150</v>
      </c>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619"/>
      <c r="AN8" s="619"/>
      <c r="AO8" s="619"/>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205"/>
    </row>
    <row r="9" spans="1:66" s="11" customFormat="1" x14ac:dyDescent="0.25">
      <c r="A9" s="780"/>
      <c r="B9" s="240"/>
      <c r="C9" s="13" t="s">
        <v>246</v>
      </c>
      <c r="D9" s="114" t="s">
        <v>27</v>
      </c>
      <c r="E9" s="40">
        <f t="shared" si="2"/>
        <v>29220</v>
      </c>
      <c r="G9" s="27">
        <f t="shared" si="0"/>
        <v>0</v>
      </c>
      <c r="H9" s="8">
        <v>20290</v>
      </c>
      <c r="I9" s="47">
        <v>25500</v>
      </c>
      <c r="J9" s="48">
        <v>32940</v>
      </c>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619"/>
      <c r="AN9" s="619"/>
      <c r="AO9" s="619"/>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205"/>
    </row>
    <row r="10" spans="1:66" s="11" customFormat="1" x14ac:dyDescent="0.25">
      <c r="A10" s="780"/>
      <c r="B10" s="240"/>
      <c r="C10" s="14" t="s">
        <v>1227</v>
      </c>
      <c r="D10" s="105" t="s">
        <v>27</v>
      </c>
      <c r="E10" s="41">
        <f t="shared" si="2"/>
        <v>33765</v>
      </c>
      <c r="G10" s="25">
        <f t="shared" si="0"/>
        <v>0</v>
      </c>
      <c r="H10" s="2">
        <v>22750</v>
      </c>
      <c r="I10" s="49">
        <v>29500</v>
      </c>
      <c r="J10" s="50">
        <v>38030</v>
      </c>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619"/>
      <c r="AN10" s="619"/>
      <c r="AO10" s="619"/>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205"/>
    </row>
    <row r="11" spans="1:66" s="11" customFormat="1" x14ac:dyDescent="0.25">
      <c r="A11" s="780"/>
      <c r="B11" s="240"/>
      <c r="C11" s="13" t="s">
        <v>439</v>
      </c>
      <c r="D11" s="114" t="s">
        <v>27</v>
      </c>
      <c r="E11" s="40">
        <f t="shared" si="2"/>
        <v>29195</v>
      </c>
      <c r="G11" s="27">
        <f t="shared" si="0"/>
        <v>0</v>
      </c>
      <c r="H11" s="8">
        <v>19630</v>
      </c>
      <c r="I11" s="47">
        <v>25500</v>
      </c>
      <c r="J11" s="48">
        <v>32890</v>
      </c>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619"/>
      <c r="AN11" s="619"/>
      <c r="AO11" s="619"/>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205"/>
    </row>
    <row r="12" spans="1:66" s="11" customFormat="1" x14ac:dyDescent="0.25">
      <c r="A12" s="780"/>
      <c r="B12" s="240"/>
      <c r="C12" s="14" t="s">
        <v>176</v>
      </c>
      <c r="D12" s="18" t="s">
        <v>27</v>
      </c>
      <c r="E12" s="41">
        <f t="shared" si="2"/>
        <v>34350</v>
      </c>
      <c r="G12" s="25">
        <f t="shared" si="0"/>
        <v>0</v>
      </c>
      <c r="H12" s="2">
        <v>23100</v>
      </c>
      <c r="I12" s="49">
        <v>30000</v>
      </c>
      <c r="J12" s="50">
        <v>38700</v>
      </c>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619"/>
      <c r="AN12" s="619"/>
      <c r="AO12" s="619"/>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205"/>
    </row>
    <row r="13" spans="1:66" s="11" customFormat="1" ht="15.75" thickBot="1" x14ac:dyDescent="0.3">
      <c r="A13" s="781"/>
      <c r="B13" s="240"/>
      <c r="C13" s="195" t="s">
        <v>240</v>
      </c>
      <c r="D13" s="17" t="s">
        <v>27</v>
      </c>
      <c r="E13" s="198">
        <f t="shared" si="2"/>
        <v>25175</v>
      </c>
      <c r="G13" s="27">
        <f t="shared" si="0"/>
        <v>0</v>
      </c>
      <c r="H13" s="8">
        <v>16950</v>
      </c>
      <c r="I13" s="47">
        <v>22000</v>
      </c>
      <c r="J13" s="48">
        <v>28350</v>
      </c>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619"/>
      <c r="AN13" s="619"/>
      <c r="AO13" s="619"/>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205"/>
    </row>
    <row r="14" spans="1:66" s="11" customFormat="1" x14ac:dyDescent="0.25">
      <c r="A14" s="779" t="s">
        <v>196</v>
      </c>
      <c r="B14" s="240"/>
      <c r="C14" s="196" t="s">
        <v>1228</v>
      </c>
      <c r="D14" s="24" t="s">
        <v>27</v>
      </c>
      <c r="E14" s="39">
        <f t="shared" si="2"/>
        <v>19450</v>
      </c>
      <c r="G14" s="24">
        <f t="shared" si="0"/>
        <v>0</v>
      </c>
      <c r="H14" s="1">
        <v>13000</v>
      </c>
      <c r="I14" s="45">
        <v>17000</v>
      </c>
      <c r="J14" s="46">
        <v>21900</v>
      </c>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619"/>
      <c r="AN14" s="619"/>
      <c r="AO14" s="619"/>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row>
    <row r="15" spans="1:66" s="11" customFormat="1" x14ac:dyDescent="0.25">
      <c r="A15" s="780"/>
      <c r="B15" s="240"/>
      <c r="C15" s="13" t="s">
        <v>1229</v>
      </c>
      <c r="D15" s="27" t="s">
        <v>27</v>
      </c>
      <c r="E15" s="40">
        <f t="shared" si="2"/>
        <v>12560</v>
      </c>
      <c r="G15" s="27">
        <f t="shared" si="0"/>
        <v>0</v>
      </c>
      <c r="H15" s="8">
        <v>8400</v>
      </c>
      <c r="I15" s="47">
        <v>11000</v>
      </c>
      <c r="J15" s="48">
        <v>14120</v>
      </c>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619"/>
      <c r="AN15" s="619"/>
      <c r="AO15" s="619"/>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row>
    <row r="16" spans="1:66" s="11" customFormat="1" x14ac:dyDescent="0.25">
      <c r="A16" s="780"/>
      <c r="B16" s="240"/>
      <c r="C16" s="14" t="s">
        <v>1230</v>
      </c>
      <c r="D16" s="25" t="s">
        <v>27</v>
      </c>
      <c r="E16" s="41">
        <f t="shared" si="2"/>
        <v>7405</v>
      </c>
      <c r="G16" s="25">
        <f t="shared" si="0"/>
        <v>0</v>
      </c>
      <c r="H16" s="2">
        <v>5750</v>
      </c>
      <c r="I16" s="49">
        <v>6500</v>
      </c>
      <c r="J16" s="50">
        <v>8310</v>
      </c>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619"/>
      <c r="AN16" s="619"/>
      <c r="AO16" s="619"/>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row>
    <row r="17" spans="1:41" s="11" customFormat="1" x14ac:dyDescent="0.25">
      <c r="A17" s="780"/>
      <c r="B17" s="240"/>
      <c r="C17" s="13" t="s">
        <v>1231</v>
      </c>
      <c r="D17" s="27" t="s">
        <v>27</v>
      </c>
      <c r="E17" s="40">
        <f t="shared" si="2"/>
        <v>17160</v>
      </c>
      <c r="G17" s="27">
        <f t="shared" si="0"/>
        <v>0</v>
      </c>
      <c r="H17" s="8">
        <v>12690</v>
      </c>
      <c r="I17" s="47">
        <v>15000</v>
      </c>
      <c r="J17" s="48">
        <v>19320</v>
      </c>
      <c r="AM17" s="103"/>
      <c r="AN17" s="103"/>
      <c r="AO17" s="103"/>
    </row>
    <row r="18" spans="1:41" s="11" customFormat="1" x14ac:dyDescent="0.25">
      <c r="A18" s="780"/>
      <c r="B18" s="240"/>
      <c r="C18" s="14" t="s">
        <v>1232</v>
      </c>
      <c r="D18" s="25" t="s">
        <v>27</v>
      </c>
      <c r="E18" s="41">
        <f t="shared" si="2"/>
        <v>13825</v>
      </c>
      <c r="G18" s="25">
        <f t="shared" si="0"/>
        <v>0</v>
      </c>
      <c r="H18" s="2">
        <v>9250</v>
      </c>
      <c r="I18" s="49">
        <v>12100</v>
      </c>
      <c r="J18" s="50">
        <v>15550</v>
      </c>
      <c r="AM18" s="103"/>
      <c r="AN18" s="103"/>
      <c r="AO18" s="103"/>
    </row>
    <row r="19" spans="1:41" s="11" customFormat="1" x14ac:dyDescent="0.25">
      <c r="A19" s="780"/>
      <c r="B19" s="240"/>
      <c r="C19" s="13" t="s">
        <v>1233</v>
      </c>
      <c r="D19" s="27" t="s">
        <v>27</v>
      </c>
      <c r="E19" s="40">
        <f t="shared" si="2"/>
        <v>7405</v>
      </c>
      <c r="G19" s="27">
        <f t="shared" si="0"/>
        <v>0</v>
      </c>
      <c r="H19" s="8">
        <v>5750</v>
      </c>
      <c r="I19" s="47">
        <v>6500</v>
      </c>
      <c r="J19" s="48">
        <v>8310</v>
      </c>
      <c r="AM19" s="103"/>
      <c r="AN19" s="103"/>
      <c r="AO19" s="103"/>
    </row>
    <row r="20" spans="1:41" s="11" customFormat="1" x14ac:dyDescent="0.25">
      <c r="A20" s="780"/>
      <c r="B20" s="240"/>
      <c r="C20" s="14" t="s">
        <v>1234</v>
      </c>
      <c r="D20" s="25" t="s">
        <v>27</v>
      </c>
      <c r="E20" s="41">
        <f t="shared" si="2"/>
        <v>18300</v>
      </c>
      <c r="G20" s="25">
        <f t="shared" si="0"/>
        <v>0</v>
      </c>
      <c r="H20" s="2">
        <v>12250</v>
      </c>
      <c r="I20" s="49">
        <v>16000</v>
      </c>
      <c r="J20" s="50">
        <v>20600</v>
      </c>
      <c r="AM20" s="103"/>
      <c r="AN20" s="103"/>
      <c r="AO20" s="103"/>
    </row>
    <row r="21" spans="1:41" s="11" customFormat="1" x14ac:dyDescent="0.25">
      <c r="A21" s="780"/>
      <c r="B21" s="240"/>
      <c r="C21" s="13" t="s">
        <v>1235</v>
      </c>
      <c r="D21" s="27" t="s">
        <v>27</v>
      </c>
      <c r="E21" s="40">
        <f t="shared" si="2"/>
        <v>13725</v>
      </c>
      <c r="G21" s="27">
        <f t="shared" si="0"/>
        <v>0</v>
      </c>
      <c r="H21" s="8">
        <v>9250</v>
      </c>
      <c r="I21" s="47">
        <v>12000</v>
      </c>
      <c r="J21" s="48">
        <v>15450</v>
      </c>
      <c r="AM21" s="103"/>
      <c r="AN21" s="103"/>
      <c r="AO21" s="103"/>
    </row>
    <row r="22" spans="1:41" s="11" customFormat="1" x14ac:dyDescent="0.25">
      <c r="A22" s="780"/>
      <c r="B22" s="240"/>
      <c r="C22" s="14" t="s">
        <v>1236</v>
      </c>
      <c r="D22" s="25" t="s">
        <v>27</v>
      </c>
      <c r="E22" s="41">
        <f t="shared" si="2"/>
        <v>7405</v>
      </c>
      <c r="G22" s="25">
        <f t="shared" si="0"/>
        <v>0</v>
      </c>
      <c r="H22" s="2">
        <v>5750</v>
      </c>
      <c r="I22" s="49">
        <v>6500</v>
      </c>
      <c r="J22" s="50">
        <v>8310</v>
      </c>
      <c r="AM22" s="103"/>
      <c r="AN22" s="103"/>
      <c r="AO22" s="103"/>
    </row>
    <row r="23" spans="1:41" s="11" customFormat="1" x14ac:dyDescent="0.25">
      <c r="A23" s="780"/>
      <c r="B23" s="240"/>
      <c r="C23" s="13" t="s">
        <v>1237</v>
      </c>
      <c r="D23" s="27" t="s">
        <v>72</v>
      </c>
      <c r="E23" s="40">
        <f t="shared" si="2"/>
        <v>18300</v>
      </c>
      <c r="G23" s="27">
        <f t="shared" si="0"/>
        <v>0</v>
      </c>
      <c r="H23" s="8">
        <v>12250</v>
      </c>
      <c r="I23" s="47">
        <v>16000</v>
      </c>
      <c r="J23" s="48">
        <v>20600</v>
      </c>
      <c r="AM23" s="103"/>
      <c r="AN23" s="103"/>
      <c r="AO23" s="103"/>
    </row>
    <row r="24" spans="1:41" s="11" customFormat="1" x14ac:dyDescent="0.25">
      <c r="A24" s="780"/>
      <c r="B24" s="240"/>
      <c r="C24" s="14" t="s">
        <v>1238</v>
      </c>
      <c r="D24" s="25" t="s">
        <v>70</v>
      </c>
      <c r="E24" s="41">
        <f t="shared" si="2"/>
        <v>13725</v>
      </c>
      <c r="G24" s="25">
        <f t="shared" si="0"/>
        <v>0</v>
      </c>
      <c r="H24" s="2">
        <v>9200</v>
      </c>
      <c r="I24" s="49">
        <v>12000</v>
      </c>
      <c r="J24" s="50">
        <v>15450</v>
      </c>
      <c r="AM24" s="103"/>
      <c r="AN24" s="103"/>
      <c r="AO24" s="103"/>
    </row>
    <row r="25" spans="1:41" s="11" customFormat="1" x14ac:dyDescent="0.25">
      <c r="A25" s="780"/>
      <c r="B25" s="240"/>
      <c r="C25" s="13" t="s">
        <v>1239</v>
      </c>
      <c r="D25" s="27" t="s">
        <v>68</v>
      </c>
      <c r="E25" s="40">
        <f t="shared" si="2"/>
        <v>7405</v>
      </c>
      <c r="G25" s="27">
        <f t="shared" si="0"/>
        <v>0</v>
      </c>
      <c r="H25" s="8">
        <v>5750</v>
      </c>
      <c r="I25" s="47">
        <v>6500</v>
      </c>
      <c r="J25" s="48">
        <v>8310</v>
      </c>
      <c r="AM25" s="103"/>
      <c r="AN25" s="103"/>
      <c r="AO25" s="103"/>
    </row>
    <row r="26" spans="1:41" s="11" customFormat="1" x14ac:dyDescent="0.25">
      <c r="A26" s="780"/>
      <c r="B26" s="240"/>
      <c r="C26" s="81" t="s">
        <v>1240</v>
      </c>
      <c r="D26" s="18" t="s">
        <v>27</v>
      </c>
      <c r="E26" s="41">
        <f t="shared" si="2"/>
        <v>18300</v>
      </c>
      <c r="G26" s="25">
        <f t="shared" si="0"/>
        <v>0</v>
      </c>
      <c r="H26" s="2">
        <v>12250</v>
      </c>
      <c r="I26" s="49">
        <v>16000</v>
      </c>
      <c r="J26" s="50">
        <v>20600</v>
      </c>
      <c r="AM26" s="103"/>
      <c r="AN26" s="103"/>
      <c r="AO26" s="103"/>
    </row>
    <row r="27" spans="1:41" s="11" customFormat="1" x14ac:dyDescent="0.25">
      <c r="A27" s="780"/>
      <c r="B27" s="240"/>
      <c r="C27" s="282" t="s">
        <v>1241</v>
      </c>
      <c r="D27" s="114" t="s">
        <v>27</v>
      </c>
      <c r="E27" s="40">
        <f t="shared" si="2"/>
        <v>13725</v>
      </c>
      <c r="G27" s="27">
        <f t="shared" si="0"/>
        <v>0</v>
      </c>
      <c r="H27" s="8">
        <v>9200</v>
      </c>
      <c r="I27" s="47">
        <v>12000</v>
      </c>
      <c r="J27" s="48">
        <v>15450</v>
      </c>
      <c r="AM27" s="103"/>
      <c r="AN27" s="103"/>
      <c r="AO27" s="103"/>
    </row>
    <row r="28" spans="1:41" s="11" customFormat="1" x14ac:dyDescent="0.25">
      <c r="A28" s="780"/>
      <c r="B28" s="240"/>
      <c r="C28" s="81" t="s">
        <v>1242</v>
      </c>
      <c r="D28" s="18" t="s">
        <v>27</v>
      </c>
      <c r="E28" s="41">
        <f t="shared" si="2"/>
        <v>7975</v>
      </c>
      <c r="G28" s="25">
        <f t="shared" si="0"/>
        <v>0</v>
      </c>
      <c r="H28" s="2">
        <v>6200</v>
      </c>
      <c r="I28" s="49">
        <v>7000</v>
      </c>
      <c r="J28" s="50">
        <v>8950</v>
      </c>
      <c r="AM28" s="103"/>
      <c r="AN28" s="103"/>
      <c r="AO28" s="103"/>
    </row>
    <row r="29" spans="1:41" s="11" customFormat="1" x14ac:dyDescent="0.25">
      <c r="A29" s="780"/>
      <c r="B29" s="240"/>
      <c r="C29" s="13" t="s">
        <v>197</v>
      </c>
      <c r="D29" s="114" t="s">
        <v>27</v>
      </c>
      <c r="E29" s="40">
        <f t="shared" si="2"/>
        <v>12595</v>
      </c>
      <c r="G29" s="27">
        <f t="shared" si="0"/>
        <v>0</v>
      </c>
      <c r="H29" s="8">
        <v>7700</v>
      </c>
      <c r="I29" s="47">
        <v>11000</v>
      </c>
      <c r="J29" s="48">
        <v>14190</v>
      </c>
      <c r="AM29" s="103"/>
      <c r="AN29" s="103"/>
      <c r="AO29" s="103"/>
    </row>
    <row r="30" spans="1:41" s="11" customFormat="1" x14ac:dyDescent="0.25">
      <c r="A30" s="780"/>
      <c r="B30" s="240"/>
      <c r="C30" s="14" t="s">
        <v>1243</v>
      </c>
      <c r="D30" s="18" t="s">
        <v>27</v>
      </c>
      <c r="E30" s="41">
        <f t="shared" si="2"/>
        <v>16000</v>
      </c>
      <c r="G30" s="25">
        <f t="shared" si="0"/>
        <v>0</v>
      </c>
      <c r="H30" s="2">
        <v>11000</v>
      </c>
      <c r="I30" s="49">
        <v>14000</v>
      </c>
      <c r="J30" s="50">
        <v>18000</v>
      </c>
      <c r="AM30" s="103"/>
      <c r="AN30" s="103"/>
      <c r="AO30" s="103"/>
    </row>
    <row r="31" spans="1:41" s="11" customFormat="1" x14ac:dyDescent="0.25">
      <c r="A31" s="780"/>
      <c r="B31" s="240"/>
      <c r="C31" s="13" t="s">
        <v>198</v>
      </c>
      <c r="D31" s="114" t="s">
        <v>27</v>
      </c>
      <c r="E31" s="40">
        <f t="shared" si="2"/>
        <v>16000</v>
      </c>
      <c r="G31" s="27">
        <f t="shared" si="0"/>
        <v>0</v>
      </c>
      <c r="H31" s="8">
        <v>11000</v>
      </c>
      <c r="I31" s="47">
        <v>14000</v>
      </c>
      <c r="J31" s="48">
        <v>18000</v>
      </c>
      <c r="AM31" s="103"/>
      <c r="AN31" s="103"/>
      <c r="AO31" s="103"/>
    </row>
    <row r="32" spans="1:41" s="11" customFormat="1" x14ac:dyDescent="0.25">
      <c r="A32" s="780"/>
      <c r="B32" s="240"/>
      <c r="C32" s="14" t="s">
        <v>199</v>
      </c>
      <c r="D32" s="18" t="s">
        <v>27</v>
      </c>
      <c r="E32" s="41">
        <f t="shared" si="2"/>
        <v>16000</v>
      </c>
      <c r="G32" s="25">
        <f t="shared" si="0"/>
        <v>0</v>
      </c>
      <c r="H32" s="2">
        <v>11000</v>
      </c>
      <c r="I32" s="49">
        <v>14000</v>
      </c>
      <c r="J32" s="50">
        <v>18000</v>
      </c>
      <c r="AM32" s="103"/>
      <c r="AN32" s="103"/>
      <c r="AO32" s="103"/>
    </row>
    <row r="33" spans="1:41" s="11" customFormat="1" x14ac:dyDescent="0.25">
      <c r="A33" s="780"/>
      <c r="B33" s="240"/>
      <c r="C33" s="13" t="s">
        <v>1244</v>
      </c>
      <c r="D33" s="114" t="s">
        <v>27</v>
      </c>
      <c r="E33" s="40">
        <f t="shared" si="2"/>
        <v>15450</v>
      </c>
      <c r="G33" s="27">
        <f t="shared" si="0"/>
        <v>0</v>
      </c>
      <c r="H33" s="8">
        <v>10350</v>
      </c>
      <c r="I33" s="47">
        <v>13500</v>
      </c>
      <c r="J33" s="48">
        <v>17400</v>
      </c>
      <c r="AM33" s="103"/>
      <c r="AN33" s="103"/>
      <c r="AO33" s="103"/>
    </row>
    <row r="34" spans="1:41" s="11" customFormat="1" x14ac:dyDescent="0.25">
      <c r="A34" s="780"/>
      <c r="B34" s="240"/>
      <c r="C34" s="14" t="s">
        <v>1245</v>
      </c>
      <c r="D34" s="18" t="s">
        <v>27</v>
      </c>
      <c r="E34" s="41">
        <f t="shared" si="2"/>
        <v>11425</v>
      </c>
      <c r="G34" s="25">
        <f t="shared" si="0"/>
        <v>0</v>
      </c>
      <c r="H34" s="2">
        <v>7650</v>
      </c>
      <c r="I34" s="49">
        <v>10000</v>
      </c>
      <c r="J34" s="50">
        <v>12850</v>
      </c>
      <c r="AM34" s="103"/>
      <c r="AN34" s="103"/>
      <c r="AO34" s="103"/>
    </row>
    <row r="35" spans="1:41" s="11" customFormat="1" ht="15.75" thickBot="1" x14ac:dyDescent="0.3">
      <c r="A35" s="781"/>
      <c r="B35" s="240"/>
      <c r="C35" s="13" t="s">
        <v>1246</v>
      </c>
      <c r="D35" s="197" t="s">
        <v>27</v>
      </c>
      <c r="E35" s="198">
        <f t="shared" si="2"/>
        <v>8225</v>
      </c>
      <c r="G35" s="115">
        <f t="shared" si="0"/>
        <v>0</v>
      </c>
      <c r="H35" s="26">
        <v>5700</v>
      </c>
      <c r="I35" s="51">
        <v>7200</v>
      </c>
      <c r="J35" s="52">
        <v>9250</v>
      </c>
      <c r="AM35" s="103"/>
      <c r="AN35" s="103"/>
      <c r="AO35" s="103"/>
    </row>
    <row r="36" spans="1:41" s="11" customFormat="1" x14ac:dyDescent="0.25">
      <c r="A36" s="779" t="s">
        <v>200</v>
      </c>
      <c r="B36" s="240"/>
      <c r="C36" s="12" t="s">
        <v>1247</v>
      </c>
      <c r="D36" s="16" t="s">
        <v>27</v>
      </c>
      <c r="E36" s="39">
        <f t="shared" si="2"/>
        <v>19450</v>
      </c>
      <c r="G36" s="16">
        <f t="shared" si="0"/>
        <v>0</v>
      </c>
      <c r="H36" s="3">
        <v>13050</v>
      </c>
      <c r="I36" s="45">
        <v>17000</v>
      </c>
      <c r="J36" s="46">
        <v>21900</v>
      </c>
      <c r="AM36" s="103"/>
      <c r="AN36" s="103"/>
      <c r="AO36" s="103"/>
    </row>
    <row r="37" spans="1:41" s="11" customFormat="1" x14ac:dyDescent="0.25">
      <c r="A37" s="780"/>
      <c r="B37" s="240"/>
      <c r="C37" s="13" t="s">
        <v>1248</v>
      </c>
      <c r="D37" s="114" t="s">
        <v>27</v>
      </c>
      <c r="E37" s="40">
        <f t="shared" si="2"/>
        <v>11450</v>
      </c>
      <c r="G37" s="17">
        <f t="shared" si="0"/>
        <v>0</v>
      </c>
      <c r="H37" s="435">
        <v>8000</v>
      </c>
      <c r="I37" s="47">
        <v>10000</v>
      </c>
      <c r="J37" s="48">
        <v>12900</v>
      </c>
      <c r="AM37" s="103"/>
      <c r="AN37" s="103"/>
      <c r="AO37" s="103"/>
    </row>
    <row r="38" spans="1:41" s="11" customFormat="1" x14ac:dyDescent="0.25">
      <c r="A38" s="780"/>
      <c r="B38" s="240"/>
      <c r="C38" s="14" t="s">
        <v>1249</v>
      </c>
      <c r="D38" s="18" t="s">
        <v>27</v>
      </c>
      <c r="E38" s="41">
        <f t="shared" si="2"/>
        <v>17150</v>
      </c>
      <c r="G38" s="18">
        <f t="shared" si="0"/>
        <v>0</v>
      </c>
      <c r="H38" s="5">
        <v>11500</v>
      </c>
      <c r="I38" s="49">
        <v>15000</v>
      </c>
      <c r="J38" s="50">
        <v>19300</v>
      </c>
      <c r="AM38" s="103"/>
      <c r="AN38" s="103"/>
      <c r="AO38" s="103"/>
    </row>
    <row r="39" spans="1:41" s="11" customFormat="1" x14ac:dyDescent="0.25">
      <c r="A39" s="780"/>
      <c r="B39" s="240"/>
      <c r="C39" s="13" t="s">
        <v>1250</v>
      </c>
      <c r="D39" s="114" t="s">
        <v>27</v>
      </c>
      <c r="E39" s="40">
        <f t="shared" si="2"/>
        <v>13125</v>
      </c>
      <c r="G39" s="17">
        <f t="shared" si="0"/>
        <v>0</v>
      </c>
      <c r="H39" s="435">
        <v>8800</v>
      </c>
      <c r="I39" s="47">
        <v>11500</v>
      </c>
      <c r="J39" s="48">
        <v>14750</v>
      </c>
      <c r="AM39" s="103"/>
      <c r="AN39" s="103"/>
      <c r="AO39" s="103"/>
    </row>
    <row r="40" spans="1:41" s="11" customFormat="1" x14ac:dyDescent="0.25">
      <c r="A40" s="780"/>
      <c r="B40" s="240"/>
      <c r="C40" s="14" t="s">
        <v>1251</v>
      </c>
      <c r="D40" s="18" t="s">
        <v>27</v>
      </c>
      <c r="E40" s="41">
        <f t="shared" si="2"/>
        <v>8150</v>
      </c>
      <c r="G40" s="18">
        <f t="shared" si="0"/>
        <v>0</v>
      </c>
      <c r="H40" s="5">
        <v>5700</v>
      </c>
      <c r="I40" s="49">
        <v>7200</v>
      </c>
      <c r="J40" s="50">
        <v>9100</v>
      </c>
      <c r="AM40" s="103"/>
      <c r="AN40" s="103"/>
      <c r="AO40" s="103"/>
    </row>
    <row r="41" spans="1:41" s="11" customFormat="1" x14ac:dyDescent="0.25">
      <c r="A41" s="780"/>
      <c r="B41" s="240"/>
      <c r="C41" s="13" t="s">
        <v>1252</v>
      </c>
      <c r="D41" s="114" t="s">
        <v>27</v>
      </c>
      <c r="E41" s="40">
        <f t="shared" si="2"/>
        <v>22900</v>
      </c>
      <c r="G41" s="17">
        <f t="shared" si="0"/>
        <v>0</v>
      </c>
      <c r="H41" s="435">
        <v>15350</v>
      </c>
      <c r="I41" s="47">
        <v>20000</v>
      </c>
      <c r="J41" s="48">
        <v>25800</v>
      </c>
      <c r="AM41" s="103"/>
      <c r="AN41" s="103"/>
      <c r="AO41" s="103"/>
    </row>
    <row r="42" spans="1:41" s="11" customFormat="1" x14ac:dyDescent="0.25">
      <c r="A42" s="780"/>
      <c r="B42" s="240"/>
      <c r="C42" s="81" t="s">
        <v>1253</v>
      </c>
      <c r="D42" s="18" t="s">
        <v>27</v>
      </c>
      <c r="E42" s="41">
        <f t="shared" si="2"/>
        <v>22900</v>
      </c>
      <c r="G42" s="18">
        <f t="shared" si="0"/>
        <v>0</v>
      </c>
      <c r="H42" s="5">
        <v>15400</v>
      </c>
      <c r="I42" s="49">
        <v>20000</v>
      </c>
      <c r="J42" s="50">
        <v>25800</v>
      </c>
      <c r="AM42" s="103"/>
      <c r="AN42" s="103"/>
      <c r="AO42" s="103"/>
    </row>
    <row r="43" spans="1:41" s="11" customFormat="1" ht="15.75" thickBot="1" x14ac:dyDescent="0.3">
      <c r="A43" s="781"/>
      <c r="B43" s="240"/>
      <c r="C43" s="195" t="s">
        <v>1254</v>
      </c>
      <c r="D43" s="197" t="s">
        <v>27</v>
      </c>
      <c r="E43" s="40">
        <f t="shared" si="2"/>
        <v>21750</v>
      </c>
      <c r="G43" s="434">
        <f t="shared" si="0"/>
        <v>0</v>
      </c>
      <c r="H43" s="436">
        <v>14650</v>
      </c>
      <c r="I43" s="51">
        <v>19000</v>
      </c>
      <c r="J43" s="52">
        <v>24500</v>
      </c>
      <c r="AM43" s="103"/>
      <c r="AN43" s="103"/>
      <c r="AO43" s="103"/>
    </row>
    <row r="44" spans="1:41" s="11" customFormat="1" x14ac:dyDescent="0.25">
      <c r="A44" s="779" t="s">
        <v>201</v>
      </c>
      <c r="B44" s="240"/>
      <c r="C44" s="11" t="s">
        <v>1255</v>
      </c>
      <c r="D44" s="24" t="s">
        <v>27</v>
      </c>
      <c r="E44" s="39">
        <f t="shared" si="2"/>
        <v>19500</v>
      </c>
      <c r="G44" s="16">
        <f t="shared" si="0"/>
        <v>0</v>
      </c>
      <c r="H44" s="3">
        <v>16000</v>
      </c>
      <c r="I44" s="45">
        <v>18000</v>
      </c>
      <c r="J44" s="46">
        <v>21000</v>
      </c>
      <c r="AM44" s="103"/>
      <c r="AN44" s="103"/>
      <c r="AO44" s="103"/>
    </row>
    <row r="45" spans="1:41" s="11" customFormat="1" x14ac:dyDescent="0.25">
      <c r="A45" s="780"/>
      <c r="B45" s="240"/>
      <c r="C45" s="13" t="s">
        <v>1256</v>
      </c>
      <c r="D45" s="437"/>
      <c r="E45" s="40">
        <f t="shared" si="2"/>
        <v>21740</v>
      </c>
      <c r="G45" s="17"/>
      <c r="H45" s="435">
        <v>14630</v>
      </c>
      <c r="I45" s="47">
        <v>19000</v>
      </c>
      <c r="J45" s="48">
        <v>24480</v>
      </c>
      <c r="AM45" s="103"/>
      <c r="AN45" s="103"/>
      <c r="AO45" s="103"/>
    </row>
    <row r="46" spans="1:41" s="11" customFormat="1" x14ac:dyDescent="0.25">
      <c r="A46" s="780"/>
      <c r="B46" s="240"/>
      <c r="C46" s="432" t="s">
        <v>1257</v>
      </c>
      <c r="D46" s="438" t="s">
        <v>27</v>
      </c>
      <c r="E46" s="41">
        <f t="shared" si="2"/>
        <v>19450</v>
      </c>
      <c r="G46" s="18">
        <f t="shared" ref="G46:G71" si="3">COUNT(K46:BL46)</f>
        <v>0</v>
      </c>
      <c r="H46" s="5">
        <v>13050</v>
      </c>
      <c r="I46" s="49">
        <v>17000</v>
      </c>
      <c r="J46" s="50">
        <v>21900</v>
      </c>
      <c r="AM46" s="103"/>
      <c r="AN46" s="103"/>
      <c r="AO46" s="103"/>
    </row>
    <row r="47" spans="1:41" s="11" customFormat="1" x14ac:dyDescent="0.25">
      <c r="A47" s="780"/>
      <c r="B47" s="240"/>
      <c r="C47" s="13" t="s">
        <v>1258</v>
      </c>
      <c r="D47" s="27" t="s">
        <v>27</v>
      </c>
      <c r="E47" s="40">
        <f t="shared" si="2"/>
        <v>17150</v>
      </c>
      <c r="G47" s="17">
        <f t="shared" si="3"/>
        <v>0</v>
      </c>
      <c r="H47" s="435">
        <v>11500</v>
      </c>
      <c r="I47" s="47">
        <v>15000</v>
      </c>
      <c r="J47" s="48">
        <v>19300</v>
      </c>
      <c r="AM47" s="103"/>
      <c r="AN47" s="103"/>
      <c r="AO47" s="103"/>
    </row>
    <row r="48" spans="1:41" s="11" customFormat="1" x14ac:dyDescent="0.25">
      <c r="A48" s="780"/>
      <c r="B48" s="240"/>
      <c r="C48" s="432" t="s">
        <v>1259</v>
      </c>
      <c r="D48" s="438" t="s">
        <v>27</v>
      </c>
      <c r="E48" s="41">
        <f t="shared" si="2"/>
        <v>11410</v>
      </c>
      <c r="G48" s="18">
        <f t="shared" si="3"/>
        <v>0</v>
      </c>
      <c r="H48" s="5">
        <v>7600</v>
      </c>
      <c r="I48" s="49">
        <v>10000</v>
      </c>
      <c r="J48" s="50">
        <v>12820</v>
      </c>
      <c r="AM48" s="103"/>
      <c r="AN48" s="103"/>
      <c r="AO48" s="103"/>
    </row>
    <row r="49" spans="1:41" s="11" customFormat="1" ht="15.75" thickBot="1" x14ac:dyDescent="0.3">
      <c r="A49" s="781"/>
      <c r="B49" s="240"/>
      <c r="C49" s="13" t="s">
        <v>1260</v>
      </c>
      <c r="D49" s="115" t="s">
        <v>27</v>
      </c>
      <c r="E49" s="198">
        <f t="shared" si="2"/>
        <v>8000</v>
      </c>
      <c r="G49" s="434">
        <f t="shared" si="3"/>
        <v>0</v>
      </c>
      <c r="H49" s="436">
        <v>5600</v>
      </c>
      <c r="I49" s="51">
        <v>7000</v>
      </c>
      <c r="J49" s="52">
        <v>9000</v>
      </c>
      <c r="AM49" s="103"/>
      <c r="AN49" s="103"/>
      <c r="AO49" s="103"/>
    </row>
    <row r="50" spans="1:41" s="11" customFormat="1" x14ac:dyDescent="0.25">
      <c r="A50" s="779" t="s">
        <v>202</v>
      </c>
      <c r="B50" s="240"/>
      <c r="C50" s="440" t="s">
        <v>1261</v>
      </c>
      <c r="D50" s="438" t="s">
        <v>89</v>
      </c>
      <c r="E50" s="39">
        <f t="shared" si="2"/>
        <v>21875</v>
      </c>
      <c r="G50" s="16">
        <f t="shared" si="3"/>
        <v>0</v>
      </c>
      <c r="H50" s="3">
        <v>17350</v>
      </c>
      <c r="I50" s="45">
        <v>20000</v>
      </c>
      <c r="J50" s="46">
        <v>23750</v>
      </c>
      <c r="AM50" s="103"/>
      <c r="AN50" s="103"/>
      <c r="AO50" s="103"/>
    </row>
    <row r="51" spans="1:41" s="11" customFormat="1" x14ac:dyDescent="0.25">
      <c r="A51" s="780"/>
      <c r="B51" s="240"/>
      <c r="C51" s="13" t="s">
        <v>1262</v>
      </c>
      <c r="D51" s="27" t="s">
        <v>86</v>
      </c>
      <c r="E51" s="40">
        <f t="shared" si="2"/>
        <v>17150</v>
      </c>
      <c r="G51" s="17">
        <f t="shared" si="3"/>
        <v>0</v>
      </c>
      <c r="H51" s="435">
        <v>11450</v>
      </c>
      <c r="I51" s="47">
        <v>15000</v>
      </c>
      <c r="J51" s="48">
        <v>19300</v>
      </c>
      <c r="AM51" s="103"/>
      <c r="AN51" s="103"/>
      <c r="AO51" s="103"/>
    </row>
    <row r="52" spans="1:41" s="11" customFormat="1" x14ac:dyDescent="0.25">
      <c r="A52" s="780"/>
      <c r="B52" s="240"/>
      <c r="C52" s="432" t="s">
        <v>1018</v>
      </c>
      <c r="D52" s="438" t="s">
        <v>84</v>
      </c>
      <c r="E52" s="41">
        <f t="shared" si="2"/>
        <v>12550</v>
      </c>
      <c r="G52" s="18">
        <f t="shared" si="3"/>
        <v>0</v>
      </c>
      <c r="H52" s="5">
        <v>8400</v>
      </c>
      <c r="I52" s="49">
        <v>11000</v>
      </c>
      <c r="J52" s="50">
        <v>14100</v>
      </c>
      <c r="AM52" s="103"/>
      <c r="AN52" s="103"/>
      <c r="AO52" s="103"/>
    </row>
    <row r="53" spans="1:41" s="11" customFormat="1" x14ac:dyDescent="0.25">
      <c r="A53" s="780"/>
      <c r="B53" s="240"/>
      <c r="C53" s="13" t="s">
        <v>1263</v>
      </c>
      <c r="D53" s="27" t="s">
        <v>84</v>
      </c>
      <c r="E53" s="40">
        <f t="shared" si="2"/>
        <v>9125</v>
      </c>
      <c r="G53" s="17">
        <f t="shared" si="3"/>
        <v>0</v>
      </c>
      <c r="H53" s="435">
        <v>6100</v>
      </c>
      <c r="I53" s="47">
        <v>8000</v>
      </c>
      <c r="J53" s="48">
        <v>10250</v>
      </c>
      <c r="AM53" s="103"/>
      <c r="AN53" s="103"/>
      <c r="AO53" s="103"/>
    </row>
    <row r="54" spans="1:41" s="11" customFormat="1" ht="15.75" thickBot="1" x14ac:dyDescent="0.3">
      <c r="A54" s="781"/>
      <c r="B54" s="240"/>
      <c r="C54" s="288" t="s">
        <v>203</v>
      </c>
      <c r="D54" s="438" t="s">
        <v>27</v>
      </c>
      <c r="E54" s="199">
        <f t="shared" si="2"/>
        <v>16950</v>
      </c>
      <c r="G54" s="19">
        <f t="shared" si="3"/>
        <v>0</v>
      </c>
      <c r="H54" s="241">
        <v>13400</v>
      </c>
      <c r="I54" s="55">
        <v>15500</v>
      </c>
      <c r="J54" s="56">
        <v>18400</v>
      </c>
      <c r="AM54" s="103"/>
      <c r="AN54" s="103"/>
      <c r="AO54" s="103"/>
    </row>
    <row r="55" spans="1:41" s="11" customFormat="1" ht="15.75" customHeight="1" x14ac:dyDescent="0.25">
      <c r="A55" s="779" t="s">
        <v>204</v>
      </c>
      <c r="B55" s="240"/>
      <c r="C55" s="13" t="s">
        <v>205</v>
      </c>
      <c r="D55" s="442" t="s">
        <v>94</v>
      </c>
      <c r="E55" s="40">
        <f t="shared" si="2"/>
        <v>17175</v>
      </c>
      <c r="G55" s="442">
        <f t="shared" si="3"/>
        <v>0</v>
      </c>
      <c r="H55" s="439">
        <v>12000</v>
      </c>
      <c r="I55" s="53">
        <v>15000</v>
      </c>
      <c r="J55" s="54">
        <v>19350</v>
      </c>
      <c r="AM55" s="103"/>
      <c r="AN55" s="103"/>
      <c r="AO55" s="103"/>
    </row>
    <row r="56" spans="1:41" s="11" customFormat="1" x14ac:dyDescent="0.25">
      <c r="A56" s="780"/>
      <c r="B56" s="240"/>
      <c r="C56" s="432" t="s">
        <v>206</v>
      </c>
      <c r="D56" s="433" t="s">
        <v>37</v>
      </c>
      <c r="E56" s="41">
        <f t="shared" si="2"/>
        <v>17175</v>
      </c>
      <c r="G56" s="18">
        <f t="shared" si="3"/>
        <v>0</v>
      </c>
      <c r="H56" s="5">
        <v>11550</v>
      </c>
      <c r="I56" s="49">
        <v>15000</v>
      </c>
      <c r="J56" s="50">
        <v>19350</v>
      </c>
      <c r="AM56" s="103"/>
      <c r="AN56" s="103"/>
      <c r="AO56" s="103"/>
    </row>
    <row r="57" spans="1:41" s="11" customFormat="1" x14ac:dyDescent="0.25">
      <c r="A57" s="780"/>
      <c r="B57" s="592"/>
      <c r="C57" s="13" t="s">
        <v>207</v>
      </c>
      <c r="D57" s="17" t="s">
        <v>51</v>
      </c>
      <c r="E57" s="40">
        <f t="shared" si="2"/>
        <v>14300</v>
      </c>
      <c r="G57" s="17">
        <f t="shared" si="3"/>
        <v>0</v>
      </c>
      <c r="H57" s="435">
        <v>9600</v>
      </c>
      <c r="I57" s="47">
        <v>12500</v>
      </c>
      <c r="J57" s="48">
        <v>16100</v>
      </c>
      <c r="AM57" s="103"/>
      <c r="AN57" s="103"/>
      <c r="AO57" s="103"/>
    </row>
    <row r="58" spans="1:41" s="11" customFormat="1" x14ac:dyDescent="0.25">
      <c r="A58" s="780"/>
      <c r="B58" s="592"/>
      <c r="C58" s="287" t="s">
        <v>207</v>
      </c>
      <c r="D58" s="433" t="s">
        <v>58</v>
      </c>
      <c r="E58" s="41">
        <f t="shared" si="2"/>
        <v>14300</v>
      </c>
      <c r="G58" s="18">
        <f t="shared" si="3"/>
        <v>0</v>
      </c>
      <c r="H58" s="5">
        <v>9600</v>
      </c>
      <c r="I58" s="49">
        <v>12500</v>
      </c>
      <c r="J58" s="50">
        <v>16100</v>
      </c>
      <c r="AM58" s="103"/>
      <c r="AN58" s="103"/>
      <c r="AO58" s="103"/>
    </row>
    <row r="59" spans="1:41" s="11" customFormat="1" x14ac:dyDescent="0.25">
      <c r="A59" s="780"/>
      <c r="B59" s="592"/>
      <c r="C59" s="13" t="s">
        <v>207</v>
      </c>
      <c r="D59" s="17" t="s">
        <v>79</v>
      </c>
      <c r="E59" s="40">
        <f t="shared" si="2"/>
        <v>14300</v>
      </c>
      <c r="G59" s="17">
        <f t="shared" si="3"/>
        <v>0</v>
      </c>
      <c r="H59" s="435">
        <v>9600</v>
      </c>
      <c r="I59" s="47">
        <v>12500</v>
      </c>
      <c r="J59" s="48">
        <v>16100</v>
      </c>
      <c r="AM59" s="103"/>
      <c r="AN59" s="103"/>
      <c r="AO59" s="103"/>
    </row>
    <row r="60" spans="1:41" s="11" customFormat="1" x14ac:dyDescent="0.25">
      <c r="A60" s="780"/>
      <c r="B60" s="592"/>
      <c r="C60" s="287" t="s">
        <v>208</v>
      </c>
      <c r="D60" s="433" t="s">
        <v>49</v>
      </c>
      <c r="E60" s="41">
        <f t="shared" si="2"/>
        <v>9150</v>
      </c>
      <c r="G60" s="18">
        <f t="shared" si="3"/>
        <v>0</v>
      </c>
      <c r="H60" s="5">
        <v>6150</v>
      </c>
      <c r="I60" s="49">
        <v>8000</v>
      </c>
      <c r="J60" s="50">
        <v>10300</v>
      </c>
      <c r="AM60" s="103"/>
      <c r="AN60" s="103"/>
      <c r="AO60" s="103"/>
    </row>
    <row r="61" spans="1:41" s="11" customFormat="1" x14ac:dyDescent="0.25">
      <c r="A61" s="780"/>
      <c r="B61" s="592"/>
      <c r="C61" s="13" t="s">
        <v>208</v>
      </c>
      <c r="D61" s="17" t="s">
        <v>56</v>
      </c>
      <c r="E61" s="40">
        <f t="shared" si="2"/>
        <v>9150</v>
      </c>
      <c r="G61" s="17">
        <f t="shared" si="3"/>
        <v>0</v>
      </c>
      <c r="H61" s="435">
        <v>6150</v>
      </c>
      <c r="I61" s="47">
        <v>8000</v>
      </c>
      <c r="J61" s="48">
        <v>10300</v>
      </c>
      <c r="AM61" s="103"/>
      <c r="AN61" s="103"/>
      <c r="AO61" s="103"/>
    </row>
    <row r="62" spans="1:41" s="11" customFormat="1" x14ac:dyDescent="0.25">
      <c r="A62" s="780"/>
      <c r="B62" s="592"/>
      <c r="C62" s="287" t="s">
        <v>208</v>
      </c>
      <c r="D62" s="433" t="s">
        <v>77</v>
      </c>
      <c r="E62" s="41">
        <f t="shared" si="2"/>
        <v>9150</v>
      </c>
      <c r="G62" s="18">
        <f t="shared" si="3"/>
        <v>0</v>
      </c>
      <c r="H62" s="5">
        <v>6150</v>
      </c>
      <c r="I62" s="49">
        <v>8000</v>
      </c>
      <c r="J62" s="50">
        <v>10300</v>
      </c>
      <c r="AM62" s="103"/>
      <c r="AN62" s="103"/>
      <c r="AO62" s="103"/>
    </row>
    <row r="63" spans="1:41" s="11" customFormat="1" x14ac:dyDescent="0.25">
      <c r="A63" s="780"/>
      <c r="B63" s="592"/>
      <c r="C63" s="13" t="s">
        <v>209</v>
      </c>
      <c r="D63" s="17" t="s">
        <v>47</v>
      </c>
      <c r="E63" s="40">
        <f t="shared" si="2"/>
        <v>6275</v>
      </c>
      <c r="G63" s="17">
        <f t="shared" si="3"/>
        <v>0</v>
      </c>
      <c r="H63" s="435">
        <v>4200</v>
      </c>
      <c r="I63" s="47">
        <v>5500</v>
      </c>
      <c r="J63" s="48">
        <v>7050</v>
      </c>
      <c r="AM63" s="103"/>
      <c r="AN63" s="103"/>
      <c r="AO63" s="103"/>
    </row>
    <row r="64" spans="1:41" s="11" customFormat="1" x14ac:dyDescent="0.25">
      <c r="A64" s="780"/>
      <c r="B64" s="592"/>
      <c r="C64" s="287" t="s">
        <v>209</v>
      </c>
      <c r="D64" s="433" t="s">
        <v>27</v>
      </c>
      <c r="E64" s="41">
        <f t="shared" si="2"/>
        <v>6275</v>
      </c>
      <c r="G64" s="18">
        <f t="shared" si="3"/>
        <v>0</v>
      </c>
      <c r="H64" s="5">
        <v>4200</v>
      </c>
      <c r="I64" s="49">
        <v>5500</v>
      </c>
      <c r="J64" s="50">
        <v>7050</v>
      </c>
      <c r="AM64" s="103"/>
      <c r="AN64" s="103"/>
      <c r="AO64" s="103"/>
    </row>
    <row r="65" spans="1:41" s="11" customFormat="1" x14ac:dyDescent="0.25">
      <c r="A65" s="780"/>
      <c r="B65" s="592"/>
      <c r="C65" s="13" t="s">
        <v>209</v>
      </c>
      <c r="D65" s="17" t="s">
        <v>75</v>
      </c>
      <c r="E65" s="40">
        <f t="shared" si="2"/>
        <v>6275</v>
      </c>
      <c r="G65" s="17">
        <f t="shared" si="3"/>
        <v>0</v>
      </c>
      <c r="H65" s="435">
        <v>4200</v>
      </c>
      <c r="I65" s="47">
        <v>5500</v>
      </c>
      <c r="J65" s="48">
        <v>7050</v>
      </c>
      <c r="K65" s="368"/>
      <c r="L65" s="368"/>
      <c r="M65" s="368"/>
      <c r="N65" s="368"/>
      <c r="O65" s="368"/>
      <c r="P65" s="368"/>
      <c r="AM65" s="103"/>
      <c r="AN65" s="103"/>
      <c r="AO65" s="103"/>
    </row>
    <row r="66" spans="1:41" s="11" customFormat="1" x14ac:dyDescent="0.25">
      <c r="A66" s="780"/>
      <c r="B66" s="592"/>
      <c r="C66" s="432" t="s">
        <v>210</v>
      </c>
      <c r="D66" s="433" t="s">
        <v>26</v>
      </c>
      <c r="E66" s="41">
        <f t="shared" si="2"/>
        <v>9700</v>
      </c>
      <c r="G66" s="18">
        <f t="shared" si="3"/>
        <v>0</v>
      </c>
      <c r="H66" s="5">
        <v>6500</v>
      </c>
      <c r="I66" s="49">
        <v>8500</v>
      </c>
      <c r="J66" s="50">
        <v>10900</v>
      </c>
      <c r="K66" s="368"/>
      <c r="L66" s="368"/>
      <c r="M66" s="368"/>
      <c r="N66" s="368"/>
      <c r="O66" s="368"/>
      <c r="P66" s="368"/>
      <c r="AM66" s="103"/>
      <c r="AN66" s="103"/>
      <c r="AO66" s="103"/>
    </row>
    <row r="67" spans="1:41" s="11" customFormat="1" x14ac:dyDescent="0.25">
      <c r="A67" s="780"/>
      <c r="B67" s="592"/>
      <c r="C67" s="432" t="s">
        <v>210</v>
      </c>
      <c r="D67" s="433" t="s">
        <v>34</v>
      </c>
      <c r="E67" s="41">
        <f t="shared" ref="E67" si="4">AVERAGE(I67,J67)</f>
        <v>9700</v>
      </c>
      <c r="G67" s="18">
        <f t="shared" ref="G67" si="5">COUNT(K67:BL67)</f>
        <v>0</v>
      </c>
      <c r="H67" s="5">
        <v>6500</v>
      </c>
      <c r="I67" s="49">
        <v>8500</v>
      </c>
      <c r="J67" s="50">
        <v>10900</v>
      </c>
      <c r="K67" s="368"/>
      <c r="L67" s="368"/>
      <c r="M67" s="368"/>
      <c r="N67" s="368"/>
      <c r="O67" s="368"/>
      <c r="P67" s="368"/>
      <c r="AM67" s="103"/>
      <c r="AN67" s="103"/>
      <c r="AO67" s="103"/>
    </row>
    <row r="68" spans="1:41" s="11" customFormat="1" x14ac:dyDescent="0.25">
      <c r="A68" s="780"/>
      <c r="B68" s="240"/>
      <c r="C68" s="13" t="s">
        <v>211</v>
      </c>
      <c r="D68" s="17" t="s">
        <v>32</v>
      </c>
      <c r="E68" s="40">
        <f t="shared" si="2"/>
        <v>7425</v>
      </c>
      <c r="G68" s="17">
        <f t="shared" si="3"/>
        <v>0</v>
      </c>
      <c r="H68" s="435">
        <v>4950</v>
      </c>
      <c r="I68" s="47">
        <v>6500</v>
      </c>
      <c r="J68" s="48">
        <v>8350</v>
      </c>
      <c r="K68" s="368"/>
      <c r="L68" s="368"/>
      <c r="M68" s="368"/>
      <c r="N68" s="368"/>
      <c r="O68" s="368"/>
      <c r="P68" s="368"/>
      <c r="AM68" s="103"/>
      <c r="AN68" s="103"/>
      <c r="AO68" s="103"/>
    </row>
    <row r="69" spans="1:41" s="11" customFormat="1" ht="15.75" thickBot="1" x14ac:dyDescent="0.3">
      <c r="A69" s="781"/>
      <c r="B69" s="240"/>
      <c r="C69" s="441" t="s">
        <v>212</v>
      </c>
      <c r="D69" s="443" t="s">
        <v>30</v>
      </c>
      <c r="E69" s="41">
        <f t="shared" si="2"/>
        <v>5125</v>
      </c>
      <c r="G69" s="19">
        <f t="shared" si="3"/>
        <v>0</v>
      </c>
      <c r="H69" s="241">
        <v>3400</v>
      </c>
      <c r="I69" s="55">
        <v>4500</v>
      </c>
      <c r="J69" s="56">
        <v>5750</v>
      </c>
      <c r="K69" s="368"/>
      <c r="L69" s="368"/>
      <c r="M69" s="368"/>
      <c r="N69" s="368"/>
      <c r="O69" s="368"/>
      <c r="P69" s="368"/>
      <c r="AM69" s="103"/>
      <c r="AN69" s="103"/>
      <c r="AO69" s="103"/>
    </row>
    <row r="70" spans="1:41" s="11" customFormat="1" x14ac:dyDescent="0.25">
      <c r="A70" s="745" t="s">
        <v>213</v>
      </c>
      <c r="B70" s="239"/>
      <c r="C70" s="13" t="s">
        <v>214</v>
      </c>
      <c r="D70" s="27" t="s">
        <v>27</v>
      </c>
      <c r="E70" s="200">
        <f t="shared" si="2"/>
        <v>20600</v>
      </c>
      <c r="G70" s="442">
        <f t="shared" si="3"/>
        <v>0</v>
      </c>
      <c r="H70" s="439">
        <v>13800</v>
      </c>
      <c r="I70" s="53">
        <v>18000</v>
      </c>
      <c r="J70" s="54">
        <v>23200</v>
      </c>
      <c r="K70" s="368"/>
      <c r="L70" s="368"/>
      <c r="M70" s="368"/>
      <c r="N70" s="368"/>
      <c r="O70" s="368"/>
      <c r="P70" s="368"/>
      <c r="AM70" s="103"/>
      <c r="AN70" s="103"/>
      <c r="AO70" s="103"/>
    </row>
    <row r="71" spans="1:41" s="11" customFormat="1" ht="15.75" thickBot="1" x14ac:dyDescent="0.3">
      <c r="A71" s="746"/>
      <c r="B71" s="239"/>
      <c r="C71" s="441" t="s">
        <v>215</v>
      </c>
      <c r="D71" s="149" t="s">
        <v>27</v>
      </c>
      <c r="E71" s="199">
        <f t="shared" si="2"/>
        <v>20590</v>
      </c>
      <c r="G71" s="19">
        <f t="shared" si="3"/>
        <v>0</v>
      </c>
      <c r="H71" s="241">
        <v>13870</v>
      </c>
      <c r="I71" s="55">
        <v>18000</v>
      </c>
      <c r="J71" s="56">
        <v>23180</v>
      </c>
      <c r="K71" s="368"/>
      <c r="L71" s="368"/>
      <c r="M71" s="368"/>
      <c r="N71" s="368"/>
      <c r="O71" s="368"/>
      <c r="P71" s="368"/>
      <c r="AM71" s="103"/>
      <c r="AN71" s="103"/>
      <c r="AO71" s="103"/>
    </row>
    <row r="72" spans="1:41" s="11" customFormat="1" ht="15.75" thickBot="1" x14ac:dyDescent="0.3">
      <c r="A72" s="10"/>
      <c r="B72" s="10"/>
      <c r="D72" s="130"/>
      <c r="E72" s="206"/>
      <c r="G72" s="23"/>
      <c r="H72" s="7"/>
      <c r="I72" s="207"/>
      <c r="J72" s="207"/>
      <c r="K72" s="7"/>
      <c r="L72" s="7"/>
      <c r="M72" s="7"/>
      <c r="N72" s="7"/>
      <c r="O72" s="7"/>
      <c r="P72" s="7"/>
      <c r="AM72" s="103"/>
      <c r="AN72" s="103"/>
      <c r="AO72" s="103"/>
    </row>
    <row r="73" spans="1:41" ht="15.75" thickBot="1" x14ac:dyDescent="0.3">
      <c r="A73" s="11"/>
      <c r="B73" s="11"/>
      <c r="C73" s="740" t="s">
        <v>1303</v>
      </c>
      <c r="D73" s="808"/>
      <c r="E73" s="741"/>
      <c r="F73" s="11"/>
      <c r="G73" s="722" t="s">
        <v>172</v>
      </c>
      <c r="H73" s="747" t="s">
        <v>216</v>
      </c>
      <c r="I73" s="809"/>
      <c r="J73" s="810"/>
      <c r="K73" s="813" t="s">
        <v>217</v>
      </c>
      <c r="L73" s="814"/>
      <c r="M73" s="814"/>
      <c r="N73" s="814"/>
      <c r="O73" s="814"/>
      <c r="P73" s="815"/>
      <c r="Q73" s="11"/>
      <c r="R73" s="11"/>
      <c r="S73" s="11"/>
      <c r="T73" s="11"/>
      <c r="U73" s="11"/>
      <c r="V73" s="11"/>
      <c r="W73" s="11"/>
      <c r="X73" s="11"/>
      <c r="Y73" s="11"/>
      <c r="Z73" s="11"/>
      <c r="AA73" s="11"/>
      <c r="AB73" s="11"/>
      <c r="AC73" s="11"/>
      <c r="AD73" s="11"/>
      <c r="AE73" s="11"/>
      <c r="AF73" s="11"/>
      <c r="AG73" s="11"/>
      <c r="AH73" s="11"/>
      <c r="AI73" s="11"/>
      <c r="AJ73" s="11"/>
      <c r="AK73" s="11"/>
      <c r="AL73" s="11"/>
    </row>
    <row r="74" spans="1:41" ht="15.75" thickBot="1" x14ac:dyDescent="0.3">
      <c r="A74" s="11"/>
      <c r="B74" s="11"/>
      <c r="C74" s="822" t="s">
        <v>218</v>
      </c>
      <c r="D74" s="822" t="s">
        <v>169</v>
      </c>
      <c r="E74" s="738" t="s">
        <v>184</v>
      </c>
      <c r="F74" s="11"/>
      <c r="G74" s="723"/>
      <c r="H74" s="748"/>
      <c r="I74" s="811"/>
      <c r="J74" s="812"/>
      <c r="K74" s="806" t="s">
        <v>219</v>
      </c>
      <c r="L74" s="807"/>
      <c r="M74" s="817" t="s">
        <v>220</v>
      </c>
      <c r="N74" s="818"/>
      <c r="O74" s="819" t="s">
        <v>221</v>
      </c>
      <c r="P74" s="820"/>
      <c r="Q74" s="11"/>
      <c r="R74" s="11"/>
      <c r="S74" s="11"/>
      <c r="T74" s="11"/>
      <c r="U74" s="11"/>
      <c r="V74" s="11"/>
      <c r="W74" s="11"/>
      <c r="X74" s="11"/>
      <c r="Y74" s="11"/>
      <c r="Z74" s="11"/>
      <c r="AA74" s="11"/>
      <c r="AB74" s="11"/>
      <c r="AC74" s="11"/>
      <c r="AD74" s="11"/>
      <c r="AE74" s="11"/>
      <c r="AF74" s="11"/>
      <c r="AG74" s="11"/>
      <c r="AH74" s="11"/>
      <c r="AI74" s="11"/>
      <c r="AJ74" s="11"/>
      <c r="AK74" s="11"/>
      <c r="AL74" s="11"/>
    </row>
    <row r="75" spans="1:41" ht="15.75" thickBot="1" x14ac:dyDescent="0.3">
      <c r="A75" s="11"/>
      <c r="B75" s="11"/>
      <c r="C75" s="823"/>
      <c r="D75" s="823"/>
      <c r="E75" s="816"/>
      <c r="F75" s="575"/>
      <c r="G75" s="723"/>
      <c r="H75" s="236" t="s">
        <v>219</v>
      </c>
      <c r="I75" s="204" t="s">
        <v>220</v>
      </c>
      <c r="J75" s="237" t="s">
        <v>221</v>
      </c>
      <c r="K75" s="232" t="s">
        <v>222</v>
      </c>
      <c r="L75" s="233" t="s">
        <v>223</v>
      </c>
      <c r="M75" s="232" t="s">
        <v>222</v>
      </c>
      <c r="N75" s="234" t="s">
        <v>223</v>
      </c>
      <c r="O75" s="235" t="s">
        <v>222</v>
      </c>
      <c r="P75" s="234" t="s">
        <v>223</v>
      </c>
      <c r="Q75" s="11"/>
      <c r="R75" s="11"/>
      <c r="S75" s="11"/>
      <c r="T75" s="11"/>
      <c r="U75" s="11"/>
      <c r="V75" s="11"/>
      <c r="W75" s="11"/>
      <c r="X75" s="11"/>
      <c r="Y75" s="11"/>
      <c r="Z75" s="11"/>
      <c r="AA75" s="11"/>
      <c r="AB75" s="11"/>
      <c r="AC75" s="11"/>
      <c r="AD75" s="11"/>
      <c r="AE75" s="11"/>
      <c r="AF75" s="11"/>
      <c r="AG75" s="11"/>
      <c r="AH75" s="11"/>
      <c r="AI75" s="11"/>
      <c r="AJ75" s="11"/>
      <c r="AK75" s="11"/>
      <c r="AL75" s="11"/>
    </row>
    <row r="76" spans="1:41" x14ac:dyDescent="0.25">
      <c r="A76" s="11"/>
      <c r="B76" s="11"/>
      <c r="C76" s="21" t="s">
        <v>224</v>
      </c>
      <c r="D76" s="24" t="s">
        <v>27</v>
      </c>
      <c r="E76" s="58">
        <f>J76</f>
        <v>16000</v>
      </c>
      <c r="F76" s="11"/>
      <c r="G76" s="16">
        <f>COUNT(K76:P76)</f>
        <v>6</v>
      </c>
      <c r="H76" s="1">
        <f>AVERAGE(K76:L76)</f>
        <v>13500</v>
      </c>
      <c r="I76" s="3">
        <f>AVERAGE(M76:N76)</f>
        <v>13500</v>
      </c>
      <c r="J76" s="45">
        <f>AVERAGE(O76:P76)</f>
        <v>16000</v>
      </c>
      <c r="K76" s="1">
        <v>12000</v>
      </c>
      <c r="L76" s="208">
        <v>15000</v>
      </c>
      <c r="M76" s="1">
        <v>12000</v>
      </c>
      <c r="N76" s="3">
        <v>15000</v>
      </c>
      <c r="O76" s="1">
        <v>14000</v>
      </c>
      <c r="P76" s="4">
        <v>18000</v>
      </c>
      <c r="Q76" s="11"/>
      <c r="R76" s="11"/>
      <c r="S76" s="11"/>
      <c r="T76" s="11"/>
      <c r="U76" s="11"/>
      <c r="V76" s="11"/>
      <c r="W76" s="11"/>
      <c r="X76" s="11"/>
      <c r="Y76" s="11"/>
      <c r="Z76" s="11"/>
      <c r="AA76" s="11"/>
      <c r="AB76" s="11"/>
      <c r="AC76" s="11"/>
      <c r="AD76" s="11"/>
      <c r="AE76" s="11"/>
      <c r="AF76" s="11"/>
      <c r="AG76" s="11"/>
      <c r="AH76" s="11"/>
      <c r="AI76" s="11"/>
      <c r="AJ76" s="11"/>
      <c r="AK76" s="11"/>
      <c r="AL76" s="11"/>
    </row>
    <row r="77" spans="1:41" x14ac:dyDescent="0.25">
      <c r="A77" s="11"/>
      <c r="B77" s="11"/>
      <c r="C77" s="30" t="s">
        <v>225</v>
      </c>
      <c r="D77" s="84" t="s">
        <v>27</v>
      </c>
      <c r="E77" s="59">
        <f t="shared" ref="E77:E146" si="6">J77</f>
        <v>22500</v>
      </c>
      <c r="F77" s="11"/>
      <c r="G77" s="32">
        <f t="shared" ref="G77:G146" si="7">COUNT(K77:P77)</f>
        <v>6</v>
      </c>
      <c r="H77" s="33">
        <f t="shared" ref="H77:H146" si="8">AVERAGE(K77:L77)</f>
        <v>18000</v>
      </c>
      <c r="I77" s="34">
        <f t="shared" ref="I77:I146" si="9">AVERAGE(M77:N77)</f>
        <v>18000</v>
      </c>
      <c r="J77" s="57">
        <f t="shared" ref="J77:J146" si="10">AVERAGE(O77:P77)</f>
        <v>22500</v>
      </c>
      <c r="K77" s="33">
        <v>16000</v>
      </c>
      <c r="L77" s="34">
        <v>20000</v>
      </c>
      <c r="M77" s="33">
        <v>16000</v>
      </c>
      <c r="N77" s="34">
        <v>20000</v>
      </c>
      <c r="O77" s="33">
        <v>20000</v>
      </c>
      <c r="P77" s="35">
        <v>25000</v>
      </c>
      <c r="Q77" s="11"/>
      <c r="R77" s="11"/>
      <c r="S77" s="11"/>
      <c r="T77" s="11"/>
      <c r="U77" s="11"/>
      <c r="V77" s="11"/>
      <c r="W77" s="11"/>
      <c r="X77" s="11"/>
      <c r="Y77" s="11"/>
      <c r="Z77" s="11"/>
      <c r="AA77" s="11"/>
      <c r="AB77" s="11"/>
      <c r="AC77" s="11"/>
      <c r="AD77" s="11"/>
      <c r="AE77" s="11"/>
      <c r="AF77" s="11"/>
      <c r="AG77" s="11"/>
      <c r="AH77" s="11"/>
      <c r="AI77" s="11"/>
      <c r="AJ77" s="11"/>
      <c r="AK77" s="11"/>
      <c r="AL77" s="11"/>
    </row>
    <row r="78" spans="1:41" x14ac:dyDescent="0.25">
      <c r="A78" s="11"/>
      <c r="B78" s="11"/>
      <c r="C78" s="22" t="s">
        <v>226</v>
      </c>
      <c r="D78" s="25" t="s">
        <v>27</v>
      </c>
      <c r="E78" s="60">
        <f t="shared" si="6"/>
        <v>40000</v>
      </c>
      <c r="F78" s="11"/>
      <c r="G78" s="18">
        <f t="shared" si="7"/>
        <v>6</v>
      </c>
      <c r="H78" s="2">
        <f t="shared" si="8"/>
        <v>32500</v>
      </c>
      <c r="I78" s="5">
        <f t="shared" si="9"/>
        <v>32500</v>
      </c>
      <c r="J78" s="49">
        <f t="shared" si="10"/>
        <v>40000</v>
      </c>
      <c r="K78" s="2">
        <v>30000</v>
      </c>
      <c r="L78" s="5">
        <v>35000</v>
      </c>
      <c r="M78" s="2">
        <v>30000</v>
      </c>
      <c r="N78" s="5">
        <v>35000</v>
      </c>
      <c r="O78" s="2">
        <v>35000</v>
      </c>
      <c r="P78" s="6">
        <v>45000</v>
      </c>
      <c r="Q78" s="11"/>
      <c r="R78" s="11"/>
      <c r="S78" s="11"/>
      <c r="T78" s="11"/>
      <c r="U78" s="11"/>
      <c r="V78" s="11"/>
      <c r="W78" s="11"/>
      <c r="X78" s="11"/>
      <c r="Y78" s="11"/>
      <c r="Z78" s="11"/>
      <c r="AA78" s="11"/>
      <c r="AB78" s="11"/>
      <c r="AC78" s="11"/>
      <c r="AD78" s="11"/>
      <c r="AE78" s="11"/>
      <c r="AF78" s="11"/>
      <c r="AG78" s="11"/>
      <c r="AH78" s="11"/>
      <c r="AI78" s="11"/>
      <c r="AJ78" s="11"/>
      <c r="AK78" s="11"/>
      <c r="AL78" s="11"/>
    </row>
    <row r="79" spans="1:41" x14ac:dyDescent="0.25">
      <c r="A79" s="11"/>
      <c r="B79" s="11"/>
      <c r="C79" s="30" t="s">
        <v>227</v>
      </c>
      <c r="D79" s="84" t="s">
        <v>27</v>
      </c>
      <c r="E79" s="59">
        <f t="shared" si="6"/>
        <v>40000</v>
      </c>
      <c r="F79" s="821"/>
      <c r="G79" s="32">
        <f t="shared" si="7"/>
        <v>6</v>
      </c>
      <c r="H79" s="33">
        <f t="shared" si="8"/>
        <v>32500</v>
      </c>
      <c r="I79" s="34">
        <f t="shared" si="9"/>
        <v>32500</v>
      </c>
      <c r="J79" s="57">
        <f t="shared" si="10"/>
        <v>40000</v>
      </c>
      <c r="K79" s="33">
        <v>30000</v>
      </c>
      <c r="L79" s="34">
        <v>35000</v>
      </c>
      <c r="M79" s="33">
        <v>30000</v>
      </c>
      <c r="N79" s="34">
        <v>35000</v>
      </c>
      <c r="O79" s="33">
        <v>35000</v>
      </c>
      <c r="P79" s="35">
        <v>45000</v>
      </c>
      <c r="Q79" s="11"/>
      <c r="R79" s="11"/>
      <c r="S79" s="11"/>
      <c r="T79" s="11"/>
      <c r="U79" s="11"/>
      <c r="V79" s="11"/>
      <c r="W79" s="11"/>
      <c r="X79" s="11"/>
      <c r="Y79" s="11"/>
      <c r="Z79" s="11"/>
      <c r="AA79" s="11"/>
      <c r="AB79" s="11"/>
      <c r="AC79" s="11"/>
      <c r="AD79" s="11"/>
      <c r="AE79" s="11"/>
      <c r="AF79" s="11"/>
      <c r="AG79" s="11"/>
      <c r="AH79" s="11"/>
      <c r="AI79" s="11"/>
      <c r="AJ79" s="11"/>
      <c r="AK79" s="11"/>
      <c r="AL79" s="11"/>
    </row>
    <row r="80" spans="1:41" x14ac:dyDescent="0.25">
      <c r="A80" s="11"/>
      <c r="B80" s="11"/>
      <c r="C80" s="61" t="s">
        <v>228</v>
      </c>
      <c r="D80" s="25" t="s">
        <v>27</v>
      </c>
      <c r="E80" s="60">
        <f t="shared" si="6"/>
        <v>35000</v>
      </c>
      <c r="F80" s="821"/>
      <c r="G80" s="18">
        <f t="shared" si="7"/>
        <v>6</v>
      </c>
      <c r="H80" s="2">
        <f t="shared" si="8"/>
        <v>28500</v>
      </c>
      <c r="I80" s="5">
        <f t="shared" si="9"/>
        <v>28500</v>
      </c>
      <c r="J80" s="49">
        <f t="shared" si="10"/>
        <v>35000</v>
      </c>
      <c r="K80" s="2">
        <v>25000</v>
      </c>
      <c r="L80" s="5">
        <v>32000</v>
      </c>
      <c r="M80" s="2">
        <v>25000</v>
      </c>
      <c r="N80" s="5">
        <v>32000</v>
      </c>
      <c r="O80" s="2">
        <v>30000</v>
      </c>
      <c r="P80" s="6">
        <v>40000</v>
      </c>
      <c r="Q80" s="11"/>
      <c r="R80" s="11"/>
      <c r="S80" s="11"/>
      <c r="T80" s="11"/>
      <c r="U80" s="11"/>
      <c r="V80" s="11"/>
      <c r="W80" s="11"/>
      <c r="X80" s="11"/>
      <c r="Y80" s="11"/>
      <c r="Z80" s="11"/>
      <c r="AA80" s="11"/>
      <c r="AB80" s="11"/>
      <c r="AC80" s="11"/>
      <c r="AD80" s="11"/>
      <c r="AE80" s="11"/>
      <c r="AF80" s="11"/>
      <c r="AG80" s="11"/>
      <c r="AH80" s="11"/>
      <c r="AI80" s="11"/>
      <c r="AJ80" s="11"/>
      <c r="AK80" s="11"/>
      <c r="AL80" s="11"/>
    </row>
    <row r="81" spans="1:38" x14ac:dyDescent="0.25">
      <c r="A81" s="11"/>
      <c r="B81" s="11"/>
      <c r="C81" s="62" t="s">
        <v>229</v>
      </c>
      <c r="D81" s="84" t="s">
        <v>27</v>
      </c>
      <c r="E81" s="59">
        <f t="shared" si="6"/>
        <v>40000</v>
      </c>
      <c r="F81" s="11"/>
      <c r="G81" s="32">
        <f t="shared" si="7"/>
        <v>6</v>
      </c>
      <c r="H81" s="33">
        <f t="shared" si="8"/>
        <v>32500</v>
      </c>
      <c r="I81" s="34">
        <f t="shared" si="9"/>
        <v>32500</v>
      </c>
      <c r="J81" s="57">
        <f t="shared" si="10"/>
        <v>40000</v>
      </c>
      <c r="K81" s="33">
        <v>30000</v>
      </c>
      <c r="L81" s="34">
        <v>35000</v>
      </c>
      <c r="M81" s="33">
        <v>30000</v>
      </c>
      <c r="N81" s="34">
        <v>35000</v>
      </c>
      <c r="O81" s="33">
        <v>35000</v>
      </c>
      <c r="P81" s="35">
        <v>45000</v>
      </c>
      <c r="Q81" s="11"/>
      <c r="R81" s="11"/>
      <c r="S81" s="11"/>
      <c r="T81" s="11"/>
      <c r="U81" s="11"/>
      <c r="V81" s="11"/>
      <c r="W81" s="11"/>
      <c r="X81" s="11"/>
      <c r="Y81" s="11"/>
      <c r="Z81" s="11"/>
      <c r="AA81" s="11"/>
      <c r="AB81" s="11"/>
      <c r="AC81" s="11"/>
      <c r="AD81" s="11"/>
      <c r="AE81" s="11"/>
      <c r="AF81" s="11"/>
      <c r="AG81" s="11"/>
      <c r="AH81" s="11"/>
      <c r="AI81" s="11"/>
      <c r="AJ81" s="11"/>
      <c r="AK81" s="11"/>
      <c r="AL81" s="11"/>
    </row>
    <row r="82" spans="1:38" x14ac:dyDescent="0.25">
      <c r="A82" s="11"/>
      <c r="B82" s="11"/>
      <c r="C82" s="61" t="s">
        <v>230</v>
      </c>
      <c r="D82" s="25" t="s">
        <v>27</v>
      </c>
      <c r="E82" s="60">
        <f t="shared" si="6"/>
        <v>50000</v>
      </c>
      <c r="F82" s="11"/>
      <c r="G82" s="18">
        <f t="shared" si="7"/>
        <v>6</v>
      </c>
      <c r="H82" s="2">
        <f t="shared" si="8"/>
        <v>36750</v>
      </c>
      <c r="I82" s="5">
        <f t="shared" si="9"/>
        <v>36750</v>
      </c>
      <c r="J82" s="49">
        <f t="shared" si="10"/>
        <v>50000</v>
      </c>
      <c r="K82" s="2">
        <v>32000</v>
      </c>
      <c r="L82" s="5">
        <v>41500</v>
      </c>
      <c r="M82" s="2">
        <v>32000</v>
      </c>
      <c r="N82" s="5">
        <v>41500</v>
      </c>
      <c r="O82" s="2">
        <v>42000</v>
      </c>
      <c r="P82" s="6">
        <v>58000</v>
      </c>
      <c r="Q82" s="11"/>
      <c r="R82" s="11"/>
      <c r="S82" s="11"/>
      <c r="T82" s="11"/>
      <c r="U82" s="11"/>
      <c r="V82" s="11"/>
      <c r="W82" s="11"/>
      <c r="X82" s="11"/>
      <c r="Y82" s="11"/>
      <c r="Z82" s="11"/>
      <c r="AA82" s="11"/>
      <c r="AB82" s="11"/>
      <c r="AC82" s="11"/>
      <c r="AD82" s="11"/>
      <c r="AE82" s="11"/>
      <c r="AF82" s="11"/>
      <c r="AG82" s="11"/>
      <c r="AH82" s="11"/>
      <c r="AI82" s="11"/>
      <c r="AJ82" s="11"/>
      <c r="AK82" s="11"/>
      <c r="AL82" s="11"/>
    </row>
    <row r="83" spans="1:38" x14ac:dyDescent="0.25">
      <c r="A83" s="11"/>
      <c r="B83" s="11"/>
      <c r="C83" s="30" t="s">
        <v>231</v>
      </c>
      <c r="D83" s="84" t="s">
        <v>27</v>
      </c>
      <c r="E83" s="59">
        <f t="shared" si="6"/>
        <v>55000</v>
      </c>
      <c r="F83" s="11"/>
      <c r="G83" s="32">
        <f t="shared" si="7"/>
        <v>6</v>
      </c>
      <c r="H83" s="33">
        <f t="shared" si="8"/>
        <v>42500</v>
      </c>
      <c r="I83" s="34">
        <f t="shared" si="9"/>
        <v>42500</v>
      </c>
      <c r="J83" s="57">
        <f t="shared" si="10"/>
        <v>55000</v>
      </c>
      <c r="K83" s="33">
        <v>35000</v>
      </c>
      <c r="L83" s="34">
        <v>50000</v>
      </c>
      <c r="M83" s="33">
        <v>35000</v>
      </c>
      <c r="N83" s="34">
        <v>50000</v>
      </c>
      <c r="O83" s="33">
        <v>45000</v>
      </c>
      <c r="P83" s="35">
        <v>65000</v>
      </c>
      <c r="Q83" s="11"/>
      <c r="R83" s="11"/>
      <c r="S83" s="11"/>
      <c r="T83" s="11"/>
      <c r="U83" s="11"/>
      <c r="V83" s="11"/>
      <c r="W83" s="11"/>
      <c r="X83" s="11"/>
      <c r="Y83" s="11"/>
      <c r="Z83" s="11"/>
      <c r="AA83" s="11"/>
      <c r="AB83" s="11"/>
      <c r="AC83" s="11"/>
      <c r="AD83" s="11"/>
      <c r="AE83" s="11"/>
      <c r="AF83" s="11"/>
      <c r="AG83" s="11"/>
      <c r="AH83" s="11"/>
      <c r="AI83" s="11"/>
      <c r="AJ83" s="11"/>
      <c r="AK83" s="11"/>
      <c r="AL83" s="11"/>
    </row>
    <row r="84" spans="1:38" x14ac:dyDescent="0.25">
      <c r="A84" s="11"/>
      <c r="B84" s="11"/>
      <c r="C84" s="22" t="s">
        <v>232</v>
      </c>
      <c r="D84" s="25" t="s">
        <v>27</v>
      </c>
      <c r="E84" s="60">
        <f t="shared" si="6"/>
        <v>40000</v>
      </c>
      <c r="F84" s="11"/>
      <c r="G84" s="18">
        <f t="shared" si="7"/>
        <v>6</v>
      </c>
      <c r="H84" s="2">
        <f t="shared" si="8"/>
        <v>35000</v>
      </c>
      <c r="I84" s="5">
        <f t="shared" si="9"/>
        <v>35000</v>
      </c>
      <c r="J84" s="49">
        <f t="shared" si="10"/>
        <v>40000</v>
      </c>
      <c r="K84" s="2">
        <v>30000</v>
      </c>
      <c r="L84" s="5">
        <v>40000</v>
      </c>
      <c r="M84" s="2">
        <v>30000</v>
      </c>
      <c r="N84" s="5">
        <v>40000</v>
      </c>
      <c r="O84" s="2">
        <v>35000</v>
      </c>
      <c r="P84" s="6">
        <v>45000</v>
      </c>
      <c r="Q84" s="11"/>
      <c r="R84" s="11"/>
      <c r="S84" s="11"/>
      <c r="T84" s="11"/>
      <c r="U84" s="11"/>
      <c r="V84" s="11"/>
      <c r="W84" s="11"/>
      <c r="X84" s="11"/>
      <c r="Y84" s="11"/>
      <c r="Z84" s="11"/>
      <c r="AA84" s="11"/>
      <c r="AB84" s="11"/>
      <c r="AC84" s="11"/>
      <c r="AD84" s="11"/>
      <c r="AE84" s="11"/>
      <c r="AF84" s="11"/>
      <c r="AG84" s="11"/>
      <c r="AH84" s="11"/>
      <c r="AI84" s="11"/>
      <c r="AJ84" s="11"/>
      <c r="AK84" s="11"/>
      <c r="AL84" s="11"/>
    </row>
    <row r="85" spans="1:38" x14ac:dyDescent="0.25">
      <c r="A85" s="11"/>
      <c r="B85" s="11"/>
      <c r="C85" s="30" t="s">
        <v>233</v>
      </c>
      <c r="D85" s="84" t="s">
        <v>27</v>
      </c>
      <c r="E85" s="59">
        <f t="shared" si="6"/>
        <v>55000</v>
      </c>
      <c r="F85" s="11"/>
      <c r="G85" s="32">
        <f t="shared" si="7"/>
        <v>6</v>
      </c>
      <c r="H85" s="33">
        <f t="shared" si="8"/>
        <v>42500</v>
      </c>
      <c r="I85" s="34">
        <f t="shared" si="9"/>
        <v>42500</v>
      </c>
      <c r="J85" s="57">
        <f t="shared" si="10"/>
        <v>55000</v>
      </c>
      <c r="K85" s="33">
        <v>35000</v>
      </c>
      <c r="L85" s="34">
        <v>50000</v>
      </c>
      <c r="M85" s="33">
        <v>35000</v>
      </c>
      <c r="N85" s="34">
        <v>50000</v>
      </c>
      <c r="O85" s="33">
        <v>45000</v>
      </c>
      <c r="P85" s="35">
        <v>65000</v>
      </c>
      <c r="Q85" s="11"/>
      <c r="R85" s="11"/>
      <c r="S85" s="11"/>
      <c r="T85" s="11"/>
      <c r="U85" s="11"/>
      <c r="V85" s="11"/>
      <c r="W85" s="11"/>
      <c r="X85" s="11"/>
      <c r="Y85" s="11"/>
      <c r="Z85" s="11"/>
      <c r="AA85" s="11"/>
      <c r="AB85" s="11"/>
      <c r="AC85" s="11"/>
      <c r="AD85" s="11"/>
      <c r="AE85" s="11"/>
      <c r="AF85" s="11"/>
      <c r="AG85" s="11"/>
      <c r="AH85" s="11"/>
      <c r="AI85" s="11"/>
      <c r="AJ85" s="11"/>
      <c r="AK85" s="11"/>
      <c r="AL85" s="11"/>
    </row>
    <row r="86" spans="1:38" x14ac:dyDescent="0.25">
      <c r="A86" s="11"/>
      <c r="B86" s="11"/>
      <c r="C86" s="22" t="s">
        <v>234</v>
      </c>
      <c r="D86" s="25" t="s">
        <v>27</v>
      </c>
      <c r="E86" s="60">
        <f t="shared" si="6"/>
        <v>55000</v>
      </c>
      <c r="F86" s="11"/>
      <c r="G86" s="18">
        <f t="shared" si="7"/>
        <v>6</v>
      </c>
      <c r="H86" s="2">
        <f t="shared" si="8"/>
        <v>42500</v>
      </c>
      <c r="I86" s="5">
        <f t="shared" si="9"/>
        <v>42500</v>
      </c>
      <c r="J86" s="49">
        <f t="shared" si="10"/>
        <v>55000</v>
      </c>
      <c r="K86" s="2">
        <v>35000</v>
      </c>
      <c r="L86" s="5">
        <v>50000</v>
      </c>
      <c r="M86" s="2">
        <v>35000</v>
      </c>
      <c r="N86" s="5">
        <v>50000</v>
      </c>
      <c r="O86" s="2">
        <v>45000</v>
      </c>
      <c r="P86" s="6">
        <v>65000</v>
      </c>
      <c r="Q86" s="11"/>
      <c r="R86" s="11"/>
      <c r="S86" s="11"/>
      <c r="T86" s="11"/>
      <c r="U86" s="11"/>
      <c r="V86" s="11"/>
      <c r="W86" s="11"/>
      <c r="X86" s="11"/>
      <c r="Y86" s="11"/>
      <c r="Z86" s="11"/>
      <c r="AA86" s="11"/>
      <c r="AB86" s="11"/>
      <c r="AC86" s="11"/>
      <c r="AD86" s="11"/>
      <c r="AE86" s="11"/>
      <c r="AF86" s="11"/>
      <c r="AG86" s="11"/>
      <c r="AH86" s="11"/>
      <c r="AI86" s="11"/>
      <c r="AJ86" s="11"/>
      <c r="AK86" s="11"/>
      <c r="AL86" s="11"/>
    </row>
    <row r="87" spans="1:38" x14ac:dyDescent="0.25">
      <c r="A87" s="11"/>
      <c r="B87" s="11"/>
      <c r="C87" s="30" t="s">
        <v>235</v>
      </c>
      <c r="D87" s="84" t="s">
        <v>27</v>
      </c>
      <c r="E87" s="59">
        <f t="shared" si="6"/>
        <v>21000</v>
      </c>
      <c r="F87" s="11"/>
      <c r="G87" s="32">
        <f t="shared" si="7"/>
        <v>6</v>
      </c>
      <c r="H87" s="33">
        <f t="shared" si="8"/>
        <v>16500</v>
      </c>
      <c r="I87" s="34">
        <f t="shared" si="9"/>
        <v>16500</v>
      </c>
      <c r="J87" s="57">
        <f t="shared" si="10"/>
        <v>21000</v>
      </c>
      <c r="K87" s="33">
        <v>13000</v>
      </c>
      <c r="L87" s="34">
        <v>20000</v>
      </c>
      <c r="M87" s="33">
        <v>13000</v>
      </c>
      <c r="N87" s="34">
        <v>20000</v>
      </c>
      <c r="O87" s="33">
        <v>17000</v>
      </c>
      <c r="P87" s="35">
        <v>25000</v>
      </c>
      <c r="Q87" s="11"/>
      <c r="R87" s="11"/>
      <c r="S87" s="11"/>
      <c r="T87" s="11"/>
      <c r="U87" s="11"/>
      <c r="V87" s="11"/>
      <c r="W87" s="11"/>
      <c r="X87" s="11"/>
      <c r="Y87" s="11"/>
      <c r="Z87" s="11"/>
      <c r="AA87" s="11"/>
      <c r="AB87" s="11"/>
      <c r="AC87" s="11"/>
      <c r="AD87" s="11"/>
      <c r="AE87" s="11"/>
      <c r="AF87" s="11"/>
      <c r="AG87" s="11"/>
      <c r="AH87" s="11"/>
      <c r="AI87" s="11"/>
      <c r="AJ87" s="11"/>
      <c r="AK87" s="11"/>
      <c r="AL87" s="11"/>
    </row>
    <row r="88" spans="1:38" x14ac:dyDescent="0.25">
      <c r="A88" s="11"/>
      <c r="B88" s="11"/>
      <c r="C88" s="61" t="s">
        <v>236</v>
      </c>
      <c r="D88" s="25" t="s">
        <v>27</v>
      </c>
      <c r="E88" s="60">
        <f t="shared" si="6"/>
        <v>17500</v>
      </c>
      <c r="F88" s="11"/>
      <c r="G88" s="18">
        <f t="shared" si="7"/>
        <v>6</v>
      </c>
      <c r="H88" s="2">
        <f t="shared" si="8"/>
        <v>13500</v>
      </c>
      <c r="I88" s="5">
        <f t="shared" si="9"/>
        <v>13500</v>
      </c>
      <c r="J88" s="49">
        <f t="shared" si="10"/>
        <v>17500</v>
      </c>
      <c r="K88" s="2">
        <v>12000</v>
      </c>
      <c r="L88" s="5">
        <v>15000</v>
      </c>
      <c r="M88" s="2">
        <v>12000</v>
      </c>
      <c r="N88" s="5">
        <v>15000</v>
      </c>
      <c r="O88" s="2">
        <v>15000</v>
      </c>
      <c r="P88" s="6">
        <v>20000</v>
      </c>
      <c r="Q88" s="11"/>
      <c r="R88" s="11"/>
      <c r="S88" s="11"/>
      <c r="T88" s="11"/>
      <c r="U88" s="11"/>
      <c r="V88" s="11"/>
      <c r="W88" s="11"/>
      <c r="X88" s="11"/>
      <c r="Y88" s="11"/>
      <c r="Z88" s="11"/>
      <c r="AA88" s="11"/>
      <c r="AB88" s="11"/>
      <c r="AC88" s="11"/>
      <c r="AD88" s="11"/>
      <c r="AE88" s="11"/>
      <c r="AF88" s="11"/>
      <c r="AG88" s="11"/>
      <c r="AH88" s="11"/>
      <c r="AI88" s="11"/>
      <c r="AJ88" s="11"/>
      <c r="AK88" s="11"/>
      <c r="AL88" s="11"/>
    </row>
    <row r="89" spans="1:38" x14ac:dyDescent="0.25">
      <c r="A89" s="11"/>
      <c r="B89" s="11"/>
      <c r="C89" s="62" t="s">
        <v>237</v>
      </c>
      <c r="D89" s="31" t="s">
        <v>27</v>
      </c>
      <c r="E89" s="59">
        <f t="shared" si="6"/>
        <v>19500</v>
      </c>
      <c r="F89" s="11"/>
      <c r="G89" s="32">
        <f t="shared" si="7"/>
        <v>6</v>
      </c>
      <c r="H89" s="33">
        <f t="shared" si="8"/>
        <v>16500</v>
      </c>
      <c r="I89" s="34">
        <f t="shared" si="9"/>
        <v>16500</v>
      </c>
      <c r="J89" s="57">
        <f t="shared" si="10"/>
        <v>19500</v>
      </c>
      <c r="K89" s="33">
        <v>14000</v>
      </c>
      <c r="L89" s="34">
        <v>19000</v>
      </c>
      <c r="M89" s="33">
        <v>14000</v>
      </c>
      <c r="N89" s="34">
        <v>19000</v>
      </c>
      <c r="O89" s="33">
        <v>17000</v>
      </c>
      <c r="P89" s="35">
        <v>22000</v>
      </c>
      <c r="Q89" s="11"/>
      <c r="R89" s="11"/>
      <c r="S89" s="11"/>
      <c r="T89" s="11"/>
      <c r="U89" s="11"/>
      <c r="V89" s="11"/>
      <c r="W89" s="11"/>
      <c r="X89" s="11"/>
      <c r="Y89" s="11"/>
      <c r="Z89" s="11"/>
      <c r="AA89" s="11"/>
      <c r="AB89" s="11"/>
      <c r="AC89" s="11"/>
      <c r="AD89" s="11"/>
      <c r="AE89" s="11"/>
      <c r="AF89" s="11"/>
      <c r="AG89" s="11"/>
      <c r="AH89" s="11"/>
      <c r="AI89" s="11"/>
      <c r="AJ89" s="11"/>
      <c r="AK89" s="11"/>
      <c r="AL89" s="11"/>
    </row>
    <row r="90" spans="1:38" x14ac:dyDescent="0.25">
      <c r="A90" s="11"/>
      <c r="B90" s="11"/>
      <c r="C90" s="61" t="s">
        <v>238</v>
      </c>
      <c r="D90" s="83" t="s">
        <v>27</v>
      </c>
      <c r="E90" s="60">
        <f t="shared" si="6"/>
        <v>23000</v>
      </c>
      <c r="F90" s="11"/>
      <c r="G90" s="18">
        <f t="shared" si="7"/>
        <v>6</v>
      </c>
      <c r="H90" s="2">
        <f t="shared" si="8"/>
        <v>19000</v>
      </c>
      <c r="I90" s="5">
        <f t="shared" si="9"/>
        <v>19000</v>
      </c>
      <c r="J90" s="49">
        <f t="shared" si="10"/>
        <v>23000</v>
      </c>
      <c r="K90" s="2">
        <v>18000</v>
      </c>
      <c r="L90" s="5">
        <v>20000</v>
      </c>
      <c r="M90" s="2">
        <v>18000</v>
      </c>
      <c r="N90" s="5">
        <v>20000</v>
      </c>
      <c r="O90" s="2">
        <v>20000</v>
      </c>
      <c r="P90" s="6">
        <v>26000</v>
      </c>
      <c r="Q90" s="11"/>
      <c r="R90" s="11"/>
      <c r="S90" s="11"/>
      <c r="T90" s="11"/>
      <c r="U90" s="11"/>
      <c r="V90" s="11"/>
      <c r="W90" s="11"/>
      <c r="X90" s="11"/>
      <c r="Y90" s="11"/>
      <c r="Z90" s="11"/>
      <c r="AA90" s="11"/>
      <c r="AB90" s="11"/>
      <c r="AC90" s="11"/>
      <c r="AD90" s="11"/>
      <c r="AE90" s="11"/>
      <c r="AF90" s="11"/>
      <c r="AG90" s="11"/>
      <c r="AH90" s="11"/>
      <c r="AI90" s="11"/>
      <c r="AJ90" s="11"/>
      <c r="AK90" s="11"/>
      <c r="AL90" s="11"/>
    </row>
    <row r="91" spans="1:38" x14ac:dyDescent="0.25">
      <c r="A91" s="11"/>
      <c r="B91" s="11"/>
      <c r="C91" s="62" t="s">
        <v>239</v>
      </c>
      <c r="D91" s="31" t="s">
        <v>27</v>
      </c>
      <c r="E91" s="59">
        <f t="shared" si="6"/>
        <v>27000</v>
      </c>
      <c r="F91" s="11"/>
      <c r="G91" s="32">
        <f t="shared" si="7"/>
        <v>6</v>
      </c>
      <c r="H91" s="33">
        <f t="shared" si="8"/>
        <v>24000</v>
      </c>
      <c r="I91" s="34">
        <f t="shared" si="9"/>
        <v>24000</v>
      </c>
      <c r="J91" s="57">
        <f t="shared" si="10"/>
        <v>27000</v>
      </c>
      <c r="K91" s="33">
        <v>22000</v>
      </c>
      <c r="L91" s="34">
        <v>26000</v>
      </c>
      <c r="M91" s="33">
        <v>22000</v>
      </c>
      <c r="N91" s="34">
        <v>26000</v>
      </c>
      <c r="O91" s="33">
        <v>24000</v>
      </c>
      <c r="P91" s="35">
        <v>30000</v>
      </c>
      <c r="Q91" s="11"/>
      <c r="R91" s="11"/>
      <c r="S91" s="11"/>
      <c r="T91" s="11"/>
      <c r="U91" s="11"/>
      <c r="V91" s="11"/>
      <c r="W91" s="11"/>
      <c r="X91" s="11"/>
      <c r="Y91" s="11"/>
      <c r="Z91" s="11"/>
      <c r="AA91" s="11"/>
      <c r="AB91" s="11"/>
      <c r="AC91" s="11"/>
      <c r="AD91" s="11"/>
      <c r="AE91" s="11"/>
      <c r="AF91" s="11"/>
      <c r="AG91" s="11"/>
      <c r="AH91" s="11"/>
      <c r="AI91" s="11"/>
      <c r="AJ91" s="11"/>
      <c r="AK91" s="11"/>
      <c r="AL91" s="11"/>
    </row>
    <row r="92" spans="1:38" x14ac:dyDescent="0.25">
      <c r="A92" s="11"/>
      <c r="B92" s="11"/>
      <c r="C92" s="61" t="s">
        <v>240</v>
      </c>
      <c r="D92" s="25" t="s">
        <v>27</v>
      </c>
      <c r="E92" s="60">
        <f t="shared" si="6"/>
        <v>25500</v>
      </c>
      <c r="F92" s="11"/>
      <c r="G92" s="18">
        <f t="shared" si="7"/>
        <v>6</v>
      </c>
      <c r="H92" s="2">
        <f t="shared" si="8"/>
        <v>21500</v>
      </c>
      <c r="I92" s="5">
        <f t="shared" si="9"/>
        <v>21500</v>
      </c>
      <c r="J92" s="49">
        <f t="shared" si="10"/>
        <v>25500</v>
      </c>
      <c r="K92" s="2">
        <v>20000</v>
      </c>
      <c r="L92" s="5">
        <v>23000</v>
      </c>
      <c r="M92" s="2">
        <v>20000</v>
      </c>
      <c r="N92" s="5">
        <v>23000</v>
      </c>
      <c r="O92" s="2">
        <v>23000</v>
      </c>
      <c r="P92" s="6">
        <v>28000</v>
      </c>
      <c r="Q92" s="11"/>
      <c r="R92" s="11"/>
      <c r="S92" s="11"/>
      <c r="T92" s="11"/>
      <c r="U92" s="11"/>
      <c r="V92" s="11"/>
      <c r="W92" s="11"/>
      <c r="X92" s="11"/>
      <c r="Y92" s="11"/>
      <c r="Z92" s="11"/>
      <c r="AA92" s="11"/>
      <c r="AB92" s="11"/>
      <c r="AC92" s="11"/>
      <c r="AD92" s="11"/>
      <c r="AE92" s="11"/>
      <c r="AF92" s="11"/>
      <c r="AG92" s="11"/>
      <c r="AH92" s="11"/>
      <c r="AI92" s="11"/>
      <c r="AJ92" s="11"/>
      <c r="AK92" s="11"/>
      <c r="AL92" s="11"/>
    </row>
    <row r="93" spans="1:38" x14ac:dyDescent="0.25">
      <c r="A93" s="11"/>
      <c r="B93" s="11"/>
      <c r="C93" s="62" t="s">
        <v>241</v>
      </c>
      <c r="D93" s="84" t="s">
        <v>27</v>
      </c>
      <c r="E93" s="59">
        <f t="shared" si="6"/>
        <v>27500</v>
      </c>
      <c r="F93" s="11"/>
      <c r="G93" s="32">
        <f t="shared" si="7"/>
        <v>6</v>
      </c>
      <c r="H93" s="33">
        <f t="shared" si="8"/>
        <v>25000</v>
      </c>
      <c r="I93" s="34">
        <f t="shared" si="9"/>
        <v>25000</v>
      </c>
      <c r="J93" s="57">
        <f t="shared" si="10"/>
        <v>27500</v>
      </c>
      <c r="K93" s="33">
        <v>23000</v>
      </c>
      <c r="L93" s="34">
        <v>27000</v>
      </c>
      <c r="M93" s="33">
        <v>23000</v>
      </c>
      <c r="N93" s="34">
        <v>27000</v>
      </c>
      <c r="O93" s="33">
        <v>26000</v>
      </c>
      <c r="P93" s="35">
        <v>29000</v>
      </c>
      <c r="Q93" s="11"/>
      <c r="R93" s="11"/>
      <c r="S93" s="11"/>
      <c r="T93" s="11"/>
      <c r="U93" s="11"/>
      <c r="V93" s="11"/>
      <c r="W93" s="11"/>
      <c r="X93" s="11"/>
      <c r="Y93" s="11"/>
      <c r="Z93" s="11"/>
      <c r="AA93" s="11"/>
      <c r="AB93" s="11"/>
      <c r="AC93" s="11"/>
      <c r="AD93" s="11"/>
      <c r="AE93" s="11"/>
      <c r="AF93" s="11"/>
      <c r="AG93" s="11"/>
      <c r="AH93" s="11"/>
      <c r="AI93" s="11"/>
      <c r="AJ93" s="11"/>
      <c r="AK93" s="11"/>
      <c r="AL93" s="11"/>
    </row>
    <row r="94" spans="1:38" x14ac:dyDescent="0.25">
      <c r="A94" s="11"/>
      <c r="B94" s="11"/>
      <c r="C94" s="61" t="s">
        <v>242</v>
      </c>
      <c r="D94" s="25" t="s">
        <v>27</v>
      </c>
      <c r="E94" s="60">
        <f t="shared" si="6"/>
        <v>23000</v>
      </c>
      <c r="F94" s="11"/>
      <c r="G94" s="18">
        <f t="shared" si="7"/>
        <v>6</v>
      </c>
      <c r="H94" s="2">
        <f t="shared" si="8"/>
        <v>20500</v>
      </c>
      <c r="I94" s="5">
        <f t="shared" si="9"/>
        <v>20500</v>
      </c>
      <c r="J94" s="49">
        <f t="shared" si="10"/>
        <v>23000</v>
      </c>
      <c r="K94" s="2">
        <v>18000</v>
      </c>
      <c r="L94" s="5">
        <v>23000</v>
      </c>
      <c r="M94" s="2">
        <v>18000</v>
      </c>
      <c r="N94" s="5">
        <v>23000</v>
      </c>
      <c r="O94" s="2">
        <v>20000</v>
      </c>
      <c r="P94" s="6">
        <v>26000</v>
      </c>
      <c r="Q94" s="11"/>
      <c r="R94" s="11"/>
      <c r="S94" s="11"/>
      <c r="T94" s="11"/>
      <c r="U94" s="11"/>
      <c r="V94" s="11"/>
      <c r="W94" s="11"/>
      <c r="X94" s="11"/>
      <c r="Y94" s="11"/>
      <c r="Z94" s="11"/>
      <c r="AA94" s="11"/>
      <c r="AB94" s="11"/>
      <c r="AC94" s="11"/>
      <c r="AD94" s="11"/>
      <c r="AE94" s="11"/>
      <c r="AF94" s="11"/>
      <c r="AG94" s="11"/>
      <c r="AH94" s="11"/>
      <c r="AI94" s="11"/>
      <c r="AJ94" s="11"/>
      <c r="AK94" s="11"/>
      <c r="AL94" s="11"/>
    </row>
    <row r="95" spans="1:38" x14ac:dyDescent="0.25">
      <c r="A95" s="11"/>
      <c r="B95" s="11"/>
      <c r="C95" s="62" t="s">
        <v>243</v>
      </c>
      <c r="D95" s="84" t="s">
        <v>27</v>
      </c>
      <c r="E95" s="59">
        <f t="shared" si="6"/>
        <v>25000</v>
      </c>
      <c r="F95" s="11"/>
      <c r="G95" s="32">
        <f t="shared" si="7"/>
        <v>6</v>
      </c>
      <c r="H95" s="33">
        <f t="shared" si="8"/>
        <v>20000</v>
      </c>
      <c r="I95" s="34">
        <f t="shared" si="9"/>
        <v>20000</v>
      </c>
      <c r="J95" s="57">
        <f t="shared" si="10"/>
        <v>25000</v>
      </c>
      <c r="K95" s="33">
        <v>18000</v>
      </c>
      <c r="L95" s="34">
        <v>22000</v>
      </c>
      <c r="M95" s="33">
        <v>18000</v>
      </c>
      <c r="N95" s="34">
        <v>22000</v>
      </c>
      <c r="O95" s="33">
        <v>22000</v>
      </c>
      <c r="P95" s="35">
        <v>28000</v>
      </c>
      <c r="Q95" s="11"/>
      <c r="R95" s="11"/>
      <c r="S95" s="11"/>
      <c r="T95" s="11"/>
      <c r="U95" s="11"/>
      <c r="V95" s="11"/>
      <c r="W95" s="11"/>
      <c r="X95" s="11"/>
      <c r="Y95" s="11"/>
      <c r="Z95" s="11"/>
      <c r="AA95" s="11"/>
      <c r="AB95" s="11"/>
      <c r="AC95" s="11"/>
      <c r="AD95" s="11"/>
      <c r="AE95" s="11"/>
      <c r="AF95" s="11"/>
      <c r="AG95" s="11"/>
      <c r="AH95" s="11"/>
      <c r="AI95" s="11"/>
      <c r="AJ95" s="11"/>
      <c r="AK95" s="11"/>
      <c r="AL95" s="11"/>
    </row>
    <row r="96" spans="1:38" x14ac:dyDescent="0.25">
      <c r="A96" s="11"/>
      <c r="B96" s="11"/>
      <c r="C96" s="61" t="s">
        <v>244</v>
      </c>
      <c r="D96" s="83" t="s">
        <v>27</v>
      </c>
      <c r="E96" s="60">
        <f t="shared" si="6"/>
        <v>22500</v>
      </c>
      <c r="F96" s="11"/>
      <c r="G96" s="18">
        <f t="shared" si="7"/>
        <v>6</v>
      </c>
      <c r="H96" s="2">
        <f t="shared" si="8"/>
        <v>20000</v>
      </c>
      <c r="I96" s="5">
        <f t="shared" si="9"/>
        <v>20000</v>
      </c>
      <c r="J96" s="49">
        <f t="shared" si="10"/>
        <v>22500</v>
      </c>
      <c r="K96" s="2">
        <v>18000</v>
      </c>
      <c r="L96" s="5">
        <v>22000</v>
      </c>
      <c r="M96" s="2">
        <v>18000</v>
      </c>
      <c r="N96" s="5">
        <v>22000</v>
      </c>
      <c r="O96" s="2">
        <v>20000</v>
      </c>
      <c r="P96" s="6">
        <v>25000</v>
      </c>
      <c r="Q96" s="11"/>
      <c r="R96" s="11"/>
      <c r="S96" s="11"/>
      <c r="T96" s="11"/>
      <c r="U96" s="11"/>
      <c r="V96" s="11"/>
      <c r="W96" s="11"/>
      <c r="X96" s="11"/>
      <c r="Y96" s="11"/>
      <c r="Z96" s="11"/>
      <c r="AA96" s="11"/>
      <c r="AB96" s="11"/>
      <c r="AC96" s="11"/>
      <c r="AD96" s="11"/>
      <c r="AE96" s="11"/>
      <c r="AF96" s="11"/>
      <c r="AG96" s="11"/>
      <c r="AH96" s="11"/>
      <c r="AI96" s="11"/>
      <c r="AJ96" s="11"/>
      <c r="AK96" s="11"/>
      <c r="AL96" s="11"/>
    </row>
    <row r="97" spans="1:38" x14ac:dyDescent="0.25">
      <c r="A97" s="11"/>
      <c r="B97" s="11"/>
      <c r="C97" s="62" t="s">
        <v>245</v>
      </c>
      <c r="D97" s="31" t="s">
        <v>27</v>
      </c>
      <c r="E97" s="59">
        <f t="shared" si="6"/>
        <v>26500</v>
      </c>
      <c r="F97" s="11"/>
      <c r="G97" s="32">
        <f t="shared" si="7"/>
        <v>6</v>
      </c>
      <c r="H97" s="33">
        <f t="shared" si="8"/>
        <v>21500</v>
      </c>
      <c r="I97" s="34">
        <f t="shared" si="9"/>
        <v>21500</v>
      </c>
      <c r="J97" s="57">
        <f t="shared" si="10"/>
        <v>26500</v>
      </c>
      <c r="K97" s="33">
        <v>20000</v>
      </c>
      <c r="L97" s="34">
        <v>23000</v>
      </c>
      <c r="M97" s="33">
        <v>20000</v>
      </c>
      <c r="N97" s="34">
        <v>23000</v>
      </c>
      <c r="O97" s="33">
        <v>24000</v>
      </c>
      <c r="P97" s="35">
        <v>29000</v>
      </c>
      <c r="Q97" s="11"/>
      <c r="R97" s="11"/>
      <c r="S97" s="11"/>
      <c r="T97" s="11"/>
      <c r="U97" s="11"/>
      <c r="V97" s="11"/>
      <c r="W97" s="11"/>
      <c r="X97" s="11"/>
      <c r="Y97" s="11"/>
      <c r="Z97" s="11"/>
      <c r="AA97" s="11"/>
      <c r="AB97" s="11"/>
      <c r="AC97" s="11"/>
      <c r="AD97" s="11"/>
      <c r="AE97" s="11"/>
      <c r="AF97" s="11"/>
      <c r="AG97" s="11"/>
      <c r="AH97" s="11"/>
      <c r="AI97" s="11"/>
      <c r="AJ97" s="11"/>
      <c r="AK97" s="11"/>
      <c r="AL97" s="11"/>
    </row>
    <row r="98" spans="1:38" x14ac:dyDescent="0.25">
      <c r="A98" s="11"/>
      <c r="B98" s="11"/>
      <c r="C98" s="61" t="s">
        <v>246</v>
      </c>
      <c r="D98" s="83" t="s">
        <v>27</v>
      </c>
      <c r="E98" s="60">
        <f t="shared" si="6"/>
        <v>26500</v>
      </c>
      <c r="F98" s="11"/>
      <c r="G98" s="18">
        <f t="shared" si="7"/>
        <v>6</v>
      </c>
      <c r="H98" s="2">
        <f t="shared" si="8"/>
        <v>21500</v>
      </c>
      <c r="I98" s="5">
        <f t="shared" si="9"/>
        <v>21500</v>
      </c>
      <c r="J98" s="49">
        <f t="shared" si="10"/>
        <v>26500</v>
      </c>
      <c r="K98" s="2">
        <v>20000</v>
      </c>
      <c r="L98" s="5">
        <v>23000</v>
      </c>
      <c r="M98" s="2">
        <v>20000</v>
      </c>
      <c r="N98" s="5">
        <v>23000</v>
      </c>
      <c r="O98" s="2">
        <v>24000</v>
      </c>
      <c r="P98" s="6">
        <v>29000</v>
      </c>
      <c r="Q98" s="11"/>
      <c r="R98" s="11"/>
      <c r="S98" s="11"/>
      <c r="T98" s="11"/>
      <c r="U98" s="11"/>
      <c r="V98" s="11"/>
      <c r="W98" s="11"/>
      <c r="X98" s="11"/>
      <c r="Y98" s="11"/>
      <c r="Z98" s="11"/>
      <c r="AA98" s="11"/>
      <c r="AB98" s="11"/>
      <c r="AC98" s="11"/>
      <c r="AD98" s="11"/>
      <c r="AE98" s="11"/>
      <c r="AF98" s="11"/>
      <c r="AG98" s="11"/>
      <c r="AH98" s="11"/>
      <c r="AI98" s="11"/>
      <c r="AJ98" s="11"/>
      <c r="AK98" s="11"/>
      <c r="AL98" s="11"/>
    </row>
    <row r="99" spans="1:38" x14ac:dyDescent="0.25">
      <c r="A99" s="11"/>
      <c r="B99" s="11"/>
      <c r="C99" s="62" t="s">
        <v>247</v>
      </c>
      <c r="D99" s="31" t="s">
        <v>27</v>
      </c>
      <c r="E99" s="59">
        <f t="shared" si="6"/>
        <v>25000</v>
      </c>
      <c r="F99" s="11"/>
      <c r="G99" s="32">
        <f t="shared" si="7"/>
        <v>6</v>
      </c>
      <c r="H99" s="33">
        <f t="shared" si="8"/>
        <v>21000</v>
      </c>
      <c r="I99" s="34">
        <f t="shared" si="9"/>
        <v>21000</v>
      </c>
      <c r="J99" s="57">
        <f t="shared" si="10"/>
        <v>25000</v>
      </c>
      <c r="K99" s="33">
        <v>18000</v>
      </c>
      <c r="L99" s="34">
        <v>24000</v>
      </c>
      <c r="M99" s="33">
        <v>18000</v>
      </c>
      <c r="N99" s="34">
        <v>24000</v>
      </c>
      <c r="O99" s="33">
        <v>22000</v>
      </c>
      <c r="P99" s="35">
        <v>28000</v>
      </c>
      <c r="Q99" s="11"/>
      <c r="R99" s="11"/>
      <c r="S99" s="11"/>
      <c r="T99" s="11"/>
      <c r="U99" s="11"/>
      <c r="V99" s="11"/>
      <c r="W99" s="11"/>
      <c r="X99" s="11"/>
      <c r="Y99" s="11"/>
      <c r="Z99" s="11"/>
      <c r="AA99" s="11"/>
      <c r="AB99" s="11"/>
      <c r="AC99" s="11"/>
      <c r="AD99" s="11"/>
      <c r="AE99" s="11"/>
      <c r="AF99" s="11"/>
      <c r="AG99" s="11"/>
      <c r="AH99" s="11"/>
      <c r="AI99" s="11"/>
      <c r="AJ99" s="11"/>
      <c r="AK99" s="11"/>
      <c r="AL99" s="11"/>
    </row>
    <row r="100" spans="1:38" x14ac:dyDescent="0.25">
      <c r="A100" s="11"/>
      <c r="B100" s="11"/>
      <c r="C100" s="61" t="s">
        <v>248</v>
      </c>
      <c r="D100" s="25" t="s">
        <v>27</v>
      </c>
      <c r="E100" s="60">
        <f t="shared" si="6"/>
        <v>32000</v>
      </c>
      <c r="F100" s="11"/>
      <c r="G100" s="18">
        <f t="shared" si="7"/>
        <v>6</v>
      </c>
      <c r="H100" s="2">
        <f t="shared" si="8"/>
        <v>26000</v>
      </c>
      <c r="I100" s="5">
        <f t="shared" si="9"/>
        <v>26000</v>
      </c>
      <c r="J100" s="49">
        <f t="shared" si="10"/>
        <v>32000</v>
      </c>
      <c r="K100" s="2">
        <v>24000</v>
      </c>
      <c r="L100" s="5">
        <v>28000</v>
      </c>
      <c r="M100" s="2">
        <v>24000</v>
      </c>
      <c r="N100" s="5">
        <v>28000</v>
      </c>
      <c r="O100" s="2">
        <v>28000</v>
      </c>
      <c r="P100" s="6">
        <v>36000</v>
      </c>
      <c r="Q100" s="11"/>
      <c r="R100" s="11"/>
      <c r="S100" s="11"/>
      <c r="T100" s="11"/>
      <c r="U100" s="11"/>
      <c r="V100" s="11"/>
      <c r="W100" s="11"/>
      <c r="X100" s="11"/>
      <c r="Y100" s="11"/>
      <c r="Z100" s="11"/>
      <c r="AA100" s="11"/>
      <c r="AB100" s="11"/>
      <c r="AC100" s="11"/>
      <c r="AD100" s="11"/>
      <c r="AE100" s="11"/>
      <c r="AF100" s="11"/>
      <c r="AG100" s="11"/>
      <c r="AH100" s="11"/>
      <c r="AI100" s="11"/>
      <c r="AJ100" s="11"/>
      <c r="AK100" s="11"/>
      <c r="AL100" s="11"/>
    </row>
    <row r="101" spans="1:38" x14ac:dyDescent="0.25">
      <c r="A101" s="11"/>
      <c r="B101" s="11"/>
      <c r="C101" s="62" t="s">
        <v>249</v>
      </c>
      <c r="D101" s="84" t="s">
        <v>37</v>
      </c>
      <c r="E101" s="59">
        <f t="shared" si="6"/>
        <v>17500</v>
      </c>
      <c r="F101" s="11"/>
      <c r="G101" s="32">
        <f t="shared" si="7"/>
        <v>6</v>
      </c>
      <c r="H101" s="33">
        <f t="shared" si="8"/>
        <v>14000</v>
      </c>
      <c r="I101" s="34">
        <f t="shared" si="9"/>
        <v>14000</v>
      </c>
      <c r="J101" s="57">
        <f t="shared" si="10"/>
        <v>17500</v>
      </c>
      <c r="K101" s="33">
        <v>12000</v>
      </c>
      <c r="L101" s="34">
        <v>16000</v>
      </c>
      <c r="M101" s="33">
        <v>12000</v>
      </c>
      <c r="N101" s="34">
        <v>16000</v>
      </c>
      <c r="O101" s="33">
        <v>15000</v>
      </c>
      <c r="P101" s="35">
        <v>20000</v>
      </c>
      <c r="Q101" s="11"/>
      <c r="R101" s="11"/>
      <c r="S101" s="11"/>
      <c r="T101" s="11"/>
      <c r="U101" s="11"/>
      <c r="V101" s="11"/>
      <c r="W101" s="11"/>
      <c r="X101" s="11"/>
      <c r="Y101" s="11"/>
      <c r="Z101" s="11"/>
      <c r="AA101" s="11"/>
      <c r="AB101" s="11"/>
      <c r="AC101" s="11"/>
      <c r="AD101" s="11"/>
      <c r="AE101" s="11"/>
      <c r="AF101" s="11"/>
      <c r="AG101" s="11"/>
      <c r="AH101" s="11"/>
      <c r="AI101" s="11"/>
      <c r="AJ101" s="11"/>
      <c r="AK101" s="11"/>
      <c r="AL101" s="11"/>
    </row>
    <row r="102" spans="1:38" x14ac:dyDescent="0.25">
      <c r="A102" s="11"/>
      <c r="B102" s="11"/>
      <c r="C102" s="61" t="s">
        <v>250</v>
      </c>
      <c r="D102" s="83" t="s">
        <v>27</v>
      </c>
      <c r="E102" s="60">
        <f t="shared" si="6"/>
        <v>32500</v>
      </c>
      <c r="F102" s="11"/>
      <c r="G102" s="18">
        <f t="shared" si="7"/>
        <v>6</v>
      </c>
      <c r="H102" s="2">
        <f t="shared" si="8"/>
        <v>26250</v>
      </c>
      <c r="I102" s="5">
        <f t="shared" si="9"/>
        <v>26250</v>
      </c>
      <c r="J102" s="49">
        <f t="shared" si="10"/>
        <v>32500</v>
      </c>
      <c r="K102" s="2">
        <v>24000</v>
      </c>
      <c r="L102" s="5">
        <v>28500</v>
      </c>
      <c r="M102" s="2">
        <v>24000</v>
      </c>
      <c r="N102" s="5">
        <v>28500</v>
      </c>
      <c r="O102" s="2">
        <v>27000</v>
      </c>
      <c r="P102" s="6">
        <v>38000</v>
      </c>
      <c r="Q102" s="11"/>
      <c r="R102" s="11"/>
      <c r="S102" s="11"/>
      <c r="T102" s="11"/>
      <c r="U102" s="11"/>
      <c r="V102" s="11"/>
      <c r="W102" s="11"/>
      <c r="X102" s="11"/>
      <c r="Y102" s="11"/>
      <c r="Z102" s="11"/>
      <c r="AA102" s="11"/>
      <c r="AB102" s="11"/>
      <c r="AC102" s="11"/>
      <c r="AD102" s="11"/>
      <c r="AE102" s="11"/>
      <c r="AF102" s="11"/>
      <c r="AG102" s="11"/>
      <c r="AH102" s="11"/>
      <c r="AI102" s="11"/>
      <c r="AJ102" s="11"/>
      <c r="AK102" s="11"/>
      <c r="AL102" s="11"/>
    </row>
    <row r="103" spans="1:38" x14ac:dyDescent="0.25">
      <c r="A103" s="11"/>
      <c r="B103" s="11"/>
      <c r="C103" s="62" t="s">
        <v>251</v>
      </c>
      <c r="D103" s="31" t="s">
        <v>27</v>
      </c>
      <c r="E103" s="59">
        <f t="shared" si="6"/>
        <v>33000</v>
      </c>
      <c r="F103" s="11"/>
      <c r="G103" s="32">
        <f t="shared" si="7"/>
        <v>6</v>
      </c>
      <c r="H103" s="33">
        <f t="shared" si="8"/>
        <v>28000</v>
      </c>
      <c r="I103" s="34">
        <f t="shared" si="9"/>
        <v>28000</v>
      </c>
      <c r="J103" s="57">
        <f t="shared" si="10"/>
        <v>33000</v>
      </c>
      <c r="K103" s="33">
        <v>26000</v>
      </c>
      <c r="L103" s="34">
        <v>30000</v>
      </c>
      <c r="M103" s="33">
        <v>26000</v>
      </c>
      <c r="N103" s="34">
        <v>30000</v>
      </c>
      <c r="O103" s="33">
        <v>30000</v>
      </c>
      <c r="P103" s="35">
        <v>36000</v>
      </c>
      <c r="Q103" s="11"/>
      <c r="R103" s="11"/>
      <c r="S103" s="11"/>
      <c r="T103" s="11"/>
      <c r="U103" s="11"/>
      <c r="V103" s="11"/>
      <c r="W103" s="11"/>
      <c r="X103" s="11"/>
      <c r="Y103" s="11"/>
      <c r="Z103" s="11"/>
      <c r="AA103" s="11"/>
      <c r="AB103" s="11"/>
      <c r="AC103" s="11"/>
      <c r="AD103" s="11"/>
      <c r="AE103" s="11"/>
      <c r="AF103" s="11"/>
      <c r="AG103" s="11"/>
      <c r="AH103" s="11"/>
      <c r="AI103" s="11"/>
      <c r="AJ103" s="11"/>
      <c r="AK103" s="11"/>
      <c r="AL103" s="11"/>
    </row>
    <row r="104" spans="1:38" x14ac:dyDescent="0.25">
      <c r="A104" s="11"/>
      <c r="B104" s="11"/>
      <c r="C104" s="61" t="s">
        <v>252</v>
      </c>
      <c r="D104" s="25" t="s">
        <v>27</v>
      </c>
      <c r="E104" s="60">
        <f t="shared" si="6"/>
        <v>20000</v>
      </c>
      <c r="F104" s="11"/>
      <c r="G104" s="18">
        <f t="shared" si="7"/>
        <v>6</v>
      </c>
      <c r="H104" s="2">
        <f t="shared" si="8"/>
        <v>17500</v>
      </c>
      <c r="I104" s="5">
        <f t="shared" si="9"/>
        <v>17500</v>
      </c>
      <c r="J104" s="49">
        <f t="shared" si="10"/>
        <v>20000</v>
      </c>
      <c r="K104" s="2">
        <v>16000</v>
      </c>
      <c r="L104" s="5">
        <v>19000</v>
      </c>
      <c r="M104" s="2">
        <v>16000</v>
      </c>
      <c r="N104" s="5">
        <v>19000</v>
      </c>
      <c r="O104" s="2">
        <v>18000</v>
      </c>
      <c r="P104" s="6">
        <v>22000</v>
      </c>
      <c r="Q104" s="11"/>
      <c r="R104" s="11"/>
      <c r="S104" s="11"/>
      <c r="T104" s="11"/>
      <c r="U104" s="11"/>
      <c r="V104" s="11"/>
      <c r="W104" s="11"/>
      <c r="X104" s="11"/>
      <c r="Y104" s="11"/>
      <c r="Z104" s="11"/>
      <c r="AA104" s="11"/>
      <c r="AB104" s="11"/>
      <c r="AC104" s="11"/>
      <c r="AD104" s="11"/>
      <c r="AE104" s="11"/>
      <c r="AF104" s="11"/>
      <c r="AG104" s="11"/>
      <c r="AH104" s="11"/>
      <c r="AI104" s="11"/>
      <c r="AJ104" s="11"/>
      <c r="AK104" s="11"/>
      <c r="AL104" s="11"/>
    </row>
    <row r="105" spans="1:38" x14ac:dyDescent="0.25">
      <c r="A105" s="11"/>
      <c r="B105" s="11"/>
      <c r="C105" s="62" t="s">
        <v>253</v>
      </c>
      <c r="D105" s="31" t="s">
        <v>27</v>
      </c>
      <c r="E105" s="59">
        <f t="shared" si="6"/>
        <v>24500</v>
      </c>
      <c r="F105" s="11"/>
      <c r="G105" s="32">
        <f t="shared" si="7"/>
        <v>6</v>
      </c>
      <c r="H105" s="33">
        <f t="shared" si="8"/>
        <v>22000</v>
      </c>
      <c r="I105" s="34">
        <f t="shared" si="9"/>
        <v>22000</v>
      </c>
      <c r="J105" s="57">
        <f t="shared" si="10"/>
        <v>24500</v>
      </c>
      <c r="K105" s="33">
        <v>20000</v>
      </c>
      <c r="L105" s="34">
        <v>24000</v>
      </c>
      <c r="M105" s="33">
        <v>20000</v>
      </c>
      <c r="N105" s="34">
        <v>24000</v>
      </c>
      <c r="O105" s="33">
        <v>22000</v>
      </c>
      <c r="P105" s="35">
        <v>27000</v>
      </c>
      <c r="Q105" s="11"/>
      <c r="R105" s="11"/>
      <c r="S105" s="11"/>
      <c r="T105" s="11"/>
      <c r="U105" s="11"/>
      <c r="V105" s="11"/>
      <c r="W105" s="11"/>
      <c r="X105" s="11"/>
      <c r="Y105" s="11"/>
      <c r="Z105" s="11"/>
      <c r="AA105" s="11"/>
      <c r="AB105" s="11"/>
      <c r="AC105" s="11"/>
      <c r="AD105" s="11"/>
      <c r="AE105" s="11"/>
      <c r="AF105" s="11"/>
      <c r="AG105" s="11"/>
      <c r="AH105" s="11"/>
      <c r="AI105" s="11"/>
      <c r="AJ105" s="11"/>
      <c r="AK105" s="11"/>
      <c r="AL105" s="11"/>
    </row>
    <row r="106" spans="1:38" x14ac:dyDescent="0.25">
      <c r="A106" s="11"/>
      <c r="B106" s="11"/>
      <c r="C106" s="61" t="s">
        <v>254</v>
      </c>
      <c r="D106" s="25" t="s">
        <v>27</v>
      </c>
      <c r="E106" s="60">
        <f t="shared" si="6"/>
        <v>33000</v>
      </c>
      <c r="F106" s="11"/>
      <c r="G106" s="18">
        <f t="shared" si="7"/>
        <v>6</v>
      </c>
      <c r="H106" s="2">
        <f t="shared" si="8"/>
        <v>27500</v>
      </c>
      <c r="I106" s="5">
        <f t="shared" si="9"/>
        <v>27500</v>
      </c>
      <c r="J106" s="49">
        <f t="shared" si="10"/>
        <v>33000</v>
      </c>
      <c r="K106" s="2">
        <v>25000</v>
      </c>
      <c r="L106" s="5">
        <v>30000</v>
      </c>
      <c r="M106" s="2">
        <v>25000</v>
      </c>
      <c r="N106" s="5">
        <v>30000</v>
      </c>
      <c r="O106" s="2">
        <v>28000</v>
      </c>
      <c r="P106" s="6">
        <v>38000</v>
      </c>
      <c r="Q106" s="11"/>
      <c r="R106" s="11"/>
      <c r="S106" s="11"/>
      <c r="T106" s="11"/>
      <c r="U106" s="11"/>
      <c r="V106" s="11"/>
      <c r="W106" s="11"/>
      <c r="X106" s="11"/>
      <c r="Y106" s="11"/>
      <c r="Z106" s="11"/>
      <c r="AA106" s="11"/>
      <c r="AB106" s="11"/>
      <c r="AC106" s="11"/>
      <c r="AD106" s="11"/>
      <c r="AE106" s="11"/>
      <c r="AF106" s="11"/>
      <c r="AG106" s="11"/>
      <c r="AH106" s="11"/>
      <c r="AI106" s="11"/>
      <c r="AJ106" s="11"/>
      <c r="AK106" s="11"/>
      <c r="AL106" s="11"/>
    </row>
    <row r="107" spans="1:38" x14ac:dyDescent="0.25">
      <c r="A107" s="11"/>
      <c r="B107" s="11"/>
      <c r="C107" s="62" t="s">
        <v>255</v>
      </c>
      <c r="D107" s="31" t="s">
        <v>27</v>
      </c>
      <c r="E107" s="59">
        <f t="shared" si="6"/>
        <v>27000</v>
      </c>
      <c r="F107" s="11"/>
      <c r="G107" s="32">
        <f t="shared" si="7"/>
        <v>6</v>
      </c>
      <c r="H107" s="33">
        <f t="shared" si="8"/>
        <v>25500</v>
      </c>
      <c r="I107" s="34">
        <f t="shared" si="9"/>
        <v>25500</v>
      </c>
      <c r="J107" s="57">
        <f t="shared" si="10"/>
        <v>27000</v>
      </c>
      <c r="K107" s="33">
        <v>24000</v>
      </c>
      <c r="L107" s="34">
        <v>27000</v>
      </c>
      <c r="M107" s="33">
        <v>24000</v>
      </c>
      <c r="N107" s="34">
        <v>27000</v>
      </c>
      <c r="O107" s="33">
        <v>26000</v>
      </c>
      <c r="P107" s="35">
        <v>28000</v>
      </c>
      <c r="Q107" s="11"/>
      <c r="R107" s="11"/>
      <c r="S107" s="11"/>
      <c r="T107" s="11"/>
      <c r="U107" s="11"/>
      <c r="V107" s="11"/>
      <c r="W107" s="11"/>
      <c r="X107" s="11"/>
      <c r="Y107" s="11"/>
      <c r="Z107" s="11"/>
      <c r="AA107" s="11"/>
      <c r="AB107" s="11"/>
      <c r="AC107" s="11"/>
      <c r="AD107" s="11"/>
      <c r="AE107" s="11"/>
      <c r="AF107" s="11"/>
      <c r="AG107" s="11"/>
      <c r="AH107" s="11"/>
      <c r="AI107" s="11"/>
      <c r="AJ107" s="11"/>
      <c r="AK107" s="11"/>
      <c r="AL107" s="11"/>
    </row>
    <row r="108" spans="1:38" x14ac:dyDescent="0.25">
      <c r="A108" s="11"/>
      <c r="B108" s="11"/>
      <c r="C108" s="61" t="s">
        <v>256</v>
      </c>
      <c r="D108" s="25" t="s">
        <v>27</v>
      </c>
      <c r="E108" s="60">
        <f t="shared" si="6"/>
        <v>28000</v>
      </c>
      <c r="F108" s="11"/>
      <c r="G108" s="18">
        <f t="shared" si="7"/>
        <v>6</v>
      </c>
      <c r="H108" s="2">
        <f t="shared" si="8"/>
        <v>23000</v>
      </c>
      <c r="I108" s="5">
        <f t="shared" si="9"/>
        <v>23000</v>
      </c>
      <c r="J108" s="49">
        <f t="shared" si="10"/>
        <v>28000</v>
      </c>
      <c r="K108" s="2">
        <v>21000</v>
      </c>
      <c r="L108" s="5">
        <v>25000</v>
      </c>
      <c r="M108" s="2">
        <v>21000</v>
      </c>
      <c r="N108" s="5">
        <v>25000</v>
      </c>
      <c r="O108" s="2">
        <v>24000</v>
      </c>
      <c r="P108" s="6">
        <v>32000</v>
      </c>
      <c r="Q108" s="11"/>
      <c r="R108" s="11"/>
      <c r="S108" s="11"/>
      <c r="T108" s="11"/>
      <c r="U108" s="11"/>
      <c r="V108" s="11"/>
      <c r="W108" s="11"/>
      <c r="X108" s="11"/>
      <c r="Y108" s="11"/>
      <c r="Z108" s="11"/>
      <c r="AA108" s="11"/>
      <c r="AB108" s="11"/>
      <c r="AC108" s="11"/>
      <c r="AD108" s="11"/>
      <c r="AE108" s="11"/>
      <c r="AF108" s="11"/>
      <c r="AG108" s="11"/>
      <c r="AH108" s="11"/>
      <c r="AI108" s="11"/>
      <c r="AJ108" s="11"/>
      <c r="AK108" s="11"/>
      <c r="AL108" s="11"/>
    </row>
    <row r="109" spans="1:38" x14ac:dyDescent="0.25">
      <c r="A109" s="11"/>
      <c r="B109" s="11"/>
      <c r="C109" s="62" t="s">
        <v>257</v>
      </c>
      <c r="D109" s="31" t="s">
        <v>68</v>
      </c>
      <c r="E109" s="59">
        <f t="shared" si="6"/>
        <v>6500</v>
      </c>
      <c r="F109" s="11"/>
      <c r="G109" s="32">
        <f t="shared" si="7"/>
        <v>6</v>
      </c>
      <c r="H109" s="33">
        <f t="shared" si="8"/>
        <v>5000</v>
      </c>
      <c r="I109" s="34">
        <f t="shared" si="9"/>
        <v>6500</v>
      </c>
      <c r="J109" s="57">
        <f t="shared" si="10"/>
        <v>6500</v>
      </c>
      <c r="K109" s="33">
        <v>4000</v>
      </c>
      <c r="L109" s="34">
        <v>6000</v>
      </c>
      <c r="M109" s="33">
        <v>6000</v>
      </c>
      <c r="N109" s="34">
        <v>7000</v>
      </c>
      <c r="O109" s="33">
        <v>6000</v>
      </c>
      <c r="P109" s="35">
        <v>7000</v>
      </c>
      <c r="Q109" s="11"/>
      <c r="R109" s="11"/>
      <c r="S109" s="11"/>
      <c r="T109" s="11"/>
      <c r="U109" s="11"/>
      <c r="V109" s="11"/>
      <c r="W109" s="11"/>
      <c r="X109" s="11"/>
      <c r="Y109" s="11"/>
      <c r="Z109" s="11"/>
      <c r="AA109" s="11"/>
      <c r="AB109" s="11"/>
      <c r="AC109" s="11"/>
      <c r="AD109" s="11"/>
      <c r="AE109" s="11"/>
      <c r="AF109" s="11"/>
      <c r="AG109" s="11"/>
      <c r="AH109" s="11"/>
      <c r="AI109" s="11"/>
      <c r="AJ109" s="11"/>
      <c r="AK109" s="11"/>
      <c r="AL109" s="11"/>
    </row>
    <row r="110" spans="1:38" x14ac:dyDescent="0.25">
      <c r="A110" s="11"/>
      <c r="B110" s="11"/>
      <c r="C110" s="61" t="s">
        <v>258</v>
      </c>
      <c r="D110" s="25" t="s">
        <v>70</v>
      </c>
      <c r="E110" s="60">
        <f t="shared" si="6"/>
        <v>11000</v>
      </c>
      <c r="F110" s="11"/>
      <c r="G110" s="18">
        <f t="shared" si="7"/>
        <v>6</v>
      </c>
      <c r="H110" s="2">
        <f t="shared" si="8"/>
        <v>8250</v>
      </c>
      <c r="I110" s="5">
        <f t="shared" si="9"/>
        <v>11000</v>
      </c>
      <c r="J110" s="49">
        <f t="shared" si="10"/>
        <v>11000</v>
      </c>
      <c r="K110" s="2">
        <v>7500</v>
      </c>
      <c r="L110" s="5">
        <v>9000</v>
      </c>
      <c r="M110" s="2">
        <v>9000</v>
      </c>
      <c r="N110" s="5">
        <v>13000</v>
      </c>
      <c r="O110" s="2">
        <v>9000</v>
      </c>
      <c r="P110" s="6">
        <v>13000</v>
      </c>
      <c r="Q110" s="11"/>
      <c r="R110" s="11"/>
      <c r="S110" s="11"/>
      <c r="T110" s="11"/>
      <c r="U110" s="11"/>
      <c r="V110" s="11"/>
      <c r="W110" s="11"/>
      <c r="X110" s="11"/>
      <c r="Y110" s="11"/>
      <c r="Z110" s="11"/>
      <c r="AA110" s="11"/>
      <c r="AB110" s="11"/>
      <c r="AC110" s="11"/>
      <c r="AD110" s="11"/>
      <c r="AE110" s="11"/>
      <c r="AF110" s="11"/>
      <c r="AG110" s="11"/>
      <c r="AH110" s="11"/>
      <c r="AI110" s="11"/>
      <c r="AJ110" s="11"/>
      <c r="AK110" s="11"/>
      <c r="AL110" s="11"/>
    </row>
    <row r="111" spans="1:38" x14ac:dyDescent="0.25">
      <c r="A111" s="11"/>
      <c r="B111" s="11"/>
      <c r="C111" s="62" t="s">
        <v>259</v>
      </c>
      <c r="D111" s="31" t="s">
        <v>72</v>
      </c>
      <c r="E111" s="59">
        <f t="shared" si="6"/>
        <v>15000</v>
      </c>
      <c r="F111" s="11"/>
      <c r="G111" s="32">
        <f t="shared" si="7"/>
        <v>6</v>
      </c>
      <c r="H111" s="33">
        <f t="shared" si="8"/>
        <v>13500</v>
      </c>
      <c r="I111" s="34">
        <f t="shared" si="9"/>
        <v>15000</v>
      </c>
      <c r="J111" s="57">
        <f t="shared" si="10"/>
        <v>15000</v>
      </c>
      <c r="K111" s="33">
        <v>12000</v>
      </c>
      <c r="L111" s="34">
        <v>15000</v>
      </c>
      <c r="M111" s="33">
        <v>13000</v>
      </c>
      <c r="N111" s="34">
        <v>17000</v>
      </c>
      <c r="O111" s="33">
        <v>13000</v>
      </c>
      <c r="P111" s="35">
        <v>17000</v>
      </c>
      <c r="Q111" s="11"/>
      <c r="R111" s="11"/>
      <c r="S111" s="11"/>
      <c r="T111" s="11"/>
      <c r="U111" s="11"/>
      <c r="V111" s="11"/>
      <c r="W111" s="11"/>
      <c r="X111" s="11"/>
      <c r="Y111" s="11"/>
      <c r="Z111" s="11"/>
      <c r="AA111" s="11"/>
      <c r="AB111" s="11"/>
      <c r="AC111" s="11"/>
      <c r="AD111" s="11"/>
      <c r="AE111" s="11"/>
      <c r="AF111" s="11"/>
      <c r="AG111" s="11"/>
      <c r="AH111" s="11"/>
      <c r="AI111" s="11"/>
      <c r="AJ111" s="11"/>
      <c r="AK111" s="11"/>
      <c r="AL111" s="11"/>
    </row>
    <row r="112" spans="1:38" x14ac:dyDescent="0.25">
      <c r="A112" s="11"/>
      <c r="B112" s="11"/>
      <c r="C112" s="61" t="s">
        <v>260</v>
      </c>
      <c r="D112" s="25" t="s">
        <v>27</v>
      </c>
      <c r="E112" s="60">
        <f t="shared" si="6"/>
        <v>6500</v>
      </c>
      <c r="F112" s="11"/>
      <c r="G112" s="18">
        <f t="shared" si="7"/>
        <v>6</v>
      </c>
      <c r="H112" s="2">
        <f t="shared" si="8"/>
        <v>5500</v>
      </c>
      <c r="I112" s="5">
        <f t="shared" si="9"/>
        <v>6500</v>
      </c>
      <c r="J112" s="49">
        <f t="shared" si="10"/>
        <v>6500</v>
      </c>
      <c r="K112" s="2">
        <v>5000</v>
      </c>
      <c r="L112" s="5">
        <v>6000</v>
      </c>
      <c r="M112" s="2">
        <v>6000</v>
      </c>
      <c r="N112" s="5">
        <v>7000</v>
      </c>
      <c r="O112" s="2">
        <v>6000</v>
      </c>
      <c r="P112" s="6">
        <v>7000</v>
      </c>
      <c r="Q112" s="11"/>
      <c r="R112" s="11"/>
      <c r="S112" s="11"/>
      <c r="T112" s="11"/>
      <c r="U112" s="11"/>
      <c r="V112" s="11"/>
      <c r="W112" s="11"/>
      <c r="X112" s="11"/>
      <c r="Y112" s="11"/>
      <c r="Z112" s="11"/>
      <c r="AA112" s="11"/>
      <c r="AB112" s="11"/>
      <c r="AC112" s="11"/>
      <c r="AD112" s="11"/>
      <c r="AE112" s="11"/>
      <c r="AF112" s="11"/>
      <c r="AG112" s="11"/>
      <c r="AH112" s="11"/>
      <c r="AI112" s="11"/>
      <c r="AJ112" s="11"/>
      <c r="AK112" s="11"/>
      <c r="AL112" s="11"/>
    </row>
    <row r="113" spans="1:41" x14ac:dyDescent="0.25">
      <c r="A113" s="11"/>
      <c r="B113" s="11"/>
      <c r="C113" s="62" t="s">
        <v>261</v>
      </c>
      <c r="D113" s="31" t="s">
        <v>27</v>
      </c>
      <c r="E113" s="59">
        <f t="shared" si="6"/>
        <v>9000</v>
      </c>
      <c r="F113" s="11"/>
      <c r="G113" s="32">
        <f t="shared" si="7"/>
        <v>6</v>
      </c>
      <c r="H113" s="33">
        <f t="shared" si="8"/>
        <v>8000</v>
      </c>
      <c r="I113" s="34">
        <f t="shared" si="9"/>
        <v>9000</v>
      </c>
      <c r="J113" s="57">
        <f t="shared" si="10"/>
        <v>9000</v>
      </c>
      <c r="K113" s="33">
        <v>7000</v>
      </c>
      <c r="L113" s="34">
        <v>9000</v>
      </c>
      <c r="M113" s="33">
        <v>8000</v>
      </c>
      <c r="N113" s="34">
        <v>10000</v>
      </c>
      <c r="O113" s="33">
        <v>8000</v>
      </c>
      <c r="P113" s="35">
        <v>10000</v>
      </c>
      <c r="Q113" s="11"/>
      <c r="R113" s="11"/>
      <c r="S113" s="11"/>
      <c r="T113" s="11"/>
      <c r="U113" s="11"/>
      <c r="V113" s="11"/>
      <c r="W113" s="11"/>
      <c r="X113" s="11"/>
      <c r="Y113" s="11"/>
      <c r="Z113" s="11"/>
      <c r="AA113" s="11"/>
      <c r="AB113" s="11"/>
      <c r="AC113" s="11"/>
      <c r="AD113" s="11"/>
      <c r="AE113" s="11"/>
      <c r="AF113" s="11"/>
      <c r="AG113" s="11"/>
      <c r="AH113" s="11"/>
      <c r="AI113" s="11"/>
      <c r="AJ113" s="11"/>
      <c r="AK113" s="11"/>
      <c r="AL113" s="11"/>
    </row>
    <row r="114" spans="1:41" x14ac:dyDescent="0.25">
      <c r="A114" s="11"/>
      <c r="B114" s="11"/>
      <c r="C114" s="61" t="s">
        <v>262</v>
      </c>
      <c r="D114" s="25" t="s">
        <v>27</v>
      </c>
      <c r="E114" s="60">
        <f t="shared" si="6"/>
        <v>13000</v>
      </c>
      <c r="F114" s="11"/>
      <c r="G114" s="18">
        <f t="shared" si="7"/>
        <v>6</v>
      </c>
      <c r="H114" s="2">
        <f t="shared" si="8"/>
        <v>10000</v>
      </c>
      <c r="I114" s="5">
        <f t="shared" si="9"/>
        <v>11500</v>
      </c>
      <c r="J114" s="49">
        <f t="shared" si="10"/>
        <v>13000</v>
      </c>
      <c r="K114" s="2">
        <v>9000</v>
      </c>
      <c r="L114" s="5">
        <v>11000</v>
      </c>
      <c r="M114" s="2">
        <v>10000</v>
      </c>
      <c r="N114" s="5">
        <v>13000</v>
      </c>
      <c r="O114" s="2">
        <v>11000</v>
      </c>
      <c r="P114" s="6">
        <v>15000</v>
      </c>
      <c r="Q114" s="11"/>
      <c r="R114" s="11"/>
      <c r="S114" s="11"/>
      <c r="T114" s="11"/>
      <c r="U114" s="11"/>
      <c r="V114" s="11"/>
      <c r="W114" s="11"/>
      <c r="X114" s="11"/>
      <c r="Y114" s="11"/>
      <c r="Z114" s="11"/>
      <c r="AA114" s="11"/>
      <c r="AB114" s="11"/>
      <c r="AC114" s="11"/>
      <c r="AD114" s="11"/>
      <c r="AE114" s="11"/>
      <c r="AF114" s="11"/>
      <c r="AG114" s="11"/>
      <c r="AH114" s="11"/>
      <c r="AI114" s="11"/>
      <c r="AJ114" s="11"/>
      <c r="AK114" s="11"/>
      <c r="AL114" s="11"/>
    </row>
    <row r="115" spans="1:41" x14ac:dyDescent="0.25">
      <c r="A115" s="11"/>
      <c r="B115" s="11"/>
      <c r="C115" s="62" t="s">
        <v>1269</v>
      </c>
      <c r="D115" s="31" t="s">
        <v>40</v>
      </c>
      <c r="E115" s="59">
        <f t="shared" si="6"/>
        <v>7250</v>
      </c>
      <c r="F115" s="11"/>
      <c r="G115" s="32">
        <f t="shared" si="7"/>
        <v>6</v>
      </c>
      <c r="H115" s="33">
        <f t="shared" ref="H115:H117" si="11">AVERAGE(K115:L115)</f>
        <v>6750</v>
      </c>
      <c r="I115" s="34">
        <f t="shared" ref="I115:I117" si="12">AVERAGE(M115:N115)</f>
        <v>7250</v>
      </c>
      <c r="J115" s="57">
        <f t="shared" ref="J115:J117" si="13">AVERAGE(O115:P115)</f>
        <v>7250</v>
      </c>
      <c r="K115" s="33">
        <v>6000</v>
      </c>
      <c r="L115" s="34">
        <v>7500</v>
      </c>
      <c r="M115" s="33">
        <v>7000</v>
      </c>
      <c r="N115" s="34">
        <v>7500</v>
      </c>
      <c r="O115" s="33">
        <v>7000</v>
      </c>
      <c r="P115" s="35">
        <v>7500</v>
      </c>
      <c r="Q115" s="11"/>
      <c r="R115" s="11"/>
      <c r="S115" s="11"/>
      <c r="T115" s="11"/>
      <c r="U115" s="11"/>
      <c r="V115" s="11"/>
      <c r="W115" s="11"/>
      <c r="X115" s="11"/>
      <c r="Y115" s="11"/>
      <c r="Z115" s="11"/>
      <c r="AA115" s="11"/>
      <c r="AB115" s="11"/>
      <c r="AC115" s="11"/>
      <c r="AD115" s="11"/>
      <c r="AE115" s="11"/>
      <c r="AF115" s="11"/>
      <c r="AG115" s="11"/>
      <c r="AH115" s="11"/>
      <c r="AI115" s="11"/>
      <c r="AJ115" s="11"/>
      <c r="AK115" s="11"/>
      <c r="AL115" s="11"/>
    </row>
    <row r="116" spans="1:41" x14ac:dyDescent="0.25">
      <c r="A116" s="11"/>
      <c r="B116" s="11"/>
      <c r="C116" s="61" t="s">
        <v>1270</v>
      </c>
      <c r="D116" s="25" t="s">
        <v>42</v>
      </c>
      <c r="E116" s="60">
        <f t="shared" si="6"/>
        <v>10250</v>
      </c>
      <c r="F116" s="11"/>
      <c r="G116" s="18">
        <f t="shared" si="7"/>
        <v>6</v>
      </c>
      <c r="H116" s="2">
        <f t="shared" si="11"/>
        <v>9250</v>
      </c>
      <c r="I116" s="5">
        <f t="shared" si="12"/>
        <v>10250</v>
      </c>
      <c r="J116" s="49">
        <f t="shared" si="13"/>
        <v>10250</v>
      </c>
      <c r="K116" s="2">
        <v>8500</v>
      </c>
      <c r="L116" s="5">
        <v>10000</v>
      </c>
      <c r="M116" s="2">
        <v>9000</v>
      </c>
      <c r="N116" s="5">
        <v>11500</v>
      </c>
      <c r="O116" s="2">
        <v>9000</v>
      </c>
      <c r="P116" s="6">
        <v>11500</v>
      </c>
      <c r="Q116" s="11"/>
      <c r="R116" s="11"/>
      <c r="S116" s="11"/>
      <c r="T116" s="11"/>
      <c r="U116" s="11"/>
      <c r="V116" s="11"/>
      <c r="W116" s="11"/>
      <c r="X116" s="11"/>
      <c r="Y116" s="11"/>
      <c r="Z116" s="11"/>
      <c r="AA116" s="11"/>
      <c r="AB116" s="11"/>
      <c r="AC116" s="11"/>
      <c r="AD116" s="11"/>
      <c r="AE116" s="11"/>
      <c r="AF116" s="11"/>
      <c r="AG116" s="11"/>
      <c r="AH116" s="11"/>
      <c r="AI116" s="11"/>
      <c r="AJ116" s="11"/>
      <c r="AK116" s="11"/>
      <c r="AL116" s="11"/>
    </row>
    <row r="117" spans="1:41" x14ac:dyDescent="0.25">
      <c r="A117" s="11"/>
      <c r="B117" s="11"/>
      <c r="C117" s="62" t="s">
        <v>1271</v>
      </c>
      <c r="D117" s="31" t="s">
        <v>44</v>
      </c>
      <c r="E117" s="59">
        <f t="shared" si="6"/>
        <v>13750</v>
      </c>
      <c r="F117" s="11"/>
      <c r="G117" s="32">
        <f t="shared" si="7"/>
        <v>6</v>
      </c>
      <c r="H117" s="33">
        <f t="shared" si="11"/>
        <v>13000</v>
      </c>
      <c r="I117" s="34">
        <f t="shared" si="12"/>
        <v>13750</v>
      </c>
      <c r="J117" s="57">
        <f t="shared" si="13"/>
        <v>13750</v>
      </c>
      <c r="K117" s="33">
        <v>12000</v>
      </c>
      <c r="L117" s="34">
        <v>14000</v>
      </c>
      <c r="M117" s="33">
        <v>12500</v>
      </c>
      <c r="N117" s="34">
        <v>15000</v>
      </c>
      <c r="O117" s="33">
        <v>12500</v>
      </c>
      <c r="P117" s="35">
        <v>15000</v>
      </c>
      <c r="Q117" s="11"/>
      <c r="R117" s="11"/>
      <c r="S117" s="11"/>
      <c r="T117" s="11"/>
      <c r="U117" s="11"/>
      <c r="V117" s="11"/>
      <c r="W117" s="11"/>
      <c r="X117" s="11"/>
      <c r="Y117" s="11"/>
      <c r="Z117" s="11"/>
      <c r="AA117" s="11"/>
      <c r="AB117" s="11"/>
      <c r="AC117" s="11"/>
      <c r="AD117" s="11"/>
      <c r="AE117" s="11"/>
      <c r="AF117" s="11"/>
      <c r="AG117" s="11"/>
      <c r="AH117" s="11"/>
      <c r="AI117" s="11"/>
      <c r="AJ117" s="11"/>
      <c r="AK117" s="11"/>
      <c r="AL117" s="11"/>
    </row>
    <row r="118" spans="1:41" s="451" customFormat="1" x14ac:dyDescent="0.25">
      <c r="A118" s="587"/>
      <c r="B118" s="587"/>
      <c r="C118" s="61" t="s">
        <v>263</v>
      </c>
      <c r="D118" s="25" t="s">
        <v>27</v>
      </c>
      <c r="E118" s="60">
        <f t="shared" si="6"/>
        <v>7500</v>
      </c>
      <c r="F118" s="11"/>
      <c r="G118" s="18">
        <f t="shared" si="7"/>
        <v>2</v>
      </c>
      <c r="H118" s="2" t="str">
        <f>IFERROR(AVERAGE(K118:L118),"-")</f>
        <v>-</v>
      </c>
      <c r="I118" s="5" t="str">
        <f>IFERROR(AVERAGE(M118:N118),"-")</f>
        <v>-</v>
      </c>
      <c r="J118" s="49">
        <f>AVERAGE(O118:P118)</f>
        <v>7500</v>
      </c>
      <c r="K118" s="2" t="s">
        <v>27</v>
      </c>
      <c r="L118" s="5" t="s">
        <v>27</v>
      </c>
      <c r="M118" s="2" t="s">
        <v>27</v>
      </c>
      <c r="N118" s="5" t="s">
        <v>27</v>
      </c>
      <c r="O118" s="2">
        <v>6500</v>
      </c>
      <c r="P118" s="6">
        <v>8500</v>
      </c>
      <c r="Q118" s="587"/>
      <c r="R118" s="587"/>
      <c r="S118" s="587"/>
      <c r="T118" s="587"/>
      <c r="U118" s="587"/>
      <c r="V118" s="587"/>
      <c r="W118" s="587"/>
      <c r="X118" s="587"/>
      <c r="Y118" s="587"/>
      <c r="Z118" s="587"/>
      <c r="AA118" s="587"/>
      <c r="AB118" s="587"/>
      <c r="AC118" s="587"/>
      <c r="AD118" s="587"/>
      <c r="AE118" s="587"/>
      <c r="AF118" s="587"/>
      <c r="AG118" s="587"/>
      <c r="AH118" s="587"/>
      <c r="AI118" s="587"/>
      <c r="AJ118" s="587"/>
      <c r="AK118" s="587"/>
      <c r="AL118" s="587"/>
      <c r="AM118" s="103"/>
      <c r="AN118" s="103"/>
      <c r="AO118" s="103"/>
    </row>
    <row r="119" spans="1:41" x14ac:dyDescent="0.25">
      <c r="A119" s="11"/>
      <c r="B119" s="11"/>
      <c r="C119" s="62" t="s">
        <v>264</v>
      </c>
      <c r="D119" s="31" t="s">
        <v>27</v>
      </c>
      <c r="E119" s="59">
        <f t="shared" si="6"/>
        <v>10000</v>
      </c>
      <c r="F119" s="11"/>
      <c r="G119" s="32">
        <f t="shared" si="7"/>
        <v>2</v>
      </c>
      <c r="H119" s="33" t="str">
        <f t="shared" ref="H119:H120" si="14">IFERROR(AVERAGE(K119:L119),"-")</f>
        <v>-</v>
      </c>
      <c r="I119" s="34" t="str">
        <f>IFERROR(AVERAGE(M119:N119),"-")</f>
        <v>-</v>
      </c>
      <c r="J119" s="57">
        <f t="shared" si="10"/>
        <v>10000</v>
      </c>
      <c r="K119" s="33" t="s">
        <v>27</v>
      </c>
      <c r="L119" s="34" t="s">
        <v>27</v>
      </c>
      <c r="M119" s="33" t="s">
        <v>27</v>
      </c>
      <c r="N119" s="34" t="s">
        <v>27</v>
      </c>
      <c r="O119" s="33">
        <v>9000</v>
      </c>
      <c r="P119" s="35">
        <v>11000</v>
      </c>
      <c r="Q119" s="11"/>
      <c r="R119" s="11"/>
      <c r="S119" s="11"/>
      <c r="T119" s="11"/>
      <c r="U119" s="11"/>
      <c r="V119" s="11"/>
      <c r="W119" s="11"/>
      <c r="X119" s="11"/>
      <c r="Y119" s="11"/>
      <c r="Z119" s="11"/>
      <c r="AA119" s="11"/>
      <c r="AB119" s="11"/>
      <c r="AC119" s="11"/>
      <c r="AD119" s="11"/>
      <c r="AE119" s="11"/>
      <c r="AF119" s="11"/>
      <c r="AG119" s="11"/>
      <c r="AH119" s="11"/>
      <c r="AI119" s="11"/>
      <c r="AJ119" s="11"/>
      <c r="AK119" s="11"/>
      <c r="AL119" s="11"/>
    </row>
    <row r="120" spans="1:41" x14ac:dyDescent="0.25">
      <c r="A120" s="11"/>
      <c r="B120" s="11"/>
      <c r="C120" s="61" t="s">
        <v>265</v>
      </c>
      <c r="D120" s="25" t="s">
        <v>27</v>
      </c>
      <c r="E120" s="60">
        <f t="shared" si="6"/>
        <v>15500</v>
      </c>
      <c r="F120" s="11"/>
      <c r="G120" s="18">
        <f t="shared" si="7"/>
        <v>2</v>
      </c>
      <c r="H120" s="2" t="str">
        <f t="shared" si="14"/>
        <v>-</v>
      </c>
      <c r="I120" s="5" t="str">
        <f>IFERROR(AVERAGE(M120:N120),"-")</f>
        <v>-</v>
      </c>
      <c r="J120" s="49">
        <f t="shared" si="10"/>
        <v>15500</v>
      </c>
      <c r="K120" s="2" t="s">
        <v>27</v>
      </c>
      <c r="L120" s="5" t="s">
        <v>27</v>
      </c>
      <c r="M120" s="2" t="s">
        <v>27</v>
      </c>
      <c r="N120" s="5" t="s">
        <v>27</v>
      </c>
      <c r="O120" s="2">
        <v>14000</v>
      </c>
      <c r="P120" s="6">
        <v>17000</v>
      </c>
      <c r="Q120" s="11"/>
      <c r="R120" s="11"/>
      <c r="S120" s="11"/>
      <c r="T120" s="11"/>
      <c r="U120" s="11"/>
      <c r="V120" s="11"/>
      <c r="W120" s="11"/>
      <c r="X120" s="11"/>
      <c r="Y120" s="11"/>
      <c r="Z120" s="11"/>
      <c r="AA120" s="11"/>
      <c r="AB120" s="11"/>
      <c r="AC120" s="11"/>
      <c r="AD120" s="11"/>
      <c r="AE120" s="11"/>
      <c r="AF120" s="11"/>
      <c r="AG120" s="11"/>
      <c r="AH120" s="11"/>
      <c r="AI120" s="11"/>
      <c r="AJ120" s="11"/>
      <c r="AK120" s="11"/>
      <c r="AL120" s="11"/>
    </row>
    <row r="121" spans="1:41" x14ac:dyDescent="0.25">
      <c r="A121" s="11"/>
      <c r="B121" s="11"/>
      <c r="C121" s="62" t="s">
        <v>266</v>
      </c>
      <c r="D121" s="31" t="s">
        <v>27</v>
      </c>
      <c r="E121" s="59">
        <f t="shared" si="6"/>
        <v>6750</v>
      </c>
      <c r="F121" s="11"/>
      <c r="G121" s="32">
        <f t="shared" si="7"/>
        <v>6</v>
      </c>
      <c r="H121" s="33">
        <f t="shared" si="8"/>
        <v>6000</v>
      </c>
      <c r="I121" s="34">
        <f t="shared" si="9"/>
        <v>6750</v>
      </c>
      <c r="J121" s="57">
        <f t="shared" si="10"/>
        <v>6750</v>
      </c>
      <c r="K121" s="33">
        <v>5500</v>
      </c>
      <c r="L121" s="34">
        <v>6500</v>
      </c>
      <c r="M121" s="33">
        <v>6000</v>
      </c>
      <c r="N121" s="34">
        <v>7500</v>
      </c>
      <c r="O121" s="33">
        <v>6000</v>
      </c>
      <c r="P121" s="35">
        <v>7500</v>
      </c>
      <c r="Q121" s="11"/>
      <c r="R121" s="11"/>
      <c r="S121" s="11"/>
      <c r="T121" s="11"/>
      <c r="U121" s="11"/>
      <c r="V121" s="11"/>
      <c r="W121" s="11"/>
      <c r="X121" s="11"/>
      <c r="Y121" s="11"/>
      <c r="Z121" s="11"/>
      <c r="AA121" s="11"/>
      <c r="AB121" s="11"/>
      <c r="AC121" s="11"/>
      <c r="AD121" s="11"/>
      <c r="AE121" s="11"/>
      <c r="AF121" s="11"/>
      <c r="AG121" s="11"/>
      <c r="AH121" s="11"/>
      <c r="AI121" s="11"/>
      <c r="AJ121" s="11"/>
      <c r="AK121" s="11"/>
      <c r="AL121" s="11"/>
    </row>
    <row r="122" spans="1:41" x14ac:dyDescent="0.25">
      <c r="A122" s="11"/>
      <c r="B122" s="11"/>
      <c r="C122" s="61" t="s">
        <v>267</v>
      </c>
      <c r="D122" s="25" t="s">
        <v>27</v>
      </c>
      <c r="E122" s="60">
        <f t="shared" si="6"/>
        <v>9000</v>
      </c>
      <c r="F122" s="11"/>
      <c r="G122" s="18">
        <f t="shared" si="7"/>
        <v>6</v>
      </c>
      <c r="H122" s="2">
        <f t="shared" si="8"/>
        <v>8000</v>
      </c>
      <c r="I122" s="5">
        <f t="shared" si="9"/>
        <v>9000</v>
      </c>
      <c r="J122" s="49">
        <f t="shared" si="10"/>
        <v>9000</v>
      </c>
      <c r="K122" s="2">
        <v>7000</v>
      </c>
      <c r="L122" s="5">
        <v>9000</v>
      </c>
      <c r="M122" s="2">
        <v>8000</v>
      </c>
      <c r="N122" s="5">
        <v>10000</v>
      </c>
      <c r="O122" s="2">
        <v>8000</v>
      </c>
      <c r="P122" s="6">
        <v>10000</v>
      </c>
      <c r="Q122" s="11"/>
      <c r="R122" s="11"/>
      <c r="S122" s="11"/>
      <c r="T122" s="11"/>
      <c r="U122" s="11"/>
      <c r="V122" s="11"/>
      <c r="W122" s="11"/>
      <c r="X122" s="11"/>
      <c r="Y122" s="11"/>
      <c r="Z122" s="11"/>
      <c r="AA122" s="11"/>
      <c r="AB122" s="11"/>
      <c r="AC122" s="11"/>
      <c r="AD122" s="11"/>
      <c r="AE122" s="11"/>
      <c r="AF122" s="11"/>
      <c r="AG122" s="11"/>
      <c r="AH122" s="11"/>
      <c r="AI122" s="11"/>
      <c r="AJ122" s="11"/>
      <c r="AK122" s="11"/>
      <c r="AL122" s="11"/>
    </row>
    <row r="123" spans="1:41" x14ac:dyDescent="0.25">
      <c r="A123" s="11"/>
      <c r="B123" s="11"/>
      <c r="C123" s="62" t="s">
        <v>268</v>
      </c>
      <c r="D123" s="31" t="s">
        <v>27</v>
      </c>
      <c r="E123" s="59">
        <f t="shared" si="6"/>
        <v>12250</v>
      </c>
      <c r="F123" s="11"/>
      <c r="G123" s="32">
        <f t="shared" si="7"/>
        <v>6</v>
      </c>
      <c r="H123" s="33">
        <f t="shared" si="8"/>
        <v>11000</v>
      </c>
      <c r="I123" s="34">
        <f t="shared" si="9"/>
        <v>12250</v>
      </c>
      <c r="J123" s="57">
        <f t="shared" si="10"/>
        <v>12250</v>
      </c>
      <c r="K123" s="33">
        <v>10000</v>
      </c>
      <c r="L123" s="34">
        <v>12000</v>
      </c>
      <c r="M123" s="33">
        <v>11000</v>
      </c>
      <c r="N123" s="34">
        <v>13500</v>
      </c>
      <c r="O123" s="33">
        <v>11000</v>
      </c>
      <c r="P123" s="35">
        <v>13500</v>
      </c>
      <c r="Q123" s="11"/>
      <c r="R123" s="11"/>
      <c r="S123" s="11"/>
      <c r="T123" s="11"/>
      <c r="U123" s="11"/>
      <c r="V123" s="11"/>
      <c r="W123" s="11"/>
      <c r="X123" s="11"/>
      <c r="Y123" s="11"/>
      <c r="Z123" s="11"/>
      <c r="AA123" s="11"/>
      <c r="AB123" s="11"/>
      <c r="AC123" s="11"/>
      <c r="AD123" s="11"/>
      <c r="AE123" s="11"/>
      <c r="AF123" s="11"/>
      <c r="AG123" s="11"/>
      <c r="AH123" s="11"/>
      <c r="AI123" s="11"/>
      <c r="AJ123" s="11"/>
      <c r="AK123" s="11"/>
      <c r="AL123" s="11"/>
    </row>
    <row r="124" spans="1:41" x14ac:dyDescent="0.25">
      <c r="A124" s="11"/>
      <c r="B124" s="11"/>
      <c r="C124" s="61" t="s">
        <v>269</v>
      </c>
      <c r="D124" s="25" t="s">
        <v>30</v>
      </c>
      <c r="E124" s="60">
        <f t="shared" si="6"/>
        <v>5250</v>
      </c>
      <c r="F124" s="11"/>
      <c r="G124" s="18">
        <f t="shared" si="7"/>
        <v>6</v>
      </c>
      <c r="H124" s="2">
        <f t="shared" si="8"/>
        <v>3750</v>
      </c>
      <c r="I124" s="5">
        <f t="shared" si="9"/>
        <v>4750</v>
      </c>
      <c r="J124" s="49">
        <f t="shared" si="10"/>
        <v>5250</v>
      </c>
      <c r="K124" s="2">
        <v>3000</v>
      </c>
      <c r="L124" s="5">
        <v>4500</v>
      </c>
      <c r="M124" s="2">
        <v>4000</v>
      </c>
      <c r="N124" s="5">
        <v>5500</v>
      </c>
      <c r="O124" s="2">
        <v>4500</v>
      </c>
      <c r="P124" s="6">
        <v>6000</v>
      </c>
      <c r="Q124" s="11"/>
      <c r="R124" s="11"/>
      <c r="S124" s="11"/>
      <c r="T124" s="11"/>
      <c r="U124" s="11"/>
      <c r="V124" s="11"/>
      <c r="W124" s="11"/>
      <c r="X124" s="11"/>
      <c r="Y124" s="11"/>
      <c r="Z124" s="11"/>
      <c r="AA124" s="11"/>
      <c r="AB124" s="11"/>
      <c r="AC124" s="11"/>
      <c r="AD124" s="11"/>
      <c r="AE124" s="11"/>
      <c r="AF124" s="11"/>
      <c r="AG124" s="11"/>
      <c r="AH124" s="11"/>
      <c r="AI124" s="11"/>
      <c r="AJ124" s="11"/>
      <c r="AK124" s="11"/>
      <c r="AL124" s="11"/>
    </row>
    <row r="125" spans="1:41" x14ac:dyDescent="0.25">
      <c r="A125" s="11"/>
      <c r="B125" s="11"/>
      <c r="C125" s="62" t="s">
        <v>270</v>
      </c>
      <c r="D125" s="31" t="s">
        <v>32</v>
      </c>
      <c r="E125" s="59">
        <f t="shared" si="6"/>
        <v>6500</v>
      </c>
      <c r="F125" s="11"/>
      <c r="G125" s="32">
        <f t="shared" si="7"/>
        <v>6</v>
      </c>
      <c r="H125" s="33">
        <f t="shared" si="8"/>
        <v>4750</v>
      </c>
      <c r="I125" s="34">
        <f t="shared" si="9"/>
        <v>6500</v>
      </c>
      <c r="J125" s="57">
        <f t="shared" si="10"/>
        <v>6500</v>
      </c>
      <c r="K125" s="33">
        <v>4500</v>
      </c>
      <c r="L125" s="34">
        <v>5000</v>
      </c>
      <c r="M125" s="33">
        <v>5500</v>
      </c>
      <c r="N125" s="34">
        <v>7500</v>
      </c>
      <c r="O125" s="33">
        <v>5500</v>
      </c>
      <c r="P125" s="35">
        <v>7500</v>
      </c>
      <c r="Q125" s="11"/>
      <c r="R125" s="11"/>
      <c r="S125" s="11"/>
      <c r="T125" s="11"/>
      <c r="U125" s="11"/>
      <c r="V125" s="11"/>
      <c r="W125" s="11"/>
      <c r="X125" s="11"/>
      <c r="Y125" s="11"/>
      <c r="Z125" s="11"/>
      <c r="AA125" s="11"/>
      <c r="AB125" s="11"/>
      <c r="AC125" s="11"/>
      <c r="AD125" s="11"/>
      <c r="AE125" s="11"/>
      <c r="AF125" s="11"/>
      <c r="AG125" s="11"/>
      <c r="AH125" s="11"/>
      <c r="AI125" s="11"/>
      <c r="AJ125" s="11"/>
      <c r="AK125" s="11"/>
      <c r="AL125" s="11"/>
    </row>
    <row r="126" spans="1:41" x14ac:dyDescent="0.25">
      <c r="A126" s="11"/>
      <c r="B126" s="11"/>
      <c r="C126" s="61" t="s">
        <v>271</v>
      </c>
      <c r="D126" s="25" t="s">
        <v>34</v>
      </c>
      <c r="E126" s="60">
        <f t="shared" si="6"/>
        <v>8500</v>
      </c>
      <c r="F126" s="11"/>
      <c r="G126" s="18">
        <f t="shared" si="7"/>
        <v>6</v>
      </c>
      <c r="H126" s="2">
        <f t="shared" si="8"/>
        <v>8000</v>
      </c>
      <c r="I126" s="5">
        <f t="shared" si="9"/>
        <v>8500</v>
      </c>
      <c r="J126" s="49">
        <f t="shared" si="10"/>
        <v>8500</v>
      </c>
      <c r="K126" s="2">
        <v>7000</v>
      </c>
      <c r="L126" s="5">
        <v>9000</v>
      </c>
      <c r="M126" s="2">
        <v>7500</v>
      </c>
      <c r="N126" s="5">
        <v>9500</v>
      </c>
      <c r="O126" s="2">
        <v>7500</v>
      </c>
      <c r="P126" s="6">
        <v>9500</v>
      </c>
      <c r="Q126" s="11"/>
      <c r="R126" s="11"/>
      <c r="S126" s="11"/>
      <c r="T126" s="11"/>
      <c r="U126" s="11"/>
      <c r="V126" s="11"/>
      <c r="W126" s="11"/>
      <c r="X126" s="11"/>
      <c r="Y126" s="11"/>
      <c r="Z126" s="11"/>
      <c r="AA126" s="11"/>
      <c r="AB126" s="11"/>
      <c r="AC126" s="11"/>
      <c r="AD126" s="11"/>
      <c r="AE126" s="11"/>
      <c r="AF126" s="11"/>
      <c r="AG126" s="11"/>
      <c r="AH126" s="11"/>
      <c r="AI126" s="11"/>
      <c r="AJ126" s="11"/>
      <c r="AK126" s="11"/>
      <c r="AL126" s="11"/>
    </row>
    <row r="127" spans="1:41" x14ac:dyDescent="0.25">
      <c r="A127" s="11"/>
      <c r="B127" s="11"/>
      <c r="C127" s="62" t="s">
        <v>272</v>
      </c>
      <c r="D127" s="31" t="s">
        <v>47</v>
      </c>
      <c r="E127" s="59">
        <f t="shared" si="6"/>
        <v>5500</v>
      </c>
      <c r="F127" s="11"/>
      <c r="G127" s="32">
        <f>COUNT(K127:P127)</f>
        <v>6</v>
      </c>
      <c r="H127" s="33">
        <f t="shared" si="8"/>
        <v>5250</v>
      </c>
      <c r="I127" s="34">
        <f t="shared" si="9"/>
        <v>5250</v>
      </c>
      <c r="J127" s="57">
        <f t="shared" si="10"/>
        <v>5500</v>
      </c>
      <c r="K127" s="33">
        <v>4500</v>
      </c>
      <c r="L127" s="34">
        <v>6000</v>
      </c>
      <c r="M127" s="33">
        <v>4500</v>
      </c>
      <c r="N127" s="34">
        <v>6000</v>
      </c>
      <c r="O127" s="33">
        <v>4500</v>
      </c>
      <c r="P127" s="35">
        <v>6500</v>
      </c>
      <c r="Q127" s="11"/>
      <c r="R127" s="11"/>
      <c r="S127" s="11"/>
      <c r="T127" s="11"/>
      <c r="U127" s="11"/>
      <c r="V127" s="11"/>
      <c r="W127" s="11"/>
      <c r="X127" s="11"/>
      <c r="Y127" s="11"/>
      <c r="Z127" s="11"/>
      <c r="AA127" s="11"/>
      <c r="AB127" s="11"/>
      <c r="AC127" s="11"/>
      <c r="AD127" s="11"/>
      <c r="AE127" s="11"/>
      <c r="AF127" s="11"/>
      <c r="AG127" s="11"/>
      <c r="AH127" s="11"/>
      <c r="AI127" s="11"/>
      <c r="AJ127" s="11"/>
      <c r="AK127" s="11"/>
      <c r="AL127" s="11"/>
    </row>
    <row r="128" spans="1:41" x14ac:dyDescent="0.25">
      <c r="A128" s="11"/>
      <c r="B128" s="11"/>
      <c r="C128" s="61" t="s">
        <v>272</v>
      </c>
      <c r="D128" s="25" t="s">
        <v>75</v>
      </c>
      <c r="E128" s="60">
        <f t="shared" si="6"/>
        <v>5500</v>
      </c>
      <c r="F128" s="11"/>
      <c r="G128" s="18">
        <f t="shared" si="7"/>
        <v>6</v>
      </c>
      <c r="H128" s="2">
        <f t="shared" si="8"/>
        <v>5250</v>
      </c>
      <c r="I128" s="5">
        <f t="shared" si="9"/>
        <v>5250</v>
      </c>
      <c r="J128" s="49">
        <f t="shared" si="10"/>
        <v>5500</v>
      </c>
      <c r="K128" s="2">
        <v>4500</v>
      </c>
      <c r="L128" s="5">
        <v>6000</v>
      </c>
      <c r="M128" s="2">
        <v>4500</v>
      </c>
      <c r="N128" s="5">
        <v>6000</v>
      </c>
      <c r="O128" s="2">
        <v>4500</v>
      </c>
      <c r="P128" s="6">
        <v>6500</v>
      </c>
      <c r="Q128" s="11"/>
      <c r="R128" s="11"/>
      <c r="S128" s="11"/>
      <c r="T128" s="11"/>
      <c r="U128" s="11"/>
      <c r="V128" s="11"/>
      <c r="W128" s="11"/>
      <c r="X128" s="11"/>
      <c r="Y128" s="11"/>
      <c r="Z128" s="11"/>
      <c r="AA128" s="11"/>
      <c r="AB128" s="11"/>
      <c r="AC128" s="11"/>
      <c r="AD128" s="11"/>
      <c r="AE128" s="11"/>
      <c r="AF128" s="11"/>
      <c r="AG128" s="11"/>
      <c r="AH128" s="11"/>
      <c r="AI128" s="11"/>
      <c r="AJ128" s="11"/>
      <c r="AK128" s="11"/>
      <c r="AL128" s="11"/>
    </row>
    <row r="129" spans="1:38" x14ac:dyDescent="0.25">
      <c r="A129" s="11"/>
      <c r="B129" s="11"/>
      <c r="C129" s="62" t="s">
        <v>273</v>
      </c>
      <c r="D129" s="31" t="s">
        <v>49</v>
      </c>
      <c r="E129" s="59">
        <f t="shared" si="6"/>
        <v>7500</v>
      </c>
      <c r="F129" s="11"/>
      <c r="G129" s="32">
        <f t="shared" si="7"/>
        <v>6</v>
      </c>
      <c r="H129" s="33">
        <f t="shared" si="8"/>
        <v>7000</v>
      </c>
      <c r="I129" s="34">
        <f t="shared" si="9"/>
        <v>7500</v>
      </c>
      <c r="J129" s="57">
        <f t="shared" si="10"/>
        <v>7500</v>
      </c>
      <c r="K129" s="33">
        <v>6000</v>
      </c>
      <c r="L129" s="34">
        <v>8000</v>
      </c>
      <c r="M129" s="33">
        <v>6500</v>
      </c>
      <c r="N129" s="34">
        <v>8500</v>
      </c>
      <c r="O129" s="33">
        <v>6500</v>
      </c>
      <c r="P129" s="35">
        <v>8500</v>
      </c>
      <c r="Q129" s="11"/>
      <c r="R129" s="11"/>
      <c r="S129" s="11"/>
      <c r="T129" s="11"/>
      <c r="U129" s="11"/>
      <c r="V129" s="11"/>
      <c r="W129" s="11"/>
      <c r="X129" s="11"/>
      <c r="Y129" s="11"/>
      <c r="Z129" s="11"/>
      <c r="AA129" s="11"/>
      <c r="AB129" s="11"/>
      <c r="AC129" s="11"/>
      <c r="AD129" s="11"/>
      <c r="AE129" s="11"/>
      <c r="AF129" s="11"/>
      <c r="AG129" s="11"/>
      <c r="AH129" s="11"/>
      <c r="AI129" s="11"/>
      <c r="AJ129" s="11"/>
      <c r="AK129" s="11"/>
      <c r="AL129" s="11"/>
    </row>
    <row r="130" spans="1:38" x14ac:dyDescent="0.25">
      <c r="A130" s="11"/>
      <c r="B130" s="11"/>
      <c r="C130" s="61" t="s">
        <v>273</v>
      </c>
      <c r="D130" s="25" t="s">
        <v>77</v>
      </c>
      <c r="E130" s="60">
        <f t="shared" si="6"/>
        <v>7500</v>
      </c>
      <c r="F130" s="11"/>
      <c r="G130" s="18">
        <f t="shared" si="7"/>
        <v>6</v>
      </c>
      <c r="H130" s="2">
        <f t="shared" si="8"/>
        <v>7000</v>
      </c>
      <c r="I130" s="5">
        <f t="shared" si="9"/>
        <v>7500</v>
      </c>
      <c r="J130" s="49">
        <f t="shared" si="10"/>
        <v>7500</v>
      </c>
      <c r="K130" s="2">
        <v>6000</v>
      </c>
      <c r="L130" s="5">
        <v>8000</v>
      </c>
      <c r="M130" s="2">
        <v>6500</v>
      </c>
      <c r="N130" s="5">
        <v>8500</v>
      </c>
      <c r="O130" s="2">
        <v>6500</v>
      </c>
      <c r="P130" s="6">
        <v>8500</v>
      </c>
      <c r="Q130" s="11"/>
      <c r="R130" s="11"/>
      <c r="S130" s="11"/>
      <c r="T130" s="11"/>
      <c r="U130" s="11"/>
      <c r="V130" s="11"/>
      <c r="W130" s="11"/>
      <c r="X130" s="11"/>
      <c r="Y130" s="11"/>
      <c r="Z130" s="11"/>
      <c r="AA130" s="11"/>
      <c r="AB130" s="11"/>
      <c r="AC130" s="11"/>
      <c r="AD130" s="11"/>
      <c r="AE130" s="11"/>
      <c r="AF130" s="11"/>
      <c r="AG130" s="11"/>
      <c r="AH130" s="11"/>
      <c r="AI130" s="11"/>
      <c r="AJ130" s="11"/>
      <c r="AK130" s="11"/>
      <c r="AL130" s="11"/>
    </row>
    <row r="131" spans="1:38" x14ac:dyDescent="0.25">
      <c r="A131" s="11"/>
      <c r="B131" s="11"/>
      <c r="C131" s="62" t="s">
        <v>274</v>
      </c>
      <c r="D131" s="31" t="s">
        <v>51</v>
      </c>
      <c r="E131" s="59">
        <f t="shared" si="6"/>
        <v>11000</v>
      </c>
      <c r="F131" s="11"/>
      <c r="G131" s="32">
        <f t="shared" si="7"/>
        <v>6</v>
      </c>
      <c r="H131" s="33">
        <f t="shared" si="8"/>
        <v>9250</v>
      </c>
      <c r="I131" s="34">
        <f t="shared" si="9"/>
        <v>10500</v>
      </c>
      <c r="J131" s="57">
        <f t="shared" si="10"/>
        <v>11000</v>
      </c>
      <c r="K131" s="33">
        <v>8500</v>
      </c>
      <c r="L131" s="34">
        <v>10000</v>
      </c>
      <c r="M131" s="33">
        <v>9000</v>
      </c>
      <c r="N131" s="34">
        <v>12000</v>
      </c>
      <c r="O131" s="33">
        <v>9000</v>
      </c>
      <c r="P131" s="35">
        <v>13000</v>
      </c>
      <c r="Q131" s="11"/>
      <c r="R131" s="11"/>
      <c r="S131" s="11"/>
      <c r="T131" s="11"/>
      <c r="U131" s="11"/>
      <c r="V131" s="11"/>
      <c r="W131" s="11"/>
      <c r="X131" s="11"/>
      <c r="Y131" s="11"/>
      <c r="Z131" s="11"/>
      <c r="AA131" s="11"/>
      <c r="AB131" s="11"/>
      <c r="AC131" s="11"/>
      <c r="AD131" s="11"/>
      <c r="AE131" s="11"/>
      <c r="AF131" s="11"/>
      <c r="AG131" s="11"/>
      <c r="AH131" s="11"/>
      <c r="AI131" s="11"/>
      <c r="AJ131" s="11"/>
      <c r="AK131" s="11"/>
      <c r="AL131" s="11"/>
    </row>
    <row r="132" spans="1:38" x14ac:dyDescent="0.25">
      <c r="A132" s="11"/>
      <c r="B132" s="11"/>
      <c r="C132" s="61" t="s">
        <v>274</v>
      </c>
      <c r="D132" s="25" t="s">
        <v>79</v>
      </c>
      <c r="E132" s="60">
        <f t="shared" si="6"/>
        <v>11000</v>
      </c>
      <c r="F132" s="11"/>
      <c r="G132" s="18">
        <f t="shared" si="7"/>
        <v>6</v>
      </c>
      <c r="H132" s="2">
        <f t="shared" si="8"/>
        <v>9250</v>
      </c>
      <c r="I132" s="5">
        <f t="shared" si="9"/>
        <v>10500</v>
      </c>
      <c r="J132" s="49">
        <f t="shared" si="10"/>
        <v>11000</v>
      </c>
      <c r="K132" s="2">
        <v>8500</v>
      </c>
      <c r="L132" s="5">
        <v>10000</v>
      </c>
      <c r="M132" s="2">
        <v>9000</v>
      </c>
      <c r="N132" s="5">
        <v>12000</v>
      </c>
      <c r="O132" s="2">
        <v>9000</v>
      </c>
      <c r="P132" s="6">
        <v>13000</v>
      </c>
      <c r="Q132" s="11"/>
      <c r="R132" s="11"/>
      <c r="S132" s="11"/>
      <c r="T132" s="11"/>
      <c r="U132" s="11"/>
      <c r="V132" s="11"/>
      <c r="W132" s="11"/>
      <c r="X132" s="11"/>
      <c r="Y132" s="11"/>
      <c r="Z132" s="11"/>
      <c r="AA132" s="11"/>
      <c r="AB132" s="11"/>
      <c r="AC132" s="11"/>
      <c r="AD132" s="11"/>
      <c r="AE132" s="11"/>
      <c r="AF132" s="11"/>
      <c r="AG132" s="11"/>
      <c r="AH132" s="11"/>
      <c r="AI132" s="11"/>
      <c r="AJ132" s="11"/>
      <c r="AK132" s="11"/>
      <c r="AL132" s="11"/>
    </row>
    <row r="133" spans="1:38" x14ac:dyDescent="0.25">
      <c r="A133" s="11"/>
      <c r="B133" s="11"/>
      <c r="C133" s="62" t="s">
        <v>275</v>
      </c>
      <c r="D133" s="31" t="s">
        <v>54</v>
      </c>
      <c r="E133" s="59">
        <f t="shared" si="6"/>
        <v>5000</v>
      </c>
      <c r="F133" s="11"/>
      <c r="G133" s="32">
        <f t="shared" si="7"/>
        <v>6</v>
      </c>
      <c r="H133" s="33">
        <f t="shared" si="8"/>
        <v>5250</v>
      </c>
      <c r="I133" s="34">
        <f t="shared" si="9"/>
        <v>5000</v>
      </c>
      <c r="J133" s="57">
        <f t="shared" si="10"/>
        <v>5000</v>
      </c>
      <c r="K133" s="33">
        <v>4500</v>
      </c>
      <c r="L133" s="34">
        <v>6000</v>
      </c>
      <c r="M133" s="33">
        <v>4500</v>
      </c>
      <c r="N133" s="34">
        <v>5500</v>
      </c>
      <c r="O133" s="33">
        <v>4500</v>
      </c>
      <c r="P133" s="35">
        <v>5500</v>
      </c>
      <c r="Q133" s="11"/>
      <c r="R133" s="11"/>
      <c r="S133" s="11"/>
      <c r="T133" s="11"/>
      <c r="U133" s="11"/>
      <c r="V133" s="11"/>
      <c r="W133" s="11"/>
      <c r="X133" s="11"/>
      <c r="Y133" s="11"/>
      <c r="Z133" s="11"/>
      <c r="AA133" s="11"/>
      <c r="AB133" s="11"/>
      <c r="AC133" s="11"/>
      <c r="AD133" s="11"/>
      <c r="AE133" s="11"/>
      <c r="AF133" s="11"/>
      <c r="AG133" s="11"/>
      <c r="AH133" s="11"/>
      <c r="AI133" s="11"/>
      <c r="AJ133" s="11"/>
      <c r="AK133" s="11"/>
      <c r="AL133" s="11"/>
    </row>
    <row r="134" spans="1:38" x14ac:dyDescent="0.25">
      <c r="A134" s="11"/>
      <c r="B134" s="11"/>
      <c r="C134" s="61" t="s">
        <v>276</v>
      </c>
      <c r="D134" s="25" t="s">
        <v>56</v>
      </c>
      <c r="E134" s="60">
        <f t="shared" si="6"/>
        <v>7400</v>
      </c>
      <c r="F134" s="11"/>
      <c r="G134" s="18">
        <f t="shared" si="7"/>
        <v>6</v>
      </c>
      <c r="H134" s="2">
        <f t="shared" si="8"/>
        <v>7000</v>
      </c>
      <c r="I134" s="5">
        <f t="shared" si="9"/>
        <v>7400</v>
      </c>
      <c r="J134" s="49">
        <f t="shared" si="10"/>
        <v>7400</v>
      </c>
      <c r="K134" s="2">
        <v>6000</v>
      </c>
      <c r="L134" s="5">
        <v>8000</v>
      </c>
      <c r="M134" s="2">
        <v>6500</v>
      </c>
      <c r="N134" s="5">
        <v>8300</v>
      </c>
      <c r="O134" s="2">
        <v>6500</v>
      </c>
      <c r="P134" s="6">
        <v>8300</v>
      </c>
      <c r="Q134" s="11"/>
      <c r="R134" s="11"/>
      <c r="S134" s="11"/>
      <c r="T134" s="11"/>
      <c r="U134" s="11"/>
      <c r="V134" s="11"/>
      <c r="W134" s="11"/>
      <c r="X134" s="11"/>
      <c r="Y134" s="11"/>
      <c r="Z134" s="11"/>
      <c r="AA134" s="11"/>
      <c r="AB134" s="11"/>
      <c r="AC134" s="11"/>
      <c r="AD134" s="11"/>
      <c r="AE134" s="11"/>
      <c r="AF134" s="11"/>
      <c r="AG134" s="11"/>
      <c r="AH134" s="11"/>
      <c r="AI134" s="11"/>
      <c r="AJ134" s="11"/>
      <c r="AK134" s="11"/>
      <c r="AL134" s="11"/>
    </row>
    <row r="135" spans="1:38" x14ac:dyDescent="0.25">
      <c r="A135" s="11"/>
      <c r="B135" s="11"/>
      <c r="C135" s="62" t="s">
        <v>277</v>
      </c>
      <c r="D135" s="31" t="s">
        <v>58</v>
      </c>
      <c r="E135" s="59">
        <f t="shared" si="6"/>
        <v>10500</v>
      </c>
      <c r="F135" s="11"/>
      <c r="G135" s="32">
        <f t="shared" si="7"/>
        <v>6</v>
      </c>
      <c r="H135" s="33">
        <f t="shared" si="8"/>
        <v>9250</v>
      </c>
      <c r="I135" s="34">
        <f t="shared" si="9"/>
        <v>10500</v>
      </c>
      <c r="J135" s="57">
        <f t="shared" si="10"/>
        <v>10500</v>
      </c>
      <c r="K135" s="33">
        <v>8500</v>
      </c>
      <c r="L135" s="34">
        <v>10000</v>
      </c>
      <c r="M135" s="33">
        <v>9000</v>
      </c>
      <c r="N135" s="34">
        <v>12000</v>
      </c>
      <c r="O135" s="33">
        <v>9000</v>
      </c>
      <c r="P135" s="35">
        <v>12000</v>
      </c>
      <c r="Q135" s="11"/>
      <c r="R135" s="11"/>
      <c r="S135" s="11"/>
      <c r="T135" s="11"/>
      <c r="U135" s="11"/>
      <c r="V135" s="11"/>
      <c r="W135" s="11"/>
      <c r="X135" s="11"/>
      <c r="Y135" s="11"/>
      <c r="Z135" s="11"/>
      <c r="AA135" s="11"/>
      <c r="AB135" s="11"/>
      <c r="AC135" s="11"/>
      <c r="AD135" s="11"/>
      <c r="AE135" s="11"/>
      <c r="AF135" s="11"/>
      <c r="AG135" s="11"/>
      <c r="AH135" s="11"/>
      <c r="AI135" s="11"/>
      <c r="AJ135" s="11"/>
      <c r="AK135" s="11"/>
      <c r="AL135" s="11"/>
    </row>
    <row r="136" spans="1:38" x14ac:dyDescent="0.25">
      <c r="A136" s="11"/>
      <c r="B136" s="11"/>
      <c r="C136" s="61" t="s">
        <v>278</v>
      </c>
      <c r="D136" s="25" t="s">
        <v>82</v>
      </c>
      <c r="E136" s="60">
        <f t="shared" si="6"/>
        <v>7000</v>
      </c>
      <c r="F136" s="11"/>
      <c r="G136" s="18">
        <f t="shared" si="7"/>
        <v>6</v>
      </c>
      <c r="H136" s="2">
        <f t="shared" si="8"/>
        <v>6500</v>
      </c>
      <c r="I136" s="5">
        <f t="shared" si="9"/>
        <v>7000</v>
      </c>
      <c r="J136" s="49">
        <f t="shared" si="10"/>
        <v>7000</v>
      </c>
      <c r="K136" s="2">
        <v>6000</v>
      </c>
      <c r="L136" s="5">
        <v>7000</v>
      </c>
      <c r="M136" s="2">
        <v>6500</v>
      </c>
      <c r="N136" s="5">
        <v>7500</v>
      </c>
      <c r="O136" s="2">
        <v>6500</v>
      </c>
      <c r="P136" s="6">
        <v>7500</v>
      </c>
      <c r="Q136" s="11"/>
      <c r="R136" s="11"/>
      <c r="S136" s="11"/>
      <c r="T136" s="11"/>
      <c r="U136" s="11"/>
      <c r="V136" s="11"/>
      <c r="W136" s="11"/>
      <c r="X136" s="11"/>
      <c r="Y136" s="11"/>
      <c r="Z136" s="11"/>
      <c r="AA136" s="11"/>
      <c r="AB136" s="11"/>
      <c r="AC136" s="11"/>
      <c r="AD136" s="11"/>
      <c r="AE136" s="11"/>
      <c r="AF136" s="11"/>
      <c r="AG136" s="11"/>
      <c r="AH136" s="11"/>
      <c r="AI136" s="11"/>
      <c r="AJ136" s="11"/>
      <c r="AK136" s="11"/>
      <c r="AL136" s="11"/>
    </row>
    <row r="137" spans="1:38" x14ac:dyDescent="0.25">
      <c r="A137" s="11"/>
      <c r="B137" s="11"/>
      <c r="C137" s="62" t="s">
        <v>279</v>
      </c>
      <c r="D137" s="31" t="s">
        <v>84</v>
      </c>
      <c r="E137" s="59">
        <f t="shared" si="6"/>
        <v>10750</v>
      </c>
      <c r="F137" s="11"/>
      <c r="G137" s="32">
        <f t="shared" si="7"/>
        <v>6</v>
      </c>
      <c r="H137" s="33">
        <f t="shared" si="8"/>
        <v>10000</v>
      </c>
      <c r="I137" s="34">
        <f t="shared" si="9"/>
        <v>10750</v>
      </c>
      <c r="J137" s="57">
        <f t="shared" si="10"/>
        <v>10750</v>
      </c>
      <c r="K137" s="33">
        <v>9000</v>
      </c>
      <c r="L137" s="34">
        <v>11000</v>
      </c>
      <c r="M137" s="33">
        <v>9500</v>
      </c>
      <c r="N137" s="34">
        <v>12000</v>
      </c>
      <c r="O137" s="33">
        <v>9500</v>
      </c>
      <c r="P137" s="35">
        <v>12000</v>
      </c>
      <c r="Q137" s="11"/>
      <c r="R137" s="11"/>
      <c r="S137" s="11"/>
      <c r="T137" s="11"/>
      <c r="U137" s="11"/>
      <c r="V137" s="11"/>
      <c r="W137" s="11"/>
      <c r="X137" s="11"/>
      <c r="Y137" s="11"/>
      <c r="Z137" s="11"/>
      <c r="AA137" s="11"/>
      <c r="AB137" s="11"/>
      <c r="AC137" s="11"/>
      <c r="AD137" s="11"/>
      <c r="AE137" s="11"/>
      <c r="AF137" s="11"/>
      <c r="AG137" s="11"/>
      <c r="AH137" s="11"/>
      <c r="AI137" s="11"/>
      <c r="AJ137" s="11"/>
      <c r="AK137" s="11"/>
      <c r="AL137" s="11"/>
    </row>
    <row r="138" spans="1:38" x14ac:dyDescent="0.25">
      <c r="A138" s="11"/>
      <c r="B138" s="11"/>
      <c r="C138" s="61" t="s">
        <v>280</v>
      </c>
      <c r="D138" s="25" t="s">
        <v>86</v>
      </c>
      <c r="E138" s="60">
        <f t="shared" si="6"/>
        <v>15500</v>
      </c>
      <c r="F138" s="11"/>
      <c r="G138" s="18">
        <f t="shared" si="7"/>
        <v>6</v>
      </c>
      <c r="H138" s="2">
        <f t="shared" si="8"/>
        <v>13000</v>
      </c>
      <c r="I138" s="5">
        <f t="shared" si="9"/>
        <v>15500</v>
      </c>
      <c r="J138" s="49">
        <f t="shared" si="10"/>
        <v>15500</v>
      </c>
      <c r="K138" s="2">
        <v>12000</v>
      </c>
      <c r="L138" s="5">
        <v>14000</v>
      </c>
      <c r="M138" s="2">
        <v>14000</v>
      </c>
      <c r="N138" s="5">
        <v>17000</v>
      </c>
      <c r="O138" s="2">
        <v>14000</v>
      </c>
      <c r="P138" s="6">
        <v>17000</v>
      </c>
      <c r="Q138" s="11"/>
      <c r="R138" s="11"/>
      <c r="S138" s="11"/>
      <c r="T138" s="11"/>
      <c r="U138" s="11"/>
      <c r="V138" s="11"/>
      <c r="W138" s="11"/>
      <c r="X138" s="11"/>
      <c r="Y138" s="11"/>
      <c r="Z138" s="11"/>
      <c r="AA138" s="11"/>
      <c r="AB138" s="11"/>
      <c r="AC138" s="11"/>
      <c r="AD138" s="11"/>
      <c r="AE138" s="11"/>
      <c r="AF138" s="11"/>
      <c r="AG138" s="11"/>
      <c r="AH138" s="11"/>
      <c r="AI138" s="11"/>
      <c r="AJ138" s="11"/>
      <c r="AK138" s="11"/>
      <c r="AL138" s="11"/>
    </row>
    <row r="139" spans="1:38" x14ac:dyDescent="0.25">
      <c r="A139" s="11"/>
      <c r="B139" s="11"/>
      <c r="C139" s="62" t="s">
        <v>281</v>
      </c>
      <c r="D139" s="31" t="s">
        <v>27</v>
      </c>
      <c r="E139" s="59">
        <f t="shared" si="6"/>
        <v>6750</v>
      </c>
      <c r="F139" s="11"/>
      <c r="G139" s="32">
        <f t="shared" si="7"/>
        <v>6</v>
      </c>
      <c r="H139" s="33">
        <f t="shared" si="8"/>
        <v>6750</v>
      </c>
      <c r="I139" s="34">
        <f t="shared" si="9"/>
        <v>6750</v>
      </c>
      <c r="J139" s="57">
        <f t="shared" si="10"/>
        <v>6750</v>
      </c>
      <c r="K139" s="33">
        <v>6000</v>
      </c>
      <c r="L139" s="34">
        <v>7500</v>
      </c>
      <c r="M139" s="33">
        <v>6000</v>
      </c>
      <c r="N139" s="34">
        <v>7500</v>
      </c>
      <c r="O139" s="33">
        <v>6000</v>
      </c>
      <c r="P139" s="35">
        <v>7500</v>
      </c>
      <c r="Q139" s="11"/>
      <c r="R139" s="11"/>
      <c r="S139" s="11"/>
      <c r="T139" s="11"/>
      <c r="U139" s="11"/>
      <c r="V139" s="11"/>
      <c r="W139" s="11"/>
      <c r="X139" s="11"/>
      <c r="Y139" s="11"/>
      <c r="Z139" s="11"/>
      <c r="AA139" s="11"/>
      <c r="AB139" s="11"/>
      <c r="AC139" s="11"/>
      <c r="AD139" s="11"/>
      <c r="AE139" s="11"/>
      <c r="AF139" s="11"/>
      <c r="AG139" s="11"/>
      <c r="AH139" s="11"/>
      <c r="AI139" s="11"/>
      <c r="AJ139" s="11"/>
      <c r="AK139" s="11"/>
      <c r="AL139" s="11"/>
    </row>
    <row r="140" spans="1:38" x14ac:dyDescent="0.25">
      <c r="A140" s="11"/>
      <c r="B140" s="11"/>
      <c r="C140" s="61" t="s">
        <v>282</v>
      </c>
      <c r="D140" s="25" t="s">
        <v>27</v>
      </c>
      <c r="E140" s="60">
        <f t="shared" si="6"/>
        <v>9750</v>
      </c>
      <c r="F140" s="11"/>
      <c r="G140" s="18">
        <f t="shared" si="7"/>
        <v>6</v>
      </c>
      <c r="H140" s="2">
        <f t="shared" si="8"/>
        <v>9000</v>
      </c>
      <c r="I140" s="5">
        <f t="shared" si="9"/>
        <v>9750</v>
      </c>
      <c r="J140" s="49">
        <f t="shared" si="10"/>
        <v>9750</v>
      </c>
      <c r="K140" s="2">
        <v>8000</v>
      </c>
      <c r="L140" s="5">
        <v>10000</v>
      </c>
      <c r="M140" s="2">
        <v>8500</v>
      </c>
      <c r="N140" s="5">
        <v>11000</v>
      </c>
      <c r="O140" s="2">
        <v>8500</v>
      </c>
      <c r="P140" s="6">
        <v>11000</v>
      </c>
      <c r="Q140" s="11"/>
      <c r="R140" s="11"/>
      <c r="S140" s="11"/>
      <c r="T140" s="11"/>
      <c r="U140" s="11"/>
      <c r="V140" s="11"/>
      <c r="W140" s="11"/>
      <c r="X140" s="11"/>
      <c r="Y140" s="11"/>
      <c r="Z140" s="11"/>
      <c r="AA140" s="11"/>
      <c r="AB140" s="11"/>
      <c r="AC140" s="11"/>
      <c r="AD140" s="11"/>
      <c r="AE140" s="11"/>
      <c r="AF140" s="11"/>
      <c r="AG140" s="11"/>
      <c r="AH140" s="11"/>
      <c r="AI140" s="11"/>
      <c r="AJ140" s="11"/>
      <c r="AK140" s="11"/>
      <c r="AL140" s="11"/>
    </row>
    <row r="141" spans="1:38" x14ac:dyDescent="0.25">
      <c r="A141" s="11"/>
      <c r="B141" s="11"/>
      <c r="C141" s="62" t="s">
        <v>283</v>
      </c>
      <c r="D141" s="31" t="s">
        <v>27</v>
      </c>
      <c r="E141" s="59">
        <f t="shared" si="6"/>
        <v>13000</v>
      </c>
      <c r="F141" s="11"/>
      <c r="G141" s="32">
        <f t="shared" si="7"/>
        <v>6</v>
      </c>
      <c r="H141" s="33">
        <f t="shared" si="8"/>
        <v>11500</v>
      </c>
      <c r="I141" s="34">
        <f t="shared" si="9"/>
        <v>13000</v>
      </c>
      <c r="J141" s="57">
        <f t="shared" si="10"/>
        <v>13000</v>
      </c>
      <c r="K141" s="33">
        <v>10000</v>
      </c>
      <c r="L141" s="34">
        <v>13000</v>
      </c>
      <c r="M141" s="33">
        <v>11000</v>
      </c>
      <c r="N141" s="34">
        <v>15000</v>
      </c>
      <c r="O141" s="33">
        <v>11000</v>
      </c>
      <c r="P141" s="35">
        <v>15000</v>
      </c>
      <c r="Q141" s="11"/>
      <c r="R141" s="11"/>
      <c r="S141" s="11"/>
      <c r="T141" s="11"/>
      <c r="U141" s="11"/>
      <c r="V141" s="11"/>
      <c r="W141" s="11"/>
      <c r="X141" s="11"/>
      <c r="Y141" s="11"/>
      <c r="Z141" s="11"/>
      <c r="AA141" s="11"/>
      <c r="AB141" s="11"/>
      <c r="AC141" s="11"/>
      <c r="AD141" s="11"/>
      <c r="AE141" s="11"/>
      <c r="AF141" s="11"/>
      <c r="AG141" s="11"/>
      <c r="AH141" s="11"/>
      <c r="AI141" s="11"/>
      <c r="AJ141" s="11"/>
      <c r="AK141" s="11"/>
      <c r="AL141" s="11"/>
    </row>
    <row r="142" spans="1:38" x14ac:dyDescent="0.25">
      <c r="A142" s="11"/>
      <c r="B142" s="11"/>
      <c r="C142" s="61" t="s">
        <v>1272</v>
      </c>
      <c r="D142" s="25" t="s">
        <v>27</v>
      </c>
      <c r="E142" s="60">
        <f t="shared" ref="E142:E144" si="15">J142</f>
        <v>6750</v>
      </c>
      <c r="F142" s="11"/>
      <c r="G142" s="18">
        <f t="shared" ref="G142:G144" si="16">COUNT(K142:P142)</f>
        <v>6</v>
      </c>
      <c r="H142" s="2">
        <f t="shared" ref="H142:H144" si="17">AVERAGE(K142:L142)</f>
        <v>6000</v>
      </c>
      <c r="I142" s="5">
        <f t="shared" ref="I142:I144" si="18">AVERAGE(M142:N142)</f>
        <v>6750</v>
      </c>
      <c r="J142" s="49">
        <f t="shared" ref="J142:J144" si="19">AVERAGE(O142:P142)</f>
        <v>6750</v>
      </c>
      <c r="K142" s="2">
        <v>5000</v>
      </c>
      <c r="L142" s="5">
        <v>7000</v>
      </c>
      <c r="M142" s="2">
        <v>6000</v>
      </c>
      <c r="N142" s="5">
        <v>7500</v>
      </c>
      <c r="O142" s="2">
        <v>6000</v>
      </c>
      <c r="P142" s="6">
        <v>7500</v>
      </c>
      <c r="Q142" s="11"/>
      <c r="R142" s="11"/>
      <c r="S142" s="11"/>
      <c r="T142" s="11"/>
      <c r="U142" s="11"/>
      <c r="V142" s="11"/>
      <c r="W142" s="11"/>
      <c r="X142" s="11"/>
      <c r="Y142" s="11"/>
      <c r="Z142" s="11"/>
      <c r="AA142" s="11"/>
      <c r="AB142" s="11"/>
      <c r="AC142" s="11"/>
      <c r="AD142" s="11"/>
      <c r="AE142" s="11"/>
      <c r="AF142" s="11"/>
      <c r="AG142" s="11"/>
      <c r="AH142" s="11"/>
      <c r="AI142" s="11"/>
      <c r="AJ142" s="11"/>
      <c r="AK142" s="11"/>
      <c r="AL142" s="11"/>
    </row>
    <row r="143" spans="1:38" x14ac:dyDescent="0.25">
      <c r="A143" s="11"/>
      <c r="B143" s="11"/>
      <c r="C143" s="62" t="s">
        <v>1273</v>
      </c>
      <c r="D143" s="31" t="s">
        <v>27</v>
      </c>
      <c r="E143" s="59">
        <f t="shared" si="15"/>
        <v>10250</v>
      </c>
      <c r="F143" s="11"/>
      <c r="G143" s="32">
        <f t="shared" si="16"/>
        <v>6</v>
      </c>
      <c r="H143" s="33">
        <f t="shared" si="17"/>
        <v>9000</v>
      </c>
      <c r="I143" s="34">
        <f t="shared" si="18"/>
        <v>10250</v>
      </c>
      <c r="J143" s="57">
        <f t="shared" si="19"/>
        <v>10250</v>
      </c>
      <c r="K143" s="33">
        <v>8000</v>
      </c>
      <c r="L143" s="34">
        <v>10000</v>
      </c>
      <c r="M143" s="33">
        <v>9000</v>
      </c>
      <c r="N143" s="34">
        <v>11500</v>
      </c>
      <c r="O143" s="33">
        <v>9000</v>
      </c>
      <c r="P143" s="35">
        <v>11500</v>
      </c>
      <c r="Q143" s="11"/>
      <c r="R143" s="11"/>
      <c r="S143" s="11"/>
      <c r="T143" s="11"/>
      <c r="U143" s="11"/>
      <c r="V143" s="11"/>
      <c r="W143" s="11"/>
      <c r="X143" s="11"/>
      <c r="Y143" s="11"/>
      <c r="Z143" s="11"/>
      <c r="AA143" s="11"/>
      <c r="AB143" s="11"/>
      <c r="AC143" s="11"/>
      <c r="AD143" s="11"/>
      <c r="AE143" s="11"/>
      <c r="AF143" s="11"/>
      <c r="AG143" s="11"/>
      <c r="AH143" s="11"/>
      <c r="AI143" s="11"/>
      <c r="AJ143" s="11"/>
      <c r="AK143" s="11"/>
      <c r="AL143" s="11"/>
    </row>
    <row r="144" spans="1:38" x14ac:dyDescent="0.25">
      <c r="A144" s="11"/>
      <c r="B144" s="11"/>
      <c r="C144" s="61" t="s">
        <v>1274</v>
      </c>
      <c r="D144" s="25" t="s">
        <v>27</v>
      </c>
      <c r="E144" s="60">
        <f t="shared" si="15"/>
        <v>13500</v>
      </c>
      <c r="F144" s="11"/>
      <c r="G144" s="18">
        <f t="shared" si="16"/>
        <v>6</v>
      </c>
      <c r="H144" s="2">
        <f t="shared" si="17"/>
        <v>11500</v>
      </c>
      <c r="I144" s="5">
        <f t="shared" si="18"/>
        <v>13500</v>
      </c>
      <c r="J144" s="49">
        <f t="shared" si="19"/>
        <v>13500</v>
      </c>
      <c r="K144" s="2">
        <v>10000</v>
      </c>
      <c r="L144" s="5">
        <v>13000</v>
      </c>
      <c r="M144" s="2">
        <v>12000</v>
      </c>
      <c r="N144" s="5">
        <v>15000</v>
      </c>
      <c r="O144" s="2">
        <v>12000</v>
      </c>
      <c r="P144" s="6">
        <v>15000</v>
      </c>
      <c r="Q144" s="11"/>
      <c r="R144" s="11"/>
      <c r="S144" s="11"/>
      <c r="T144" s="11"/>
      <c r="U144" s="11"/>
      <c r="V144" s="11"/>
      <c r="W144" s="11"/>
      <c r="X144" s="11"/>
      <c r="Y144" s="11"/>
      <c r="Z144" s="11"/>
      <c r="AA144" s="11"/>
      <c r="AB144" s="11"/>
      <c r="AC144" s="11"/>
      <c r="AD144" s="11"/>
      <c r="AE144" s="11"/>
      <c r="AF144" s="11"/>
      <c r="AG144" s="11"/>
      <c r="AH144" s="11"/>
      <c r="AI144" s="11"/>
      <c r="AJ144" s="11"/>
      <c r="AK144" s="11"/>
      <c r="AL144" s="11"/>
    </row>
    <row r="145" spans="1:38" x14ac:dyDescent="0.25">
      <c r="A145" s="11"/>
      <c r="B145" s="11"/>
      <c r="C145" s="62" t="s">
        <v>284</v>
      </c>
      <c r="D145" s="31" t="s">
        <v>27</v>
      </c>
      <c r="E145" s="59">
        <f t="shared" si="6"/>
        <v>8250</v>
      </c>
      <c r="F145" s="11"/>
      <c r="G145" s="32">
        <f t="shared" si="7"/>
        <v>6</v>
      </c>
      <c r="H145" s="33">
        <f t="shared" si="8"/>
        <v>7500</v>
      </c>
      <c r="I145" s="34">
        <f t="shared" si="9"/>
        <v>8250</v>
      </c>
      <c r="J145" s="57">
        <f t="shared" si="10"/>
        <v>8250</v>
      </c>
      <c r="K145" s="33">
        <v>7000</v>
      </c>
      <c r="L145" s="34">
        <v>8000</v>
      </c>
      <c r="M145" s="33">
        <v>7500</v>
      </c>
      <c r="N145" s="34">
        <v>9000</v>
      </c>
      <c r="O145" s="33">
        <v>7500</v>
      </c>
      <c r="P145" s="35">
        <v>9000</v>
      </c>
      <c r="Q145" s="11"/>
      <c r="R145" s="11"/>
      <c r="S145" s="11"/>
      <c r="T145" s="11"/>
      <c r="U145" s="11"/>
      <c r="V145" s="11"/>
      <c r="W145" s="11"/>
      <c r="X145" s="11"/>
      <c r="Y145" s="11"/>
      <c r="Z145" s="11"/>
      <c r="AA145" s="11"/>
      <c r="AB145" s="11"/>
      <c r="AC145" s="11"/>
      <c r="AD145" s="11"/>
      <c r="AE145" s="11"/>
      <c r="AF145" s="11"/>
      <c r="AG145" s="11"/>
      <c r="AH145" s="11"/>
      <c r="AI145" s="11"/>
      <c r="AJ145" s="11"/>
      <c r="AK145" s="11"/>
      <c r="AL145" s="11"/>
    </row>
    <row r="146" spans="1:38" x14ac:dyDescent="0.25">
      <c r="A146" s="11"/>
      <c r="B146" s="11"/>
      <c r="C146" s="61" t="s">
        <v>285</v>
      </c>
      <c r="D146" s="25" t="s">
        <v>27</v>
      </c>
      <c r="E146" s="60">
        <f t="shared" si="6"/>
        <v>10500</v>
      </c>
      <c r="F146" s="11"/>
      <c r="G146" s="18">
        <f t="shared" si="7"/>
        <v>6</v>
      </c>
      <c r="H146" s="2">
        <f t="shared" si="8"/>
        <v>9500</v>
      </c>
      <c r="I146" s="5">
        <f t="shared" si="9"/>
        <v>10500</v>
      </c>
      <c r="J146" s="49">
        <f t="shared" si="10"/>
        <v>10500</v>
      </c>
      <c r="K146" s="2">
        <v>8000</v>
      </c>
      <c r="L146" s="5">
        <v>11000</v>
      </c>
      <c r="M146" s="2">
        <v>9000</v>
      </c>
      <c r="N146" s="5">
        <v>12000</v>
      </c>
      <c r="O146" s="2">
        <v>9000</v>
      </c>
      <c r="P146" s="6">
        <v>12000</v>
      </c>
      <c r="Q146" s="11"/>
      <c r="R146" s="11"/>
      <c r="S146" s="11"/>
      <c r="T146" s="11"/>
      <c r="U146" s="11"/>
      <c r="V146" s="11"/>
      <c r="W146" s="11"/>
      <c r="X146" s="11"/>
      <c r="Y146" s="11"/>
      <c r="Z146" s="11"/>
      <c r="AA146" s="11"/>
      <c r="AB146" s="11"/>
      <c r="AC146" s="11"/>
      <c r="AD146" s="11"/>
      <c r="AE146" s="11"/>
      <c r="AF146" s="11"/>
      <c r="AG146" s="11"/>
      <c r="AH146" s="11"/>
      <c r="AI146" s="11"/>
      <c r="AJ146" s="11"/>
      <c r="AK146" s="11"/>
      <c r="AL146" s="11"/>
    </row>
    <row r="147" spans="1:38" x14ac:dyDescent="0.25">
      <c r="A147" s="11"/>
      <c r="B147" s="11"/>
      <c r="C147" s="62" t="s">
        <v>286</v>
      </c>
      <c r="D147" s="31" t="s">
        <v>27</v>
      </c>
      <c r="E147" s="59">
        <f t="shared" ref="E147:E189" si="20">J147</f>
        <v>16500</v>
      </c>
      <c r="F147" s="11"/>
      <c r="G147" s="32">
        <f t="shared" ref="G147:G189" si="21">COUNT(K147:P147)</f>
        <v>6</v>
      </c>
      <c r="H147" s="33">
        <f t="shared" ref="H147:H189" si="22">AVERAGE(K147:L147)</f>
        <v>13500</v>
      </c>
      <c r="I147" s="34">
        <f t="shared" ref="I147:I189" si="23">AVERAGE(M147:N147)</f>
        <v>15500</v>
      </c>
      <c r="J147" s="57">
        <f t="shared" ref="J147:J188" si="24">AVERAGE(O147:P147)</f>
        <v>16500</v>
      </c>
      <c r="K147" s="33">
        <v>12000</v>
      </c>
      <c r="L147" s="34">
        <v>15000</v>
      </c>
      <c r="M147" s="33">
        <v>15000</v>
      </c>
      <c r="N147" s="34">
        <v>16000</v>
      </c>
      <c r="O147" s="33">
        <v>15000</v>
      </c>
      <c r="P147" s="35">
        <v>18000</v>
      </c>
      <c r="Q147" s="11"/>
      <c r="R147" s="11"/>
      <c r="S147" s="11"/>
      <c r="T147" s="11"/>
      <c r="U147" s="11"/>
      <c r="V147" s="11"/>
      <c r="W147" s="11"/>
      <c r="X147" s="11"/>
      <c r="Y147" s="11"/>
      <c r="Z147" s="11"/>
      <c r="AA147" s="11"/>
      <c r="AB147" s="11"/>
      <c r="AC147" s="11"/>
      <c r="AD147" s="11"/>
      <c r="AE147" s="11"/>
      <c r="AF147" s="11"/>
      <c r="AG147" s="11"/>
      <c r="AH147" s="11"/>
      <c r="AI147" s="11"/>
      <c r="AJ147" s="11"/>
      <c r="AK147" s="11"/>
      <c r="AL147" s="11"/>
    </row>
    <row r="148" spans="1:38" x14ac:dyDescent="0.25">
      <c r="A148" s="11"/>
      <c r="B148" s="11"/>
      <c r="C148" s="61" t="s">
        <v>287</v>
      </c>
      <c r="D148" s="25" t="s">
        <v>27</v>
      </c>
      <c r="E148" s="60">
        <f t="shared" si="20"/>
        <v>8500</v>
      </c>
      <c r="F148" s="11"/>
      <c r="G148" s="18">
        <f t="shared" si="21"/>
        <v>6</v>
      </c>
      <c r="H148" s="2">
        <f t="shared" si="22"/>
        <v>6500</v>
      </c>
      <c r="I148" s="5">
        <f t="shared" si="23"/>
        <v>8500</v>
      </c>
      <c r="J148" s="49">
        <f t="shared" si="24"/>
        <v>8500</v>
      </c>
      <c r="K148" s="2">
        <v>6000</v>
      </c>
      <c r="L148" s="5">
        <v>7000</v>
      </c>
      <c r="M148" s="2">
        <v>8000</v>
      </c>
      <c r="N148" s="5">
        <v>9000</v>
      </c>
      <c r="O148" s="2">
        <v>8000</v>
      </c>
      <c r="P148" s="6">
        <v>9000</v>
      </c>
      <c r="Q148" s="11"/>
      <c r="R148" s="11"/>
      <c r="S148" s="11"/>
      <c r="T148" s="11"/>
      <c r="U148" s="11"/>
      <c r="V148" s="11"/>
      <c r="W148" s="11"/>
      <c r="X148" s="11"/>
      <c r="Y148" s="11"/>
      <c r="Z148" s="11"/>
      <c r="AA148" s="11"/>
      <c r="AB148" s="11"/>
      <c r="AC148" s="11"/>
      <c r="AD148" s="11"/>
      <c r="AE148" s="11"/>
      <c r="AF148" s="11"/>
      <c r="AG148" s="11"/>
      <c r="AH148" s="11"/>
      <c r="AI148" s="11"/>
      <c r="AJ148" s="11"/>
      <c r="AK148" s="11"/>
      <c r="AL148" s="11"/>
    </row>
    <row r="149" spans="1:38" x14ac:dyDescent="0.25">
      <c r="A149" s="11"/>
      <c r="B149" s="11"/>
      <c r="C149" s="62" t="s">
        <v>288</v>
      </c>
      <c r="D149" s="31" t="s">
        <v>27</v>
      </c>
      <c r="E149" s="59">
        <f t="shared" si="20"/>
        <v>13500</v>
      </c>
      <c r="F149" s="11"/>
      <c r="G149" s="32">
        <f t="shared" si="21"/>
        <v>6</v>
      </c>
      <c r="H149" s="33">
        <f t="shared" si="22"/>
        <v>11000</v>
      </c>
      <c r="I149" s="34">
        <f t="shared" si="23"/>
        <v>13500</v>
      </c>
      <c r="J149" s="57">
        <f t="shared" si="24"/>
        <v>13500</v>
      </c>
      <c r="K149" s="33">
        <v>10000</v>
      </c>
      <c r="L149" s="34">
        <v>12000</v>
      </c>
      <c r="M149" s="33">
        <v>12000</v>
      </c>
      <c r="N149" s="34">
        <v>15000</v>
      </c>
      <c r="O149" s="33">
        <v>12000</v>
      </c>
      <c r="P149" s="35">
        <v>15000</v>
      </c>
      <c r="Q149" s="11"/>
      <c r="R149" s="11"/>
      <c r="S149" s="11"/>
      <c r="T149" s="11"/>
      <c r="U149" s="11"/>
      <c r="V149" s="11"/>
      <c r="W149" s="11"/>
      <c r="X149" s="11"/>
      <c r="Y149" s="11"/>
      <c r="Z149" s="11"/>
      <c r="AA149" s="11"/>
      <c r="AB149" s="11"/>
      <c r="AC149" s="11"/>
      <c r="AD149" s="11"/>
      <c r="AE149" s="11"/>
      <c r="AF149" s="11"/>
      <c r="AG149" s="11"/>
      <c r="AH149" s="11"/>
      <c r="AI149" s="11"/>
      <c r="AJ149" s="11"/>
      <c r="AK149" s="11"/>
      <c r="AL149" s="11"/>
    </row>
    <row r="150" spans="1:38" x14ac:dyDescent="0.25">
      <c r="A150" s="11"/>
      <c r="B150" s="11"/>
      <c r="C150" s="61" t="s">
        <v>289</v>
      </c>
      <c r="D150" s="25" t="s">
        <v>27</v>
      </c>
      <c r="E150" s="60">
        <f t="shared" si="20"/>
        <v>18000</v>
      </c>
      <c r="F150" s="11"/>
      <c r="G150" s="18">
        <f t="shared" si="21"/>
        <v>6</v>
      </c>
      <c r="H150" s="2">
        <f t="shared" si="22"/>
        <v>16500</v>
      </c>
      <c r="I150" s="5">
        <f t="shared" si="23"/>
        <v>18000</v>
      </c>
      <c r="J150" s="49">
        <f t="shared" si="24"/>
        <v>18000</v>
      </c>
      <c r="K150" s="2">
        <v>15000</v>
      </c>
      <c r="L150" s="5">
        <v>18000</v>
      </c>
      <c r="M150" s="2">
        <v>16000</v>
      </c>
      <c r="N150" s="5">
        <v>20000</v>
      </c>
      <c r="O150" s="2">
        <v>16000</v>
      </c>
      <c r="P150" s="6">
        <v>20000</v>
      </c>
      <c r="Q150" s="11"/>
      <c r="R150" s="11"/>
      <c r="S150" s="11"/>
      <c r="T150" s="11"/>
      <c r="U150" s="11"/>
      <c r="V150" s="11"/>
      <c r="W150" s="11"/>
      <c r="X150" s="11"/>
      <c r="Y150" s="11"/>
      <c r="Z150" s="11"/>
      <c r="AA150" s="11"/>
      <c r="AB150" s="11"/>
      <c r="AC150" s="11"/>
      <c r="AD150" s="11"/>
      <c r="AE150" s="11"/>
      <c r="AF150" s="11"/>
      <c r="AG150" s="11"/>
      <c r="AH150" s="11"/>
      <c r="AI150" s="11"/>
      <c r="AJ150" s="11"/>
      <c r="AK150" s="11"/>
      <c r="AL150" s="11"/>
    </row>
    <row r="151" spans="1:38" x14ac:dyDescent="0.25">
      <c r="A151" s="11"/>
      <c r="B151" s="11"/>
      <c r="C151" s="62" t="s">
        <v>290</v>
      </c>
      <c r="D151" s="31" t="s">
        <v>27</v>
      </c>
      <c r="E151" s="59">
        <f t="shared" si="20"/>
        <v>8250</v>
      </c>
      <c r="F151" s="11"/>
      <c r="G151" s="32">
        <f t="shared" si="21"/>
        <v>6</v>
      </c>
      <c r="H151" s="33">
        <f t="shared" si="22"/>
        <v>8000</v>
      </c>
      <c r="I151" s="34">
        <f t="shared" si="23"/>
        <v>8250</v>
      </c>
      <c r="J151" s="57">
        <f t="shared" si="24"/>
        <v>8250</v>
      </c>
      <c r="K151" s="33">
        <v>7000</v>
      </c>
      <c r="L151" s="34">
        <v>9000</v>
      </c>
      <c r="M151" s="33">
        <v>7500</v>
      </c>
      <c r="N151" s="34">
        <v>9000</v>
      </c>
      <c r="O151" s="33">
        <v>7500</v>
      </c>
      <c r="P151" s="35">
        <v>9000</v>
      </c>
      <c r="Q151" s="11"/>
      <c r="R151" s="11"/>
      <c r="S151" s="11"/>
      <c r="T151" s="11"/>
      <c r="U151" s="11"/>
      <c r="V151" s="11"/>
      <c r="W151" s="11"/>
      <c r="X151" s="11"/>
      <c r="Y151" s="11"/>
      <c r="Z151" s="11"/>
      <c r="AA151" s="11"/>
      <c r="AB151" s="11"/>
      <c r="AC151" s="11"/>
      <c r="AD151" s="11"/>
      <c r="AE151" s="11"/>
      <c r="AF151" s="11"/>
      <c r="AG151" s="11"/>
      <c r="AH151" s="11"/>
      <c r="AI151" s="11"/>
      <c r="AJ151" s="11"/>
      <c r="AK151" s="11"/>
      <c r="AL151" s="11"/>
    </row>
    <row r="152" spans="1:38" x14ac:dyDescent="0.25">
      <c r="A152" s="11"/>
      <c r="B152" s="11"/>
      <c r="C152" s="61" t="s">
        <v>291</v>
      </c>
      <c r="D152" s="25" t="s">
        <v>27</v>
      </c>
      <c r="E152" s="60">
        <f t="shared" si="20"/>
        <v>14000</v>
      </c>
      <c r="F152" s="11"/>
      <c r="G152" s="18">
        <f t="shared" si="21"/>
        <v>6</v>
      </c>
      <c r="H152" s="2">
        <f t="shared" si="22"/>
        <v>11000</v>
      </c>
      <c r="I152" s="5">
        <f t="shared" si="23"/>
        <v>12500</v>
      </c>
      <c r="J152" s="49">
        <f t="shared" si="24"/>
        <v>14000</v>
      </c>
      <c r="K152" s="2">
        <v>10000</v>
      </c>
      <c r="L152" s="5">
        <v>12000</v>
      </c>
      <c r="M152" s="2">
        <v>11000</v>
      </c>
      <c r="N152" s="5">
        <v>14000</v>
      </c>
      <c r="O152" s="2">
        <v>13000</v>
      </c>
      <c r="P152" s="6">
        <v>15000</v>
      </c>
      <c r="Q152" s="11"/>
      <c r="R152" s="11"/>
      <c r="S152" s="11"/>
      <c r="T152" s="11"/>
      <c r="U152" s="11"/>
      <c r="V152" s="11"/>
      <c r="W152" s="11"/>
      <c r="X152" s="11"/>
      <c r="Y152" s="11"/>
      <c r="Z152" s="11"/>
      <c r="AA152" s="11"/>
      <c r="AB152" s="11"/>
      <c r="AC152" s="11"/>
      <c r="AD152" s="11"/>
      <c r="AE152" s="11"/>
      <c r="AF152" s="11"/>
      <c r="AG152" s="11"/>
      <c r="AH152" s="11"/>
      <c r="AI152" s="11"/>
      <c r="AJ152" s="11"/>
      <c r="AK152" s="11"/>
      <c r="AL152" s="11"/>
    </row>
    <row r="153" spans="1:38" x14ac:dyDescent="0.25">
      <c r="A153" s="11"/>
      <c r="B153" s="11"/>
      <c r="C153" s="62" t="s">
        <v>292</v>
      </c>
      <c r="D153" s="31" t="s">
        <v>27</v>
      </c>
      <c r="E153" s="59">
        <f t="shared" si="20"/>
        <v>19000</v>
      </c>
      <c r="F153" s="11"/>
      <c r="G153" s="32">
        <f t="shared" si="21"/>
        <v>6</v>
      </c>
      <c r="H153" s="33">
        <f t="shared" si="22"/>
        <v>16500</v>
      </c>
      <c r="I153" s="34">
        <f t="shared" si="23"/>
        <v>17500</v>
      </c>
      <c r="J153" s="57">
        <f t="shared" si="24"/>
        <v>19000</v>
      </c>
      <c r="K153" s="33">
        <v>15000</v>
      </c>
      <c r="L153" s="34">
        <v>18000</v>
      </c>
      <c r="M153" s="33">
        <v>16000</v>
      </c>
      <c r="N153" s="34">
        <v>19000</v>
      </c>
      <c r="O153" s="33">
        <v>18000</v>
      </c>
      <c r="P153" s="35">
        <v>20000</v>
      </c>
      <c r="Q153" s="11"/>
      <c r="R153" s="11"/>
      <c r="S153" s="11"/>
      <c r="T153" s="11"/>
      <c r="U153" s="11"/>
      <c r="V153" s="11"/>
      <c r="W153" s="11"/>
      <c r="X153" s="11"/>
      <c r="Y153" s="11"/>
      <c r="Z153" s="11"/>
      <c r="AA153" s="11"/>
      <c r="AB153" s="11"/>
      <c r="AC153" s="11"/>
      <c r="AD153" s="11"/>
      <c r="AE153" s="11"/>
      <c r="AF153" s="11"/>
      <c r="AG153" s="11"/>
      <c r="AH153" s="11"/>
      <c r="AI153" s="11"/>
      <c r="AJ153" s="11"/>
      <c r="AK153" s="11"/>
      <c r="AL153" s="11"/>
    </row>
    <row r="154" spans="1:38" x14ac:dyDescent="0.25">
      <c r="A154" s="11"/>
      <c r="B154" s="11"/>
      <c r="C154" s="61" t="s">
        <v>293</v>
      </c>
      <c r="D154" s="25" t="s">
        <v>27</v>
      </c>
      <c r="E154" s="60">
        <f t="shared" si="20"/>
        <v>7750</v>
      </c>
      <c r="F154" s="11"/>
      <c r="G154" s="18">
        <f t="shared" si="21"/>
        <v>6</v>
      </c>
      <c r="H154" s="2">
        <f t="shared" si="22"/>
        <v>7000</v>
      </c>
      <c r="I154" s="5">
        <f t="shared" si="23"/>
        <v>7750</v>
      </c>
      <c r="J154" s="49">
        <f t="shared" si="24"/>
        <v>7750</v>
      </c>
      <c r="K154" s="2">
        <v>6000</v>
      </c>
      <c r="L154" s="5">
        <v>8000</v>
      </c>
      <c r="M154" s="2">
        <v>6500</v>
      </c>
      <c r="N154" s="5">
        <v>9000</v>
      </c>
      <c r="O154" s="2">
        <v>6500</v>
      </c>
      <c r="P154" s="6">
        <v>9000</v>
      </c>
      <c r="Q154" s="11"/>
      <c r="R154" s="11"/>
      <c r="S154" s="11"/>
      <c r="T154" s="11"/>
      <c r="U154" s="11"/>
      <c r="V154" s="11"/>
      <c r="W154" s="11"/>
      <c r="X154" s="11"/>
      <c r="Y154" s="11"/>
      <c r="Z154" s="11"/>
      <c r="AA154" s="11"/>
      <c r="AB154" s="11"/>
      <c r="AC154" s="11"/>
      <c r="AD154" s="11"/>
      <c r="AE154" s="11"/>
      <c r="AF154" s="11"/>
      <c r="AG154" s="11"/>
      <c r="AH154" s="11"/>
      <c r="AI154" s="11"/>
      <c r="AJ154" s="11"/>
      <c r="AK154" s="11"/>
      <c r="AL154" s="11"/>
    </row>
    <row r="155" spans="1:38" x14ac:dyDescent="0.25">
      <c r="A155" s="11"/>
      <c r="B155" s="11"/>
      <c r="C155" s="62" t="s">
        <v>294</v>
      </c>
      <c r="D155" s="31" t="s">
        <v>27</v>
      </c>
      <c r="E155" s="59">
        <f t="shared" si="20"/>
        <v>11500</v>
      </c>
      <c r="F155" s="11"/>
      <c r="G155" s="32">
        <f t="shared" si="21"/>
        <v>6</v>
      </c>
      <c r="H155" s="33">
        <f t="shared" si="22"/>
        <v>9500</v>
      </c>
      <c r="I155" s="34">
        <f t="shared" si="23"/>
        <v>11500</v>
      </c>
      <c r="J155" s="57">
        <f t="shared" si="24"/>
        <v>11500</v>
      </c>
      <c r="K155" s="33">
        <v>8000</v>
      </c>
      <c r="L155" s="34">
        <v>11000</v>
      </c>
      <c r="M155" s="33">
        <v>10000</v>
      </c>
      <c r="N155" s="34">
        <v>13000</v>
      </c>
      <c r="O155" s="33">
        <v>10000</v>
      </c>
      <c r="P155" s="35">
        <v>13000</v>
      </c>
      <c r="Q155" s="11"/>
      <c r="R155" s="11"/>
      <c r="S155" s="11"/>
      <c r="T155" s="11"/>
      <c r="U155" s="11"/>
      <c r="V155" s="11"/>
      <c r="W155" s="11"/>
      <c r="X155" s="11"/>
      <c r="Y155" s="11"/>
      <c r="Z155" s="11"/>
      <c r="AA155" s="11"/>
      <c r="AB155" s="11"/>
      <c r="AC155" s="11"/>
      <c r="AD155" s="11"/>
      <c r="AE155" s="11"/>
      <c r="AF155" s="11"/>
      <c r="AG155" s="11"/>
      <c r="AH155" s="11"/>
      <c r="AI155" s="11"/>
      <c r="AJ155" s="11"/>
      <c r="AK155" s="11"/>
      <c r="AL155" s="11"/>
    </row>
    <row r="156" spans="1:38" x14ac:dyDescent="0.25">
      <c r="A156" s="11"/>
      <c r="B156" s="11"/>
      <c r="C156" s="61" t="s">
        <v>295</v>
      </c>
      <c r="D156" s="25" t="s">
        <v>27</v>
      </c>
      <c r="E156" s="60">
        <f t="shared" si="20"/>
        <v>16000</v>
      </c>
      <c r="F156" s="11"/>
      <c r="G156" s="18">
        <f t="shared" si="21"/>
        <v>6</v>
      </c>
      <c r="H156" s="2">
        <f t="shared" si="22"/>
        <v>14000</v>
      </c>
      <c r="I156" s="5">
        <f t="shared" si="23"/>
        <v>16000</v>
      </c>
      <c r="J156" s="49">
        <f t="shared" si="24"/>
        <v>16000</v>
      </c>
      <c r="K156" s="2">
        <v>13000</v>
      </c>
      <c r="L156" s="5">
        <v>15000</v>
      </c>
      <c r="M156" s="2">
        <v>14000</v>
      </c>
      <c r="N156" s="5">
        <v>18000</v>
      </c>
      <c r="O156" s="2">
        <v>14000</v>
      </c>
      <c r="P156" s="6">
        <v>18000</v>
      </c>
      <c r="Q156" s="11"/>
      <c r="R156" s="11"/>
      <c r="S156" s="11"/>
      <c r="T156" s="11"/>
      <c r="U156" s="11"/>
      <c r="V156" s="11"/>
      <c r="W156" s="11"/>
      <c r="X156" s="11"/>
      <c r="Y156" s="11"/>
      <c r="Z156" s="11"/>
      <c r="AA156" s="11"/>
      <c r="AB156" s="11"/>
      <c r="AC156" s="11"/>
      <c r="AD156" s="11"/>
      <c r="AE156" s="11"/>
      <c r="AF156" s="11"/>
      <c r="AG156" s="11"/>
      <c r="AH156" s="11"/>
      <c r="AI156" s="11"/>
      <c r="AJ156" s="11"/>
      <c r="AK156" s="11"/>
      <c r="AL156" s="11"/>
    </row>
    <row r="157" spans="1:38" x14ac:dyDescent="0.25">
      <c r="A157" s="11"/>
      <c r="B157" s="11"/>
      <c r="C157" s="62" t="s">
        <v>296</v>
      </c>
      <c r="D157" s="31" t="s">
        <v>27</v>
      </c>
      <c r="E157" s="59">
        <f t="shared" si="20"/>
        <v>7500</v>
      </c>
      <c r="F157" s="11"/>
      <c r="G157" s="32">
        <f t="shared" si="21"/>
        <v>6</v>
      </c>
      <c r="H157" s="33">
        <f t="shared" si="22"/>
        <v>6750</v>
      </c>
      <c r="I157" s="34">
        <f t="shared" si="23"/>
        <v>6750</v>
      </c>
      <c r="J157" s="57">
        <f t="shared" si="24"/>
        <v>7500</v>
      </c>
      <c r="K157" s="33">
        <v>6000</v>
      </c>
      <c r="L157" s="34">
        <v>7500</v>
      </c>
      <c r="M157" s="33">
        <v>6000</v>
      </c>
      <c r="N157" s="34">
        <v>7500</v>
      </c>
      <c r="O157" s="33">
        <v>7000</v>
      </c>
      <c r="P157" s="35">
        <v>8000</v>
      </c>
      <c r="Q157" s="11"/>
      <c r="R157" s="11"/>
      <c r="S157" s="11"/>
      <c r="T157" s="11"/>
      <c r="U157" s="11"/>
      <c r="V157" s="11"/>
      <c r="W157" s="11"/>
      <c r="X157" s="11"/>
      <c r="Y157" s="11"/>
      <c r="Z157" s="11"/>
      <c r="AA157" s="11"/>
      <c r="AB157" s="11"/>
      <c r="AC157" s="11"/>
      <c r="AD157" s="11"/>
      <c r="AE157" s="11"/>
      <c r="AF157" s="11"/>
      <c r="AG157" s="11"/>
      <c r="AH157" s="11"/>
      <c r="AI157" s="11"/>
      <c r="AJ157" s="11"/>
      <c r="AK157" s="11"/>
      <c r="AL157" s="11"/>
    </row>
    <row r="158" spans="1:38" x14ac:dyDescent="0.25">
      <c r="A158" s="11"/>
      <c r="B158" s="11"/>
      <c r="C158" s="61" t="s">
        <v>297</v>
      </c>
      <c r="D158" s="25" t="s">
        <v>27</v>
      </c>
      <c r="E158" s="60">
        <f t="shared" si="20"/>
        <v>10750</v>
      </c>
      <c r="F158" s="11"/>
      <c r="G158" s="18">
        <f t="shared" si="21"/>
        <v>6</v>
      </c>
      <c r="H158" s="2">
        <f t="shared" si="22"/>
        <v>10000</v>
      </c>
      <c r="I158" s="5">
        <f t="shared" si="23"/>
        <v>10000</v>
      </c>
      <c r="J158" s="49">
        <f t="shared" si="24"/>
        <v>10750</v>
      </c>
      <c r="K158" s="2">
        <v>9000</v>
      </c>
      <c r="L158" s="5">
        <v>11000</v>
      </c>
      <c r="M158" s="2">
        <v>9000</v>
      </c>
      <c r="N158" s="5">
        <v>11000</v>
      </c>
      <c r="O158" s="2">
        <v>9500</v>
      </c>
      <c r="P158" s="6">
        <v>12000</v>
      </c>
      <c r="Q158" s="11"/>
      <c r="R158" s="11"/>
      <c r="S158" s="11"/>
      <c r="T158" s="11"/>
      <c r="U158" s="11"/>
      <c r="V158" s="11"/>
      <c r="W158" s="11"/>
      <c r="X158" s="11"/>
      <c r="Y158" s="11"/>
      <c r="Z158" s="11"/>
      <c r="AA158" s="11"/>
      <c r="AB158" s="11"/>
      <c r="AC158" s="11"/>
      <c r="AD158" s="11"/>
      <c r="AE158" s="11"/>
      <c r="AF158" s="11"/>
      <c r="AG158" s="11"/>
      <c r="AH158" s="11"/>
      <c r="AI158" s="11"/>
      <c r="AJ158" s="11"/>
      <c r="AK158" s="11"/>
      <c r="AL158" s="11"/>
    </row>
    <row r="159" spans="1:38" x14ac:dyDescent="0.25">
      <c r="A159" s="11"/>
      <c r="B159" s="11"/>
      <c r="C159" s="62" t="s">
        <v>298</v>
      </c>
      <c r="D159" s="31" t="s">
        <v>27</v>
      </c>
      <c r="E159" s="59">
        <f t="shared" si="20"/>
        <v>16500</v>
      </c>
      <c r="F159" s="11"/>
      <c r="G159" s="32">
        <f t="shared" si="21"/>
        <v>6</v>
      </c>
      <c r="H159" s="33">
        <f t="shared" si="22"/>
        <v>15500</v>
      </c>
      <c r="I159" s="34">
        <f t="shared" si="23"/>
        <v>15500</v>
      </c>
      <c r="J159" s="57">
        <f t="shared" si="24"/>
        <v>16500</v>
      </c>
      <c r="K159" s="33">
        <v>14000</v>
      </c>
      <c r="L159" s="34">
        <v>17000</v>
      </c>
      <c r="M159" s="33">
        <v>14000</v>
      </c>
      <c r="N159" s="34">
        <v>17000</v>
      </c>
      <c r="O159" s="33">
        <v>15000</v>
      </c>
      <c r="P159" s="35">
        <v>18000</v>
      </c>
      <c r="Q159" s="11"/>
      <c r="R159" s="11"/>
      <c r="S159" s="11"/>
      <c r="T159" s="11"/>
      <c r="U159" s="11"/>
      <c r="V159" s="11"/>
      <c r="W159" s="11"/>
      <c r="X159" s="11"/>
      <c r="Y159" s="11"/>
      <c r="Z159" s="11"/>
      <c r="AA159" s="11"/>
      <c r="AB159" s="11"/>
      <c r="AC159" s="11"/>
      <c r="AD159" s="11"/>
      <c r="AE159" s="11"/>
      <c r="AF159" s="11"/>
      <c r="AG159" s="11"/>
      <c r="AH159" s="11"/>
      <c r="AI159" s="11"/>
      <c r="AJ159" s="11"/>
      <c r="AK159" s="11"/>
      <c r="AL159" s="11"/>
    </row>
    <row r="160" spans="1:38" x14ac:dyDescent="0.25">
      <c r="A160" s="11"/>
      <c r="B160" s="11"/>
      <c r="C160" s="61" t="s">
        <v>299</v>
      </c>
      <c r="D160" s="25" t="s">
        <v>27</v>
      </c>
      <c r="E160" s="60">
        <f t="shared" si="20"/>
        <v>7875</v>
      </c>
      <c r="F160" s="11"/>
      <c r="G160" s="18">
        <f t="shared" si="21"/>
        <v>6</v>
      </c>
      <c r="H160" s="2">
        <f t="shared" si="22"/>
        <v>7875</v>
      </c>
      <c r="I160" s="5">
        <f t="shared" si="23"/>
        <v>7875</v>
      </c>
      <c r="J160" s="49">
        <f t="shared" si="24"/>
        <v>7875</v>
      </c>
      <c r="K160" s="2">
        <v>7000</v>
      </c>
      <c r="L160" s="5">
        <v>8750</v>
      </c>
      <c r="M160" s="2">
        <v>7000</v>
      </c>
      <c r="N160" s="5">
        <v>8750</v>
      </c>
      <c r="O160" s="2">
        <v>7000</v>
      </c>
      <c r="P160" s="6">
        <v>8750</v>
      </c>
      <c r="Q160" s="11"/>
      <c r="R160" s="11"/>
      <c r="S160" s="11"/>
      <c r="T160" s="11"/>
      <c r="U160" s="11"/>
      <c r="V160" s="11"/>
      <c r="W160" s="11"/>
      <c r="X160" s="11"/>
      <c r="Y160" s="11"/>
      <c r="Z160" s="11"/>
      <c r="AA160" s="11"/>
      <c r="AB160" s="11"/>
      <c r="AC160" s="11"/>
      <c r="AD160" s="11"/>
      <c r="AE160" s="11"/>
      <c r="AF160" s="11"/>
      <c r="AG160" s="11"/>
      <c r="AH160" s="11"/>
      <c r="AI160" s="11"/>
      <c r="AJ160" s="11"/>
      <c r="AK160" s="11"/>
      <c r="AL160" s="11"/>
    </row>
    <row r="161" spans="1:38" x14ac:dyDescent="0.25">
      <c r="A161" s="11"/>
      <c r="B161" s="11"/>
      <c r="C161" s="62" t="s">
        <v>300</v>
      </c>
      <c r="D161" s="31" t="s">
        <v>27</v>
      </c>
      <c r="E161" s="59">
        <f t="shared" si="20"/>
        <v>11250</v>
      </c>
      <c r="F161" s="11"/>
      <c r="G161" s="32">
        <f t="shared" si="21"/>
        <v>6</v>
      </c>
      <c r="H161" s="33">
        <f t="shared" si="22"/>
        <v>11250</v>
      </c>
      <c r="I161" s="34">
        <f t="shared" si="23"/>
        <v>11250</v>
      </c>
      <c r="J161" s="57">
        <f t="shared" si="24"/>
        <v>11250</v>
      </c>
      <c r="K161" s="33">
        <v>10000</v>
      </c>
      <c r="L161" s="34">
        <v>12500</v>
      </c>
      <c r="M161" s="33">
        <v>10000</v>
      </c>
      <c r="N161" s="34">
        <v>12500</v>
      </c>
      <c r="O161" s="33">
        <v>10000</v>
      </c>
      <c r="P161" s="35">
        <v>12500</v>
      </c>
      <c r="Q161" s="11"/>
      <c r="R161" s="11"/>
      <c r="S161" s="11"/>
      <c r="T161" s="11"/>
      <c r="U161" s="11"/>
      <c r="V161" s="11"/>
      <c r="W161" s="11"/>
      <c r="X161" s="11"/>
      <c r="Y161" s="11"/>
      <c r="Z161" s="11"/>
      <c r="AA161" s="11"/>
      <c r="AB161" s="11"/>
      <c r="AC161" s="11"/>
      <c r="AD161" s="11"/>
      <c r="AE161" s="11"/>
      <c r="AF161" s="11"/>
      <c r="AG161" s="11"/>
      <c r="AH161" s="11"/>
      <c r="AI161" s="11"/>
      <c r="AJ161" s="11"/>
      <c r="AK161" s="11"/>
      <c r="AL161" s="11"/>
    </row>
    <row r="162" spans="1:38" x14ac:dyDescent="0.25">
      <c r="A162" s="11"/>
      <c r="B162" s="11"/>
      <c r="C162" s="61" t="s">
        <v>301</v>
      </c>
      <c r="D162" s="25" t="s">
        <v>27</v>
      </c>
      <c r="E162" s="60">
        <f t="shared" si="20"/>
        <v>17000</v>
      </c>
      <c r="F162" s="11"/>
      <c r="G162" s="18">
        <f t="shared" si="21"/>
        <v>6</v>
      </c>
      <c r="H162" s="2">
        <f t="shared" si="22"/>
        <v>16875</v>
      </c>
      <c r="I162" s="5">
        <f t="shared" si="23"/>
        <v>16875</v>
      </c>
      <c r="J162" s="49">
        <f t="shared" si="24"/>
        <v>17000</v>
      </c>
      <c r="K162" s="2">
        <v>15000</v>
      </c>
      <c r="L162" s="5">
        <v>18750</v>
      </c>
      <c r="M162" s="2">
        <v>15000</v>
      </c>
      <c r="N162" s="5">
        <v>18750</v>
      </c>
      <c r="O162" s="2">
        <v>15000</v>
      </c>
      <c r="P162" s="6">
        <v>19000</v>
      </c>
      <c r="Q162" s="11"/>
      <c r="R162" s="11"/>
      <c r="S162" s="11"/>
      <c r="T162" s="11"/>
      <c r="U162" s="11"/>
      <c r="V162" s="11"/>
      <c r="W162" s="11"/>
      <c r="X162" s="11"/>
      <c r="Y162" s="11"/>
      <c r="Z162" s="11"/>
      <c r="AA162" s="11"/>
      <c r="AB162" s="11"/>
      <c r="AC162" s="11"/>
      <c r="AD162" s="11"/>
      <c r="AE162" s="11"/>
      <c r="AF162" s="11"/>
      <c r="AG162" s="11"/>
      <c r="AH162" s="11"/>
      <c r="AI162" s="11"/>
      <c r="AJ162" s="11"/>
      <c r="AK162" s="11"/>
      <c r="AL162" s="11"/>
    </row>
    <row r="163" spans="1:38" x14ac:dyDescent="0.25">
      <c r="A163" s="11"/>
      <c r="B163" s="11"/>
      <c r="C163" s="62" t="s">
        <v>302</v>
      </c>
      <c r="D163" s="31" t="s">
        <v>27</v>
      </c>
      <c r="E163" s="59">
        <f t="shared" si="20"/>
        <v>6500</v>
      </c>
      <c r="F163" s="11"/>
      <c r="G163" s="32">
        <f t="shared" si="21"/>
        <v>6</v>
      </c>
      <c r="H163" s="33">
        <f t="shared" si="22"/>
        <v>5850</v>
      </c>
      <c r="I163" s="34">
        <f t="shared" si="23"/>
        <v>5850</v>
      </c>
      <c r="J163" s="57">
        <f t="shared" si="24"/>
        <v>6500</v>
      </c>
      <c r="K163" s="33">
        <v>5500</v>
      </c>
      <c r="L163" s="34">
        <v>6200</v>
      </c>
      <c r="M163" s="33">
        <v>5500</v>
      </c>
      <c r="N163" s="34">
        <v>6200</v>
      </c>
      <c r="O163" s="33">
        <v>6000</v>
      </c>
      <c r="P163" s="35">
        <v>7000</v>
      </c>
      <c r="Q163" s="11"/>
      <c r="R163" s="11"/>
      <c r="S163" s="11"/>
      <c r="T163" s="11"/>
      <c r="U163" s="11"/>
      <c r="V163" s="11"/>
      <c r="W163" s="11"/>
      <c r="X163" s="11"/>
      <c r="Y163" s="11"/>
      <c r="Z163" s="11"/>
      <c r="AA163" s="11"/>
      <c r="AB163" s="11"/>
      <c r="AC163" s="11"/>
      <c r="AD163" s="11"/>
      <c r="AE163" s="11"/>
      <c r="AF163" s="11"/>
      <c r="AG163" s="11"/>
      <c r="AH163" s="11"/>
      <c r="AI163" s="11"/>
      <c r="AJ163" s="11"/>
      <c r="AK163" s="11"/>
      <c r="AL163" s="11"/>
    </row>
    <row r="164" spans="1:38" x14ac:dyDescent="0.25">
      <c r="A164" s="11"/>
      <c r="B164" s="11"/>
      <c r="C164" s="61" t="s">
        <v>303</v>
      </c>
      <c r="D164" s="25" t="s">
        <v>27</v>
      </c>
      <c r="E164" s="60">
        <f t="shared" si="20"/>
        <v>10500</v>
      </c>
      <c r="F164" s="11"/>
      <c r="G164" s="18">
        <f t="shared" si="21"/>
        <v>6</v>
      </c>
      <c r="H164" s="2">
        <f t="shared" si="22"/>
        <v>9000</v>
      </c>
      <c r="I164" s="5">
        <f t="shared" si="23"/>
        <v>9000</v>
      </c>
      <c r="J164" s="49">
        <f t="shared" si="24"/>
        <v>10500</v>
      </c>
      <c r="K164" s="2">
        <v>8000</v>
      </c>
      <c r="L164" s="5">
        <v>10000</v>
      </c>
      <c r="M164" s="2">
        <v>8000</v>
      </c>
      <c r="N164" s="5">
        <v>10000</v>
      </c>
      <c r="O164" s="2">
        <v>9000</v>
      </c>
      <c r="P164" s="6">
        <v>12000</v>
      </c>
      <c r="Q164" s="11"/>
      <c r="R164" s="11"/>
      <c r="S164" s="11"/>
      <c r="T164" s="11"/>
      <c r="U164" s="11"/>
      <c r="V164" s="11"/>
      <c r="W164" s="11"/>
      <c r="X164" s="11"/>
      <c r="Y164" s="11"/>
      <c r="Z164" s="11"/>
      <c r="AA164" s="11"/>
      <c r="AB164" s="11"/>
      <c r="AC164" s="11"/>
      <c r="AD164" s="11"/>
      <c r="AE164" s="11"/>
      <c r="AF164" s="11"/>
      <c r="AG164" s="11"/>
      <c r="AH164" s="11"/>
      <c r="AI164" s="11"/>
      <c r="AJ164" s="11"/>
      <c r="AK164" s="11"/>
      <c r="AL164" s="11"/>
    </row>
    <row r="165" spans="1:38" x14ac:dyDescent="0.25">
      <c r="A165" s="11"/>
      <c r="B165" s="11"/>
      <c r="C165" s="62" t="s">
        <v>304</v>
      </c>
      <c r="D165" s="31" t="s">
        <v>27</v>
      </c>
      <c r="E165" s="59">
        <f t="shared" si="20"/>
        <v>15750</v>
      </c>
      <c r="F165" s="11"/>
      <c r="G165" s="32">
        <f t="shared" si="21"/>
        <v>6</v>
      </c>
      <c r="H165" s="33">
        <f t="shared" si="22"/>
        <v>13500</v>
      </c>
      <c r="I165" s="34">
        <f t="shared" si="23"/>
        <v>13500</v>
      </c>
      <c r="J165" s="57">
        <f t="shared" si="24"/>
        <v>15750</v>
      </c>
      <c r="K165" s="33">
        <v>12000</v>
      </c>
      <c r="L165" s="34">
        <v>15000</v>
      </c>
      <c r="M165" s="33">
        <v>12000</v>
      </c>
      <c r="N165" s="34">
        <v>15000</v>
      </c>
      <c r="O165" s="33">
        <v>14000</v>
      </c>
      <c r="P165" s="35">
        <v>17500</v>
      </c>
      <c r="Q165" s="11"/>
      <c r="R165" s="11"/>
      <c r="S165" s="11"/>
      <c r="T165" s="11"/>
      <c r="U165" s="11"/>
      <c r="V165" s="11"/>
      <c r="W165" s="11"/>
      <c r="X165" s="11"/>
      <c r="Y165" s="11"/>
      <c r="Z165" s="11"/>
      <c r="AA165" s="11"/>
      <c r="AB165" s="11"/>
      <c r="AC165" s="11"/>
      <c r="AD165" s="11"/>
      <c r="AE165" s="11"/>
      <c r="AF165" s="11"/>
      <c r="AG165" s="11"/>
      <c r="AH165" s="11"/>
      <c r="AI165" s="11"/>
      <c r="AJ165" s="11"/>
      <c r="AK165" s="11"/>
      <c r="AL165" s="11"/>
    </row>
    <row r="166" spans="1:38" x14ac:dyDescent="0.25">
      <c r="A166" s="11"/>
      <c r="B166" s="11"/>
      <c r="C166" s="61" t="s">
        <v>305</v>
      </c>
      <c r="D166" s="25" t="s">
        <v>27</v>
      </c>
      <c r="E166" s="60">
        <f t="shared" si="20"/>
        <v>6500</v>
      </c>
      <c r="F166" s="11"/>
      <c r="G166" s="18">
        <f t="shared" si="21"/>
        <v>6</v>
      </c>
      <c r="H166" s="2">
        <f t="shared" si="22"/>
        <v>5850</v>
      </c>
      <c r="I166" s="5">
        <f t="shared" si="23"/>
        <v>5850</v>
      </c>
      <c r="J166" s="49">
        <f t="shared" si="24"/>
        <v>6500</v>
      </c>
      <c r="K166" s="2">
        <v>5500</v>
      </c>
      <c r="L166" s="5">
        <v>6200</v>
      </c>
      <c r="M166" s="2">
        <v>5500</v>
      </c>
      <c r="N166" s="5">
        <v>6200</v>
      </c>
      <c r="O166" s="2">
        <v>6000</v>
      </c>
      <c r="P166" s="6">
        <v>7000</v>
      </c>
      <c r="Q166" s="11"/>
      <c r="R166" s="11"/>
      <c r="S166" s="11"/>
      <c r="T166" s="11"/>
      <c r="U166" s="11"/>
      <c r="V166" s="11"/>
      <c r="W166" s="11"/>
      <c r="X166" s="11"/>
      <c r="Y166" s="11"/>
      <c r="Z166" s="11"/>
      <c r="AA166" s="11"/>
      <c r="AB166" s="11"/>
      <c r="AC166" s="11"/>
      <c r="AD166" s="11"/>
      <c r="AE166" s="11"/>
      <c r="AF166" s="11"/>
      <c r="AG166" s="11"/>
      <c r="AH166" s="11"/>
      <c r="AI166" s="11"/>
      <c r="AJ166" s="11"/>
      <c r="AK166" s="11"/>
      <c r="AL166" s="11"/>
    </row>
    <row r="167" spans="1:38" x14ac:dyDescent="0.25">
      <c r="A167" s="11"/>
      <c r="B167" s="11"/>
      <c r="C167" s="62" t="s">
        <v>306</v>
      </c>
      <c r="D167" s="31" t="s">
        <v>27</v>
      </c>
      <c r="E167" s="59">
        <f t="shared" si="20"/>
        <v>10500</v>
      </c>
      <c r="F167" s="11"/>
      <c r="G167" s="32">
        <f t="shared" si="21"/>
        <v>6</v>
      </c>
      <c r="H167" s="33">
        <f t="shared" si="22"/>
        <v>9000</v>
      </c>
      <c r="I167" s="34">
        <f t="shared" si="23"/>
        <v>9000</v>
      </c>
      <c r="J167" s="57">
        <f t="shared" si="24"/>
        <v>10500</v>
      </c>
      <c r="K167" s="33">
        <v>8000</v>
      </c>
      <c r="L167" s="34">
        <v>10000</v>
      </c>
      <c r="M167" s="33">
        <v>8000</v>
      </c>
      <c r="N167" s="34">
        <v>10000</v>
      </c>
      <c r="O167" s="33">
        <v>9000</v>
      </c>
      <c r="P167" s="35">
        <v>12000</v>
      </c>
      <c r="Q167" s="11"/>
      <c r="R167" s="11"/>
      <c r="S167" s="11"/>
      <c r="T167" s="11"/>
      <c r="U167" s="11"/>
      <c r="V167" s="11"/>
      <c r="W167" s="11"/>
      <c r="X167" s="11"/>
      <c r="Y167" s="11"/>
      <c r="Z167" s="11"/>
      <c r="AA167" s="11"/>
      <c r="AB167" s="11"/>
      <c r="AC167" s="11"/>
      <c r="AD167" s="11"/>
      <c r="AE167" s="11"/>
      <c r="AF167" s="11"/>
      <c r="AG167" s="11"/>
      <c r="AH167" s="11"/>
      <c r="AI167" s="11"/>
      <c r="AJ167" s="11"/>
      <c r="AK167" s="11"/>
      <c r="AL167" s="11"/>
    </row>
    <row r="168" spans="1:38" x14ac:dyDescent="0.25">
      <c r="A168" s="11"/>
      <c r="B168" s="11"/>
      <c r="C168" s="61" t="s">
        <v>307</v>
      </c>
      <c r="D168" s="25" t="s">
        <v>27</v>
      </c>
      <c r="E168" s="60">
        <f t="shared" si="20"/>
        <v>15750</v>
      </c>
      <c r="F168" s="11"/>
      <c r="G168" s="18">
        <f t="shared" si="21"/>
        <v>6</v>
      </c>
      <c r="H168" s="2">
        <f t="shared" si="22"/>
        <v>13500</v>
      </c>
      <c r="I168" s="5">
        <f t="shared" si="23"/>
        <v>13500</v>
      </c>
      <c r="J168" s="49">
        <f t="shared" si="24"/>
        <v>15750</v>
      </c>
      <c r="K168" s="2">
        <v>12000</v>
      </c>
      <c r="L168" s="5">
        <v>15000</v>
      </c>
      <c r="M168" s="2">
        <v>12000</v>
      </c>
      <c r="N168" s="5">
        <v>15000</v>
      </c>
      <c r="O168" s="2">
        <v>14000</v>
      </c>
      <c r="P168" s="6">
        <v>17500</v>
      </c>
      <c r="Q168" s="11"/>
      <c r="R168" s="11"/>
      <c r="S168" s="11"/>
      <c r="T168" s="11"/>
      <c r="U168" s="11"/>
      <c r="V168" s="11"/>
      <c r="W168" s="11"/>
      <c r="X168" s="11"/>
      <c r="Y168" s="11"/>
      <c r="Z168" s="11"/>
      <c r="AA168" s="11"/>
      <c r="AB168" s="11"/>
      <c r="AC168" s="11"/>
      <c r="AD168" s="11"/>
      <c r="AE168" s="11"/>
      <c r="AF168" s="11"/>
      <c r="AG168" s="11"/>
      <c r="AH168" s="11"/>
      <c r="AI168" s="11"/>
      <c r="AJ168" s="11"/>
      <c r="AK168" s="11"/>
      <c r="AL168" s="11"/>
    </row>
    <row r="169" spans="1:38" x14ac:dyDescent="0.25">
      <c r="A169" s="11"/>
      <c r="B169" s="11"/>
      <c r="C169" s="62" t="s">
        <v>308</v>
      </c>
      <c r="D169" s="31" t="s">
        <v>68</v>
      </c>
      <c r="E169" s="59">
        <f t="shared" si="20"/>
        <v>6000</v>
      </c>
      <c r="F169" s="11"/>
      <c r="G169" s="32">
        <f t="shared" si="21"/>
        <v>6</v>
      </c>
      <c r="H169" s="33">
        <f t="shared" si="22"/>
        <v>6000</v>
      </c>
      <c r="I169" s="34">
        <f t="shared" si="23"/>
        <v>6000</v>
      </c>
      <c r="J169" s="57">
        <f t="shared" si="24"/>
        <v>6000</v>
      </c>
      <c r="K169" s="33">
        <v>5000</v>
      </c>
      <c r="L169" s="34">
        <v>7000</v>
      </c>
      <c r="M169" s="33">
        <v>5000</v>
      </c>
      <c r="N169" s="34">
        <v>7000</v>
      </c>
      <c r="O169" s="33">
        <v>5000</v>
      </c>
      <c r="P169" s="35">
        <v>7000</v>
      </c>
      <c r="Q169" s="11"/>
      <c r="R169" s="11"/>
      <c r="S169" s="11"/>
      <c r="T169" s="11"/>
      <c r="U169" s="11"/>
      <c r="V169" s="11"/>
      <c r="W169" s="11"/>
      <c r="X169" s="11"/>
      <c r="Y169" s="11"/>
      <c r="Z169" s="11"/>
      <c r="AA169" s="11"/>
      <c r="AB169" s="11"/>
      <c r="AC169" s="11"/>
      <c r="AD169" s="11"/>
      <c r="AE169" s="11"/>
      <c r="AF169" s="11"/>
      <c r="AG169" s="11"/>
      <c r="AH169" s="11"/>
      <c r="AI169" s="11"/>
      <c r="AJ169" s="11"/>
      <c r="AK169" s="11"/>
      <c r="AL169" s="11"/>
    </row>
    <row r="170" spans="1:38" x14ac:dyDescent="0.25">
      <c r="A170" s="11"/>
      <c r="B170" s="11"/>
      <c r="C170" s="61" t="s">
        <v>309</v>
      </c>
      <c r="D170" s="25" t="s">
        <v>70</v>
      </c>
      <c r="E170" s="60">
        <f t="shared" si="20"/>
        <v>11500</v>
      </c>
      <c r="F170" s="11"/>
      <c r="G170" s="18">
        <f t="shared" si="21"/>
        <v>6</v>
      </c>
      <c r="H170" s="2">
        <f t="shared" si="22"/>
        <v>11500</v>
      </c>
      <c r="I170" s="5">
        <f t="shared" si="23"/>
        <v>11500</v>
      </c>
      <c r="J170" s="49">
        <f t="shared" si="24"/>
        <v>11500</v>
      </c>
      <c r="K170" s="2">
        <v>10000</v>
      </c>
      <c r="L170" s="5">
        <v>13000</v>
      </c>
      <c r="M170" s="2">
        <v>10000</v>
      </c>
      <c r="N170" s="5">
        <v>13000</v>
      </c>
      <c r="O170" s="2">
        <v>10000</v>
      </c>
      <c r="P170" s="6">
        <v>13000</v>
      </c>
      <c r="Q170" s="11"/>
      <c r="R170" s="11"/>
      <c r="S170" s="11"/>
      <c r="T170" s="11"/>
      <c r="U170" s="11"/>
      <c r="V170" s="11"/>
      <c r="W170" s="11"/>
      <c r="X170" s="11"/>
      <c r="Y170" s="11"/>
      <c r="Z170" s="11"/>
      <c r="AA170" s="11"/>
      <c r="AB170" s="11"/>
      <c r="AC170" s="11"/>
      <c r="AD170" s="11"/>
      <c r="AE170" s="11"/>
      <c r="AF170" s="11"/>
      <c r="AG170" s="11"/>
      <c r="AH170" s="11"/>
      <c r="AI170" s="11"/>
      <c r="AJ170" s="11"/>
      <c r="AK170" s="11"/>
      <c r="AL170" s="11"/>
    </row>
    <row r="171" spans="1:38" x14ac:dyDescent="0.25">
      <c r="A171" s="11"/>
      <c r="B171" s="11"/>
      <c r="C171" s="62" t="s">
        <v>310</v>
      </c>
      <c r="D171" s="31" t="s">
        <v>72</v>
      </c>
      <c r="E171" s="59">
        <f t="shared" si="20"/>
        <v>16000</v>
      </c>
      <c r="F171" s="11"/>
      <c r="G171" s="32">
        <f t="shared" si="21"/>
        <v>6</v>
      </c>
      <c r="H171" s="33">
        <f t="shared" si="22"/>
        <v>16000</v>
      </c>
      <c r="I171" s="34">
        <f t="shared" si="23"/>
        <v>16000</v>
      </c>
      <c r="J171" s="57">
        <f t="shared" si="24"/>
        <v>16000</v>
      </c>
      <c r="K171" s="33">
        <v>14000</v>
      </c>
      <c r="L171" s="34">
        <v>18000</v>
      </c>
      <c r="M171" s="33">
        <v>14000</v>
      </c>
      <c r="N171" s="34">
        <v>18000</v>
      </c>
      <c r="O171" s="33">
        <v>14000</v>
      </c>
      <c r="P171" s="35">
        <v>18000</v>
      </c>
      <c r="Q171" s="11"/>
      <c r="R171" s="11"/>
      <c r="S171" s="11"/>
      <c r="T171" s="11"/>
      <c r="U171" s="11"/>
      <c r="V171" s="11"/>
      <c r="W171" s="11"/>
      <c r="X171" s="11"/>
      <c r="Y171" s="11"/>
      <c r="Z171" s="11"/>
      <c r="AA171" s="11"/>
      <c r="AB171" s="11"/>
      <c r="AC171" s="11"/>
      <c r="AD171" s="11"/>
      <c r="AE171" s="11"/>
      <c r="AF171" s="11"/>
      <c r="AG171" s="11"/>
      <c r="AH171" s="11"/>
      <c r="AI171" s="11"/>
      <c r="AJ171" s="11"/>
      <c r="AK171" s="11"/>
      <c r="AL171" s="11"/>
    </row>
    <row r="172" spans="1:38" x14ac:dyDescent="0.25">
      <c r="A172" s="11"/>
      <c r="B172" s="11"/>
      <c r="C172" s="61" t="s">
        <v>311</v>
      </c>
      <c r="D172" s="25" t="s">
        <v>27</v>
      </c>
      <c r="E172" s="60">
        <f t="shared" si="20"/>
        <v>6500</v>
      </c>
      <c r="F172" s="11"/>
      <c r="G172" s="18">
        <f t="shared" si="21"/>
        <v>6</v>
      </c>
      <c r="H172" s="2">
        <f t="shared" si="22"/>
        <v>5850</v>
      </c>
      <c r="I172" s="5">
        <f t="shared" si="23"/>
        <v>5850</v>
      </c>
      <c r="J172" s="49">
        <f t="shared" si="24"/>
        <v>6500</v>
      </c>
      <c r="K172" s="2">
        <v>5500</v>
      </c>
      <c r="L172" s="5">
        <v>6200</v>
      </c>
      <c r="M172" s="2">
        <v>5500</v>
      </c>
      <c r="N172" s="5">
        <v>6200</v>
      </c>
      <c r="O172" s="2">
        <v>6000</v>
      </c>
      <c r="P172" s="6">
        <v>7000</v>
      </c>
      <c r="Q172" s="11"/>
      <c r="R172" s="11"/>
      <c r="S172" s="11"/>
      <c r="T172" s="11"/>
      <c r="U172" s="11"/>
      <c r="V172" s="11"/>
      <c r="W172" s="11"/>
      <c r="X172" s="11"/>
      <c r="Y172" s="11"/>
      <c r="Z172" s="11"/>
      <c r="AA172" s="11"/>
      <c r="AB172" s="11"/>
      <c r="AC172" s="11"/>
      <c r="AD172" s="11"/>
      <c r="AE172" s="11"/>
      <c r="AF172" s="11"/>
      <c r="AG172" s="11"/>
      <c r="AH172" s="11"/>
      <c r="AI172" s="11"/>
      <c r="AJ172" s="11"/>
      <c r="AK172" s="11"/>
      <c r="AL172" s="11"/>
    </row>
    <row r="173" spans="1:38" x14ac:dyDescent="0.25">
      <c r="A173" s="11"/>
      <c r="B173" s="11"/>
      <c r="C173" s="62" t="s">
        <v>312</v>
      </c>
      <c r="D173" s="31" t="s">
        <v>27</v>
      </c>
      <c r="E173" s="59">
        <f t="shared" si="20"/>
        <v>10500</v>
      </c>
      <c r="F173" s="11"/>
      <c r="G173" s="32">
        <f t="shared" si="21"/>
        <v>6</v>
      </c>
      <c r="H173" s="33">
        <f t="shared" si="22"/>
        <v>9000</v>
      </c>
      <c r="I173" s="34">
        <f t="shared" si="23"/>
        <v>9000</v>
      </c>
      <c r="J173" s="57">
        <f t="shared" si="24"/>
        <v>10500</v>
      </c>
      <c r="K173" s="33">
        <v>8000</v>
      </c>
      <c r="L173" s="34">
        <v>10000</v>
      </c>
      <c r="M173" s="33">
        <v>8000</v>
      </c>
      <c r="N173" s="34">
        <v>10000</v>
      </c>
      <c r="O173" s="33">
        <v>9000</v>
      </c>
      <c r="P173" s="35">
        <v>12000</v>
      </c>
      <c r="Q173" s="11"/>
      <c r="R173" s="11"/>
      <c r="S173" s="11"/>
      <c r="T173" s="11"/>
      <c r="U173" s="11"/>
      <c r="V173" s="11"/>
      <c r="W173" s="11"/>
      <c r="X173" s="11"/>
      <c r="Y173" s="11"/>
      <c r="Z173" s="11"/>
      <c r="AA173" s="11"/>
      <c r="AB173" s="11"/>
      <c r="AC173" s="11"/>
      <c r="AD173" s="11"/>
      <c r="AE173" s="11"/>
      <c r="AF173" s="11"/>
      <c r="AG173" s="11"/>
      <c r="AH173" s="11"/>
      <c r="AI173" s="11"/>
      <c r="AJ173" s="11"/>
      <c r="AK173" s="11"/>
      <c r="AL173" s="11"/>
    </row>
    <row r="174" spans="1:38" x14ac:dyDescent="0.25">
      <c r="A174" s="11"/>
      <c r="B174" s="11"/>
      <c r="C174" s="61" t="s">
        <v>313</v>
      </c>
      <c r="D174" s="25" t="s">
        <v>27</v>
      </c>
      <c r="E174" s="60">
        <f t="shared" si="20"/>
        <v>15750</v>
      </c>
      <c r="F174" s="11"/>
      <c r="G174" s="18">
        <f t="shared" si="21"/>
        <v>6</v>
      </c>
      <c r="H174" s="2">
        <f t="shared" si="22"/>
        <v>13500</v>
      </c>
      <c r="I174" s="5">
        <f t="shared" si="23"/>
        <v>13500</v>
      </c>
      <c r="J174" s="49">
        <f t="shared" si="24"/>
        <v>15750</v>
      </c>
      <c r="K174" s="2">
        <v>12000</v>
      </c>
      <c r="L174" s="5">
        <v>15000</v>
      </c>
      <c r="M174" s="2">
        <v>12000</v>
      </c>
      <c r="N174" s="5">
        <v>15000</v>
      </c>
      <c r="O174" s="2">
        <v>14000</v>
      </c>
      <c r="P174" s="6">
        <v>17500</v>
      </c>
      <c r="Q174" s="11"/>
      <c r="R174" s="11"/>
      <c r="S174" s="11"/>
      <c r="T174" s="11"/>
      <c r="U174" s="11"/>
      <c r="V174" s="11"/>
      <c r="W174" s="11"/>
      <c r="X174" s="11"/>
      <c r="Y174" s="11"/>
      <c r="Z174" s="11"/>
      <c r="AA174" s="11"/>
      <c r="AB174" s="11"/>
      <c r="AC174" s="11"/>
      <c r="AD174" s="11"/>
      <c r="AE174" s="11"/>
      <c r="AF174" s="11"/>
      <c r="AG174" s="11"/>
      <c r="AH174" s="11"/>
      <c r="AI174" s="11"/>
      <c r="AJ174" s="11"/>
      <c r="AK174" s="11"/>
      <c r="AL174" s="11"/>
    </row>
    <row r="175" spans="1:38" x14ac:dyDescent="0.25">
      <c r="A175" s="11"/>
      <c r="B175" s="11"/>
      <c r="C175" s="62" t="s">
        <v>314</v>
      </c>
      <c r="D175" s="31" t="s">
        <v>27</v>
      </c>
      <c r="E175" s="59">
        <f t="shared" si="20"/>
        <v>7500</v>
      </c>
      <c r="F175" s="11"/>
      <c r="G175" s="32">
        <f t="shared" si="21"/>
        <v>6</v>
      </c>
      <c r="H175" s="33">
        <f t="shared" si="22"/>
        <v>6750</v>
      </c>
      <c r="I175" s="34">
        <f t="shared" si="23"/>
        <v>6750</v>
      </c>
      <c r="J175" s="57">
        <f t="shared" si="24"/>
        <v>7500</v>
      </c>
      <c r="K175" s="33">
        <v>6000</v>
      </c>
      <c r="L175" s="34">
        <v>7500</v>
      </c>
      <c r="M175" s="33">
        <v>6000</v>
      </c>
      <c r="N175" s="34">
        <v>7500</v>
      </c>
      <c r="O175" s="33">
        <v>7000</v>
      </c>
      <c r="P175" s="35">
        <v>8000</v>
      </c>
      <c r="Q175" s="11"/>
      <c r="R175" s="11"/>
      <c r="S175" s="11"/>
      <c r="T175" s="11"/>
      <c r="U175" s="11"/>
      <c r="V175" s="11"/>
      <c r="W175" s="11"/>
      <c r="X175" s="11"/>
      <c r="Y175" s="11"/>
      <c r="Z175" s="11"/>
      <c r="AA175" s="11"/>
      <c r="AB175" s="11"/>
      <c r="AC175" s="11"/>
      <c r="AD175" s="11"/>
      <c r="AE175" s="11"/>
      <c r="AF175" s="11"/>
      <c r="AG175" s="11"/>
      <c r="AH175" s="11"/>
      <c r="AI175" s="11"/>
      <c r="AJ175" s="11"/>
      <c r="AK175" s="11"/>
      <c r="AL175" s="11"/>
    </row>
    <row r="176" spans="1:38" x14ac:dyDescent="0.25">
      <c r="A176" s="11"/>
      <c r="B176" s="11"/>
      <c r="C176" s="61" t="s">
        <v>315</v>
      </c>
      <c r="D176" s="25" t="s">
        <v>27</v>
      </c>
      <c r="E176" s="60">
        <f t="shared" si="20"/>
        <v>10250</v>
      </c>
      <c r="F176" s="11"/>
      <c r="G176" s="18">
        <f t="shared" si="21"/>
        <v>6</v>
      </c>
      <c r="H176" s="2">
        <f t="shared" si="22"/>
        <v>10250</v>
      </c>
      <c r="I176" s="5">
        <f t="shared" si="23"/>
        <v>10250</v>
      </c>
      <c r="J176" s="49">
        <f t="shared" si="24"/>
        <v>10250</v>
      </c>
      <c r="K176" s="2">
        <v>9000</v>
      </c>
      <c r="L176" s="5">
        <v>11500</v>
      </c>
      <c r="M176" s="2">
        <v>9000</v>
      </c>
      <c r="N176" s="5">
        <v>11500</v>
      </c>
      <c r="O176" s="2">
        <v>9000</v>
      </c>
      <c r="P176" s="6">
        <v>11500</v>
      </c>
      <c r="Q176" s="11"/>
      <c r="R176" s="11"/>
      <c r="S176" s="11"/>
      <c r="T176" s="11"/>
      <c r="U176" s="11"/>
      <c r="V176" s="11"/>
      <c r="W176" s="11"/>
      <c r="X176" s="11"/>
      <c r="Y176" s="11"/>
      <c r="Z176" s="11"/>
      <c r="AA176" s="11"/>
      <c r="AB176" s="11"/>
      <c r="AC176" s="11"/>
      <c r="AD176" s="11"/>
      <c r="AE176" s="11"/>
      <c r="AF176" s="11"/>
      <c r="AG176" s="11"/>
      <c r="AH176" s="11"/>
      <c r="AI176" s="11"/>
      <c r="AJ176" s="11"/>
      <c r="AK176" s="11"/>
      <c r="AL176" s="11"/>
    </row>
    <row r="177" spans="1:41" x14ac:dyDescent="0.25">
      <c r="A177" s="11"/>
      <c r="B177" s="11"/>
      <c r="C177" s="62" t="s">
        <v>316</v>
      </c>
      <c r="D177" s="31" t="s">
        <v>27</v>
      </c>
      <c r="E177" s="59">
        <f t="shared" si="20"/>
        <v>16000</v>
      </c>
      <c r="F177" s="11"/>
      <c r="G177" s="32">
        <f t="shared" si="21"/>
        <v>6</v>
      </c>
      <c r="H177" s="33">
        <f t="shared" si="22"/>
        <v>13500</v>
      </c>
      <c r="I177" s="34">
        <f t="shared" si="23"/>
        <v>13500</v>
      </c>
      <c r="J177" s="57">
        <f t="shared" si="24"/>
        <v>16000</v>
      </c>
      <c r="K177" s="33">
        <v>12000</v>
      </c>
      <c r="L177" s="34">
        <v>15000</v>
      </c>
      <c r="M177" s="33">
        <v>12000</v>
      </c>
      <c r="N177" s="34">
        <v>15000</v>
      </c>
      <c r="O177" s="33">
        <v>14000</v>
      </c>
      <c r="P177" s="35">
        <v>18000</v>
      </c>
      <c r="Q177" s="11"/>
      <c r="R177" s="11"/>
      <c r="S177" s="11"/>
      <c r="T177" s="11"/>
      <c r="U177" s="11"/>
      <c r="V177" s="11"/>
      <c r="W177" s="11"/>
      <c r="X177" s="11"/>
      <c r="Y177" s="11"/>
      <c r="Z177" s="11"/>
      <c r="AA177" s="11"/>
      <c r="AB177" s="11"/>
      <c r="AC177" s="11"/>
      <c r="AD177" s="11"/>
      <c r="AE177" s="11"/>
      <c r="AF177" s="11"/>
      <c r="AG177" s="11"/>
      <c r="AH177" s="11"/>
      <c r="AI177" s="11"/>
      <c r="AJ177" s="11"/>
      <c r="AK177" s="11"/>
      <c r="AL177" s="11"/>
    </row>
    <row r="178" spans="1:41" x14ac:dyDescent="0.25">
      <c r="A178" s="11"/>
      <c r="B178" s="11"/>
      <c r="C178" s="61" t="s">
        <v>317</v>
      </c>
      <c r="D178" s="25" t="s">
        <v>27</v>
      </c>
      <c r="E178" s="60">
        <f t="shared" si="20"/>
        <v>7500</v>
      </c>
      <c r="F178" s="11"/>
      <c r="G178" s="18">
        <f t="shared" si="21"/>
        <v>6</v>
      </c>
      <c r="H178" s="2">
        <f t="shared" si="22"/>
        <v>6750</v>
      </c>
      <c r="I178" s="5">
        <f t="shared" si="23"/>
        <v>6750</v>
      </c>
      <c r="J178" s="49">
        <f t="shared" si="24"/>
        <v>7500</v>
      </c>
      <c r="K178" s="2">
        <v>6000</v>
      </c>
      <c r="L178" s="5">
        <v>7500</v>
      </c>
      <c r="M178" s="2">
        <v>6000</v>
      </c>
      <c r="N178" s="5">
        <v>7500</v>
      </c>
      <c r="O178" s="2">
        <v>7000</v>
      </c>
      <c r="P178" s="6">
        <v>8000</v>
      </c>
      <c r="Q178" s="11"/>
      <c r="R178" s="11"/>
      <c r="S178" s="11"/>
      <c r="T178" s="11"/>
      <c r="U178" s="11"/>
      <c r="V178" s="11"/>
      <c r="W178" s="11"/>
      <c r="X178" s="11"/>
      <c r="Y178" s="11"/>
      <c r="Z178" s="11"/>
      <c r="AA178" s="11"/>
      <c r="AB178" s="11"/>
      <c r="AC178" s="11"/>
      <c r="AD178" s="11"/>
      <c r="AE178" s="11"/>
      <c r="AF178" s="11"/>
      <c r="AG178" s="11"/>
      <c r="AH178" s="11"/>
      <c r="AI178" s="11"/>
      <c r="AJ178" s="11"/>
      <c r="AK178" s="11"/>
      <c r="AL178" s="11"/>
    </row>
    <row r="179" spans="1:41" x14ac:dyDescent="0.25">
      <c r="A179" s="11"/>
      <c r="B179" s="11"/>
      <c r="C179" s="62" t="s">
        <v>318</v>
      </c>
      <c r="D179" s="31" t="s">
        <v>27</v>
      </c>
      <c r="E179" s="59">
        <f t="shared" si="20"/>
        <v>10250</v>
      </c>
      <c r="F179" s="11"/>
      <c r="G179" s="32">
        <f t="shared" si="21"/>
        <v>6</v>
      </c>
      <c r="H179" s="33">
        <f t="shared" si="22"/>
        <v>10250</v>
      </c>
      <c r="I179" s="34">
        <f t="shared" si="23"/>
        <v>10250</v>
      </c>
      <c r="J179" s="57">
        <f t="shared" si="24"/>
        <v>10250</v>
      </c>
      <c r="K179" s="33">
        <v>9000</v>
      </c>
      <c r="L179" s="34">
        <v>11500</v>
      </c>
      <c r="M179" s="33">
        <v>9000</v>
      </c>
      <c r="N179" s="34">
        <v>11500</v>
      </c>
      <c r="O179" s="33">
        <v>9000</v>
      </c>
      <c r="P179" s="35">
        <v>11500</v>
      </c>
      <c r="Q179" s="11"/>
      <c r="R179" s="11"/>
      <c r="S179" s="11"/>
      <c r="T179" s="11"/>
      <c r="U179" s="11"/>
      <c r="V179" s="11"/>
      <c r="W179" s="11"/>
      <c r="X179" s="11"/>
      <c r="Y179" s="11"/>
      <c r="Z179" s="11"/>
      <c r="AA179" s="11"/>
      <c r="AB179" s="11"/>
      <c r="AC179" s="11"/>
      <c r="AD179" s="11"/>
      <c r="AE179" s="11"/>
      <c r="AF179" s="11"/>
      <c r="AG179" s="11"/>
      <c r="AH179" s="11"/>
      <c r="AI179" s="11"/>
      <c r="AJ179" s="11"/>
      <c r="AK179" s="11"/>
      <c r="AL179" s="11"/>
    </row>
    <row r="180" spans="1:41" x14ac:dyDescent="0.25">
      <c r="A180" s="11"/>
      <c r="B180" s="11"/>
      <c r="C180" s="61" t="s">
        <v>319</v>
      </c>
      <c r="D180" s="25" t="s">
        <v>27</v>
      </c>
      <c r="E180" s="60">
        <f t="shared" si="20"/>
        <v>16000</v>
      </c>
      <c r="F180" s="11"/>
      <c r="G180" s="18">
        <f t="shared" si="21"/>
        <v>6</v>
      </c>
      <c r="H180" s="2">
        <f t="shared" si="22"/>
        <v>13500</v>
      </c>
      <c r="I180" s="5">
        <f t="shared" si="23"/>
        <v>13500</v>
      </c>
      <c r="J180" s="49">
        <f t="shared" si="24"/>
        <v>16000</v>
      </c>
      <c r="K180" s="2">
        <v>12000</v>
      </c>
      <c r="L180" s="5">
        <v>15000</v>
      </c>
      <c r="M180" s="2">
        <v>12000</v>
      </c>
      <c r="N180" s="5">
        <v>15000</v>
      </c>
      <c r="O180" s="2">
        <v>14000</v>
      </c>
      <c r="P180" s="6">
        <v>18000</v>
      </c>
      <c r="Q180" s="11"/>
      <c r="R180" s="11"/>
      <c r="S180" s="11"/>
      <c r="T180" s="11"/>
      <c r="U180" s="11"/>
      <c r="V180" s="11"/>
      <c r="W180" s="11"/>
      <c r="X180" s="11"/>
      <c r="Y180" s="11"/>
      <c r="Z180" s="11"/>
      <c r="AA180" s="11"/>
      <c r="AB180" s="11"/>
      <c r="AC180" s="11"/>
      <c r="AD180" s="11"/>
      <c r="AE180" s="11"/>
      <c r="AF180" s="11"/>
      <c r="AG180" s="11"/>
      <c r="AH180" s="11"/>
      <c r="AI180" s="11"/>
      <c r="AJ180" s="11"/>
      <c r="AK180" s="11"/>
      <c r="AL180" s="11"/>
    </row>
    <row r="181" spans="1:41" x14ac:dyDescent="0.25">
      <c r="A181" s="11"/>
      <c r="B181" s="11"/>
      <c r="C181" s="62" t="s">
        <v>320</v>
      </c>
      <c r="D181" s="31" t="s">
        <v>27</v>
      </c>
      <c r="E181" s="59">
        <f t="shared" si="20"/>
        <v>6500</v>
      </c>
      <c r="F181" s="11"/>
      <c r="G181" s="32">
        <f t="shared" si="21"/>
        <v>6</v>
      </c>
      <c r="H181" s="33">
        <f t="shared" si="22"/>
        <v>5850</v>
      </c>
      <c r="I181" s="34">
        <f t="shared" si="23"/>
        <v>5850</v>
      </c>
      <c r="J181" s="57">
        <f t="shared" si="24"/>
        <v>6500</v>
      </c>
      <c r="K181" s="33">
        <v>5500</v>
      </c>
      <c r="L181" s="34">
        <v>6200</v>
      </c>
      <c r="M181" s="33">
        <v>5500</v>
      </c>
      <c r="N181" s="34">
        <v>6200</v>
      </c>
      <c r="O181" s="33">
        <v>6000</v>
      </c>
      <c r="P181" s="35">
        <v>7000</v>
      </c>
      <c r="Q181" s="11"/>
      <c r="R181" s="11"/>
      <c r="S181" s="11"/>
      <c r="T181" s="11"/>
      <c r="U181" s="11"/>
      <c r="V181" s="11"/>
      <c r="W181" s="11"/>
      <c r="X181" s="11"/>
      <c r="Y181" s="11"/>
      <c r="Z181" s="11"/>
      <c r="AA181" s="11"/>
      <c r="AB181" s="11"/>
      <c r="AC181" s="11"/>
      <c r="AD181" s="11"/>
      <c r="AE181" s="11"/>
      <c r="AF181" s="11"/>
      <c r="AG181" s="11"/>
      <c r="AH181" s="11"/>
      <c r="AI181" s="11"/>
      <c r="AJ181" s="11"/>
      <c r="AK181" s="11"/>
      <c r="AL181" s="11"/>
    </row>
    <row r="182" spans="1:41" x14ac:dyDescent="0.25">
      <c r="A182" s="11"/>
      <c r="B182" s="11"/>
      <c r="C182" s="61" t="s">
        <v>321</v>
      </c>
      <c r="D182" s="25" t="s">
        <v>27</v>
      </c>
      <c r="E182" s="60">
        <f t="shared" si="20"/>
        <v>9000</v>
      </c>
      <c r="F182" s="11"/>
      <c r="G182" s="18">
        <f t="shared" si="21"/>
        <v>6</v>
      </c>
      <c r="H182" s="2">
        <f t="shared" si="22"/>
        <v>9000</v>
      </c>
      <c r="I182" s="5">
        <f t="shared" si="23"/>
        <v>9000</v>
      </c>
      <c r="J182" s="49">
        <f t="shared" si="24"/>
        <v>9000</v>
      </c>
      <c r="K182" s="2">
        <v>8000</v>
      </c>
      <c r="L182" s="5">
        <v>10000</v>
      </c>
      <c r="M182" s="2">
        <v>8000</v>
      </c>
      <c r="N182" s="5">
        <v>10000</v>
      </c>
      <c r="O182" s="2">
        <v>8000</v>
      </c>
      <c r="P182" s="6">
        <v>10000</v>
      </c>
      <c r="Q182" s="11"/>
      <c r="R182" s="11"/>
      <c r="S182" s="11"/>
      <c r="T182" s="11"/>
      <c r="U182" s="11"/>
      <c r="V182" s="11"/>
      <c r="W182" s="11"/>
      <c r="X182" s="11"/>
      <c r="Y182" s="11"/>
      <c r="Z182" s="11"/>
      <c r="AA182" s="11"/>
      <c r="AB182" s="11"/>
      <c r="AC182" s="11"/>
      <c r="AD182" s="11"/>
      <c r="AE182" s="11"/>
      <c r="AF182" s="11"/>
      <c r="AG182" s="11"/>
      <c r="AH182" s="11"/>
      <c r="AI182" s="11"/>
      <c r="AJ182" s="11"/>
      <c r="AK182" s="11"/>
      <c r="AL182" s="11"/>
    </row>
    <row r="183" spans="1:41" x14ac:dyDescent="0.25">
      <c r="A183" s="11"/>
      <c r="B183" s="11"/>
      <c r="C183" s="62" t="s">
        <v>322</v>
      </c>
      <c r="D183" s="31" t="s">
        <v>27</v>
      </c>
      <c r="E183" s="59">
        <f t="shared" si="20"/>
        <v>15750</v>
      </c>
      <c r="F183" s="11"/>
      <c r="G183" s="32">
        <f t="shared" si="21"/>
        <v>6</v>
      </c>
      <c r="H183" s="33">
        <f t="shared" si="22"/>
        <v>13500</v>
      </c>
      <c r="I183" s="34">
        <f t="shared" si="23"/>
        <v>13500</v>
      </c>
      <c r="J183" s="57">
        <f t="shared" si="24"/>
        <v>15750</v>
      </c>
      <c r="K183" s="33">
        <v>12000</v>
      </c>
      <c r="L183" s="34">
        <v>15000</v>
      </c>
      <c r="M183" s="33">
        <v>12000</v>
      </c>
      <c r="N183" s="34">
        <v>15000</v>
      </c>
      <c r="O183" s="33">
        <v>14000</v>
      </c>
      <c r="P183" s="35">
        <v>17500</v>
      </c>
      <c r="Q183" s="11"/>
      <c r="R183" s="11"/>
      <c r="S183" s="11"/>
      <c r="T183" s="11"/>
      <c r="U183" s="11"/>
      <c r="V183" s="11"/>
      <c r="W183" s="11"/>
      <c r="X183" s="11"/>
      <c r="Y183" s="11"/>
      <c r="Z183" s="11"/>
      <c r="AA183" s="11"/>
      <c r="AB183" s="11"/>
      <c r="AC183" s="11"/>
      <c r="AD183" s="11"/>
      <c r="AE183" s="11"/>
      <c r="AF183" s="11"/>
      <c r="AG183" s="11"/>
      <c r="AH183" s="11"/>
      <c r="AI183" s="11"/>
      <c r="AJ183" s="11"/>
      <c r="AK183" s="11"/>
      <c r="AL183" s="11"/>
    </row>
    <row r="184" spans="1:41" x14ac:dyDescent="0.25">
      <c r="A184" s="11"/>
      <c r="B184" s="11"/>
      <c r="C184" s="61" t="s">
        <v>323</v>
      </c>
      <c r="D184" s="25" t="s">
        <v>27</v>
      </c>
      <c r="E184" s="60">
        <f t="shared" si="20"/>
        <v>7000</v>
      </c>
      <c r="F184" s="11"/>
      <c r="G184" s="18">
        <f t="shared" si="21"/>
        <v>6</v>
      </c>
      <c r="H184" s="2">
        <f t="shared" si="22"/>
        <v>6000</v>
      </c>
      <c r="I184" s="5">
        <f t="shared" si="23"/>
        <v>6000</v>
      </c>
      <c r="J184" s="49">
        <f t="shared" si="24"/>
        <v>7000</v>
      </c>
      <c r="K184" s="2">
        <v>5000</v>
      </c>
      <c r="L184" s="5">
        <v>7000</v>
      </c>
      <c r="M184" s="2">
        <v>5000</v>
      </c>
      <c r="N184" s="5">
        <v>7000</v>
      </c>
      <c r="O184" s="2">
        <v>6000</v>
      </c>
      <c r="P184" s="6">
        <v>8000</v>
      </c>
      <c r="Q184" s="11"/>
      <c r="R184" s="11"/>
      <c r="S184" s="11"/>
      <c r="T184" s="11"/>
      <c r="U184" s="11"/>
      <c r="V184" s="11"/>
      <c r="W184" s="11"/>
      <c r="X184" s="11"/>
      <c r="Y184" s="11"/>
      <c r="Z184" s="11"/>
      <c r="AA184" s="11"/>
      <c r="AB184" s="11"/>
      <c r="AC184" s="11"/>
      <c r="AD184" s="11"/>
      <c r="AE184" s="11"/>
      <c r="AF184" s="11"/>
      <c r="AG184" s="11"/>
      <c r="AH184" s="11"/>
      <c r="AI184" s="11"/>
      <c r="AJ184" s="11"/>
      <c r="AK184" s="11"/>
      <c r="AL184" s="11"/>
    </row>
    <row r="185" spans="1:41" x14ac:dyDescent="0.25">
      <c r="A185" s="11"/>
      <c r="B185" s="11"/>
      <c r="C185" s="62" t="s">
        <v>324</v>
      </c>
      <c r="D185" s="31" t="s">
        <v>27</v>
      </c>
      <c r="E185" s="59">
        <f t="shared" si="20"/>
        <v>13000</v>
      </c>
      <c r="F185" s="11"/>
      <c r="G185" s="32">
        <f t="shared" si="21"/>
        <v>6</v>
      </c>
      <c r="H185" s="33">
        <f t="shared" si="22"/>
        <v>10500</v>
      </c>
      <c r="I185" s="34">
        <f t="shared" si="23"/>
        <v>10500</v>
      </c>
      <c r="J185" s="57">
        <f t="shared" si="24"/>
        <v>13000</v>
      </c>
      <c r="K185" s="33">
        <v>9000</v>
      </c>
      <c r="L185" s="34">
        <v>12000</v>
      </c>
      <c r="M185" s="33">
        <v>9000</v>
      </c>
      <c r="N185" s="34">
        <v>12000</v>
      </c>
      <c r="O185" s="33">
        <v>12000</v>
      </c>
      <c r="P185" s="35">
        <v>14000</v>
      </c>
      <c r="Q185" s="11"/>
      <c r="R185" s="11"/>
      <c r="S185" s="11"/>
      <c r="T185" s="11"/>
      <c r="U185" s="11"/>
      <c r="V185" s="11"/>
      <c r="W185" s="11"/>
      <c r="X185" s="11"/>
      <c r="Y185" s="11"/>
      <c r="Z185" s="11"/>
      <c r="AA185" s="11"/>
      <c r="AB185" s="11"/>
      <c r="AC185" s="11"/>
      <c r="AD185" s="11"/>
      <c r="AE185" s="11"/>
      <c r="AF185" s="11"/>
      <c r="AG185" s="11"/>
      <c r="AH185" s="11"/>
      <c r="AI185" s="11"/>
      <c r="AJ185" s="11"/>
      <c r="AK185" s="11"/>
      <c r="AL185" s="11"/>
    </row>
    <row r="186" spans="1:41" x14ac:dyDescent="0.25">
      <c r="A186" s="11"/>
      <c r="B186" s="11"/>
      <c r="C186" s="61" t="s">
        <v>325</v>
      </c>
      <c r="D186" s="25" t="s">
        <v>27</v>
      </c>
      <c r="E186" s="60">
        <f t="shared" si="20"/>
        <v>19500</v>
      </c>
      <c r="F186" s="11"/>
      <c r="G186" s="18">
        <f t="shared" si="21"/>
        <v>6</v>
      </c>
      <c r="H186" s="2">
        <f t="shared" si="22"/>
        <v>16500</v>
      </c>
      <c r="I186" s="5">
        <f t="shared" si="23"/>
        <v>16500</v>
      </c>
      <c r="J186" s="49">
        <f t="shared" si="24"/>
        <v>19500</v>
      </c>
      <c r="K186" s="2">
        <v>15000</v>
      </c>
      <c r="L186" s="5">
        <v>18000</v>
      </c>
      <c r="M186" s="2">
        <v>15000</v>
      </c>
      <c r="N186" s="5">
        <v>18000</v>
      </c>
      <c r="O186" s="2">
        <v>17000</v>
      </c>
      <c r="P186" s="6">
        <v>22000</v>
      </c>
      <c r="Q186" s="11"/>
      <c r="R186" s="11"/>
      <c r="S186" s="11"/>
      <c r="T186" s="11"/>
      <c r="U186" s="11"/>
      <c r="V186" s="11"/>
      <c r="W186" s="11"/>
      <c r="X186" s="11"/>
      <c r="Y186" s="11"/>
      <c r="Z186" s="11"/>
      <c r="AA186" s="11"/>
      <c r="AB186" s="11"/>
      <c r="AC186" s="11"/>
      <c r="AD186" s="11"/>
      <c r="AE186" s="11"/>
      <c r="AF186" s="11"/>
      <c r="AG186" s="11"/>
      <c r="AH186" s="11"/>
      <c r="AI186" s="11"/>
      <c r="AJ186" s="11"/>
      <c r="AK186" s="11"/>
      <c r="AL186" s="11"/>
    </row>
    <row r="187" spans="1:41" x14ac:dyDescent="0.25">
      <c r="A187" s="11"/>
      <c r="B187" s="11"/>
      <c r="C187" s="62" t="s">
        <v>326</v>
      </c>
      <c r="D187" s="31" t="s">
        <v>27</v>
      </c>
      <c r="E187" s="59">
        <f t="shared" si="20"/>
        <v>7875</v>
      </c>
      <c r="F187" s="11"/>
      <c r="G187" s="32">
        <f t="shared" si="21"/>
        <v>6</v>
      </c>
      <c r="H187" s="33">
        <f t="shared" si="22"/>
        <v>7875</v>
      </c>
      <c r="I187" s="34">
        <f t="shared" si="23"/>
        <v>7875</v>
      </c>
      <c r="J187" s="57">
        <f t="shared" si="24"/>
        <v>7875</v>
      </c>
      <c r="K187" s="33">
        <v>7000</v>
      </c>
      <c r="L187" s="34">
        <v>8750</v>
      </c>
      <c r="M187" s="33">
        <v>7000</v>
      </c>
      <c r="N187" s="34">
        <v>8750</v>
      </c>
      <c r="O187" s="33">
        <v>7000</v>
      </c>
      <c r="P187" s="35">
        <v>8750</v>
      </c>
      <c r="Q187" s="11"/>
      <c r="R187" s="11"/>
      <c r="S187" s="11"/>
      <c r="T187" s="11"/>
      <c r="U187" s="11"/>
      <c r="V187" s="11"/>
      <c r="W187" s="11"/>
      <c r="X187" s="11"/>
      <c r="Y187" s="11"/>
      <c r="Z187" s="11"/>
      <c r="AA187" s="11"/>
      <c r="AB187" s="11"/>
      <c r="AC187" s="11"/>
      <c r="AD187" s="11"/>
      <c r="AE187" s="11"/>
      <c r="AF187" s="11"/>
      <c r="AG187" s="11"/>
      <c r="AH187" s="11"/>
      <c r="AI187" s="11"/>
      <c r="AJ187" s="11"/>
      <c r="AK187" s="11"/>
      <c r="AL187" s="11"/>
    </row>
    <row r="188" spans="1:41" x14ac:dyDescent="0.25">
      <c r="A188" s="11"/>
      <c r="B188" s="11"/>
      <c r="C188" s="61" t="s">
        <v>327</v>
      </c>
      <c r="D188" s="25" t="s">
        <v>27</v>
      </c>
      <c r="E188" s="60">
        <f t="shared" si="20"/>
        <v>12000</v>
      </c>
      <c r="F188" s="11"/>
      <c r="G188" s="18">
        <f t="shared" si="21"/>
        <v>6</v>
      </c>
      <c r="H188" s="2">
        <f t="shared" si="22"/>
        <v>11500</v>
      </c>
      <c r="I188" s="5">
        <f t="shared" si="23"/>
        <v>11500</v>
      </c>
      <c r="J188" s="49">
        <f t="shared" si="24"/>
        <v>12000</v>
      </c>
      <c r="K188" s="2">
        <v>10000</v>
      </c>
      <c r="L188" s="5">
        <v>13000</v>
      </c>
      <c r="M188" s="2">
        <v>10000</v>
      </c>
      <c r="N188" s="5">
        <v>13000</v>
      </c>
      <c r="O188" s="2">
        <v>10000</v>
      </c>
      <c r="P188" s="6">
        <v>14000</v>
      </c>
      <c r="Q188" s="11"/>
      <c r="R188" s="11"/>
      <c r="S188" s="11"/>
      <c r="T188" s="11"/>
      <c r="U188" s="11"/>
      <c r="V188" s="11"/>
      <c r="W188" s="11"/>
      <c r="X188" s="11"/>
      <c r="Y188" s="11"/>
      <c r="Z188" s="11"/>
      <c r="AA188" s="11"/>
      <c r="AB188" s="11"/>
      <c r="AC188" s="11"/>
      <c r="AD188" s="11"/>
      <c r="AE188" s="11"/>
      <c r="AF188" s="11"/>
      <c r="AG188" s="11"/>
      <c r="AH188" s="11"/>
      <c r="AI188" s="11"/>
      <c r="AJ188" s="11"/>
      <c r="AK188" s="11"/>
      <c r="AL188" s="11"/>
    </row>
    <row r="189" spans="1:41" ht="15.75" thickBot="1" x14ac:dyDescent="0.3">
      <c r="A189" s="11"/>
      <c r="B189" s="11"/>
      <c r="C189" s="453" t="s">
        <v>328</v>
      </c>
      <c r="D189" s="454" t="s">
        <v>27</v>
      </c>
      <c r="E189" s="455">
        <f t="shared" si="20"/>
        <v>20000</v>
      </c>
      <c r="F189" s="11"/>
      <c r="G189" s="36">
        <f t="shared" si="21"/>
        <v>6</v>
      </c>
      <c r="H189" s="37">
        <f t="shared" si="22"/>
        <v>16500</v>
      </c>
      <c r="I189" s="38">
        <f t="shared" si="23"/>
        <v>16500</v>
      </c>
      <c r="J189" s="456">
        <f>AVERAGE(O189:P189)</f>
        <v>20000</v>
      </c>
      <c r="K189" s="37">
        <v>15000</v>
      </c>
      <c r="L189" s="38">
        <v>18000</v>
      </c>
      <c r="M189" s="37">
        <v>15000</v>
      </c>
      <c r="N189" s="38">
        <v>18000</v>
      </c>
      <c r="O189" s="37">
        <v>17000</v>
      </c>
      <c r="P189" s="66">
        <v>23000</v>
      </c>
      <c r="Q189" s="11"/>
      <c r="R189" s="11"/>
      <c r="S189" s="11"/>
      <c r="T189" s="11"/>
      <c r="U189" s="11"/>
      <c r="V189" s="11"/>
      <c r="W189" s="11"/>
      <c r="X189" s="11"/>
      <c r="Y189" s="11"/>
      <c r="Z189" s="11"/>
      <c r="AA189" s="11"/>
      <c r="AB189" s="11"/>
      <c r="AC189" s="11"/>
      <c r="AD189" s="11"/>
      <c r="AE189" s="11"/>
      <c r="AF189" s="11"/>
      <c r="AG189" s="11"/>
      <c r="AH189" s="11"/>
      <c r="AI189" s="11"/>
      <c r="AJ189" s="11"/>
      <c r="AK189" s="11"/>
      <c r="AL189" s="11"/>
    </row>
    <row r="190" spans="1:41" s="11" customFormat="1" ht="15.75" thickBot="1" x14ac:dyDescent="0.3">
      <c r="A190" s="28"/>
      <c r="B190" s="28"/>
      <c r="D190" s="23"/>
      <c r="H190" s="23"/>
      <c r="I190" s="23"/>
      <c r="J190" s="23"/>
      <c r="K190" s="23"/>
      <c r="L190" s="23"/>
      <c r="M190" s="23"/>
      <c r="N190" s="23"/>
      <c r="O190" s="23"/>
      <c r="P190" s="23"/>
      <c r="AM190" s="103"/>
      <c r="AN190" s="103"/>
      <c r="AO190" s="103"/>
    </row>
    <row r="191" spans="1:41" s="11" customFormat="1" ht="15.75" customHeight="1" thickBot="1" x14ac:dyDescent="0.3">
      <c r="A191" s="738" t="s">
        <v>330</v>
      </c>
      <c r="B191" s="563"/>
      <c r="C191" s="782" t="s">
        <v>1304</v>
      </c>
      <c r="D191" s="783"/>
      <c r="E191" s="784"/>
      <c r="G191" s="747" t="s">
        <v>172</v>
      </c>
      <c r="H191" s="828" t="s">
        <v>329</v>
      </c>
      <c r="I191" s="829"/>
      <c r="J191" s="824" t="s">
        <v>925</v>
      </c>
      <c r="K191" s="825"/>
      <c r="L191" s="23"/>
      <c r="M191" s="23"/>
      <c r="N191" s="23"/>
      <c r="O191" s="23"/>
      <c r="P191" s="23"/>
      <c r="AM191" s="103"/>
      <c r="AN191" s="103"/>
      <c r="AO191" s="103"/>
    </row>
    <row r="192" spans="1:41" s="29" customFormat="1" ht="15.75" customHeight="1" thickBot="1" x14ac:dyDescent="0.3">
      <c r="A192" s="739"/>
      <c r="B192" s="564"/>
      <c r="C192" s="64" t="s">
        <v>331</v>
      </c>
      <c r="D192" s="63" t="s">
        <v>169</v>
      </c>
      <c r="E192" s="64" t="s">
        <v>332</v>
      </c>
      <c r="F192" s="9"/>
      <c r="G192" s="748"/>
      <c r="H192" s="830"/>
      <c r="I192" s="831"/>
      <c r="J192" s="826"/>
      <c r="K192" s="827"/>
      <c r="N192" s="9"/>
      <c r="O192" s="9"/>
      <c r="P192" s="9"/>
      <c r="AM192" s="620"/>
      <c r="AN192" s="620"/>
      <c r="AO192" s="620"/>
    </row>
    <row r="193" spans="1:41" s="11" customFormat="1" x14ac:dyDescent="0.25">
      <c r="A193" s="733" t="s">
        <v>333</v>
      </c>
      <c r="B193" s="219"/>
      <c r="C193" s="113" t="s">
        <v>334</v>
      </c>
      <c r="D193" s="104" t="s">
        <v>27</v>
      </c>
      <c r="E193" s="42">
        <f>IFERROR(AVERAGE(J193:K193),"-")</f>
        <v>14000</v>
      </c>
      <c r="F193" s="23"/>
      <c r="G193" s="16">
        <f>COUNT(J193:K193)</f>
        <v>2</v>
      </c>
      <c r="H193" s="185">
        <v>15000</v>
      </c>
      <c r="I193" s="186">
        <v>20000</v>
      </c>
      <c r="J193" s="69">
        <v>10000</v>
      </c>
      <c r="K193" s="46">
        <v>18000</v>
      </c>
      <c r="L193" s="23"/>
      <c r="M193" s="23"/>
      <c r="N193" s="23"/>
      <c r="O193" s="367"/>
      <c r="P193" s="23"/>
      <c r="AM193" s="103"/>
      <c r="AN193" s="103"/>
      <c r="AO193" s="103"/>
    </row>
    <row r="194" spans="1:41" s="11" customFormat="1" x14ac:dyDescent="0.25">
      <c r="A194" s="734"/>
      <c r="B194" s="219"/>
      <c r="C194" s="82" t="s">
        <v>335</v>
      </c>
      <c r="D194" s="117" t="s">
        <v>27</v>
      </c>
      <c r="E194" s="67">
        <f t="shared" ref="E194:E257" si="25">IFERROR(AVERAGE(J194:K194),"-")</f>
        <v>23000</v>
      </c>
      <c r="F194" s="23"/>
      <c r="G194" s="32">
        <f t="shared" ref="G194:G257" si="26">COUNT(J194:K194)</f>
        <v>2</v>
      </c>
      <c r="H194" s="187">
        <v>15000</v>
      </c>
      <c r="I194" s="188">
        <v>22000</v>
      </c>
      <c r="J194" s="70">
        <v>18000</v>
      </c>
      <c r="K194" s="71">
        <v>28000</v>
      </c>
      <c r="AM194" s="103"/>
      <c r="AN194" s="103"/>
      <c r="AO194" s="103"/>
    </row>
    <row r="195" spans="1:41" s="11" customFormat="1" x14ac:dyDescent="0.25">
      <c r="A195" s="734"/>
      <c r="B195" s="219"/>
      <c r="C195" s="81" t="s">
        <v>336</v>
      </c>
      <c r="D195" s="105" t="s">
        <v>27</v>
      </c>
      <c r="E195" s="43">
        <f t="shared" si="25"/>
        <v>31500</v>
      </c>
      <c r="F195" s="23"/>
      <c r="G195" s="18">
        <f t="shared" si="26"/>
        <v>2</v>
      </c>
      <c r="H195" s="189">
        <v>15000</v>
      </c>
      <c r="I195" s="190">
        <v>25000</v>
      </c>
      <c r="J195" s="72">
        <v>25000</v>
      </c>
      <c r="K195" s="50">
        <v>38000</v>
      </c>
      <c r="AM195" s="103"/>
      <c r="AN195" s="103"/>
      <c r="AO195" s="103"/>
    </row>
    <row r="196" spans="1:41" s="11" customFormat="1" x14ac:dyDescent="0.25">
      <c r="A196" s="734"/>
      <c r="B196" s="219"/>
      <c r="C196" s="82" t="s">
        <v>337</v>
      </c>
      <c r="D196" s="117" t="s">
        <v>27</v>
      </c>
      <c r="E196" s="67">
        <f t="shared" si="25"/>
        <v>31500</v>
      </c>
      <c r="F196" s="23"/>
      <c r="G196" s="32">
        <f t="shared" si="26"/>
        <v>2</v>
      </c>
      <c r="H196" s="187">
        <v>25000</v>
      </c>
      <c r="I196" s="188">
        <v>35000</v>
      </c>
      <c r="J196" s="70">
        <v>27000</v>
      </c>
      <c r="K196" s="71">
        <v>36000</v>
      </c>
      <c r="AM196" s="103"/>
      <c r="AN196" s="103"/>
      <c r="AO196" s="103"/>
    </row>
    <row r="197" spans="1:41" s="11" customFormat="1" x14ac:dyDescent="0.25">
      <c r="A197" s="734"/>
      <c r="B197" s="219"/>
      <c r="C197" s="81" t="s">
        <v>338</v>
      </c>
      <c r="D197" s="105" t="s">
        <v>27</v>
      </c>
      <c r="E197" s="43">
        <f t="shared" si="25"/>
        <v>41500</v>
      </c>
      <c r="F197" s="23"/>
      <c r="G197" s="18">
        <f t="shared" si="26"/>
        <v>2</v>
      </c>
      <c r="H197" s="189">
        <v>25000</v>
      </c>
      <c r="I197" s="190">
        <v>40000</v>
      </c>
      <c r="J197" s="72">
        <v>30000</v>
      </c>
      <c r="K197" s="50">
        <v>53000</v>
      </c>
      <c r="AM197" s="103"/>
      <c r="AN197" s="103"/>
      <c r="AO197" s="103"/>
    </row>
    <row r="198" spans="1:41" s="11" customFormat="1" x14ac:dyDescent="0.25">
      <c r="A198" s="734"/>
      <c r="B198" s="219"/>
      <c r="C198" s="82" t="s">
        <v>339</v>
      </c>
      <c r="D198" s="117" t="s">
        <v>27</v>
      </c>
      <c r="E198" s="67">
        <f t="shared" si="25"/>
        <v>65000</v>
      </c>
      <c r="F198" s="23"/>
      <c r="G198" s="32">
        <f t="shared" si="26"/>
        <v>2</v>
      </c>
      <c r="H198" s="187">
        <v>25000</v>
      </c>
      <c r="I198" s="188">
        <v>60000</v>
      </c>
      <c r="J198" s="70">
        <v>45000</v>
      </c>
      <c r="K198" s="71">
        <v>85000</v>
      </c>
      <c r="AM198" s="103"/>
      <c r="AN198" s="103"/>
      <c r="AO198" s="103"/>
    </row>
    <row r="199" spans="1:41" s="11" customFormat="1" x14ac:dyDescent="0.25">
      <c r="A199" s="734"/>
      <c r="B199" s="219"/>
      <c r="C199" s="81" t="s">
        <v>340</v>
      </c>
      <c r="D199" s="105" t="s">
        <v>27</v>
      </c>
      <c r="E199" s="43">
        <f t="shared" si="25"/>
        <v>9000</v>
      </c>
      <c r="F199" s="23"/>
      <c r="G199" s="18">
        <f t="shared" si="26"/>
        <v>2</v>
      </c>
      <c r="H199" s="189">
        <v>10000</v>
      </c>
      <c r="I199" s="190">
        <v>12000</v>
      </c>
      <c r="J199" s="72">
        <v>5000</v>
      </c>
      <c r="K199" s="50">
        <v>13000</v>
      </c>
      <c r="AM199" s="103"/>
      <c r="AN199" s="103"/>
      <c r="AO199" s="103"/>
    </row>
    <row r="200" spans="1:41" s="11" customFormat="1" x14ac:dyDescent="0.25">
      <c r="A200" s="734"/>
      <c r="B200" s="219"/>
      <c r="C200" s="82" t="s">
        <v>341</v>
      </c>
      <c r="D200" s="117" t="s">
        <v>27</v>
      </c>
      <c r="E200" s="67">
        <f t="shared" si="25"/>
        <v>17000</v>
      </c>
      <c r="F200" s="23"/>
      <c r="G200" s="32">
        <f t="shared" si="26"/>
        <v>2</v>
      </c>
      <c r="H200" s="187">
        <v>10000</v>
      </c>
      <c r="I200" s="188">
        <v>12000</v>
      </c>
      <c r="J200" s="70">
        <v>12000</v>
      </c>
      <c r="K200" s="71">
        <v>22000</v>
      </c>
      <c r="AM200" s="103"/>
      <c r="AN200" s="103"/>
      <c r="AO200" s="103"/>
    </row>
    <row r="201" spans="1:41" s="11" customFormat="1" x14ac:dyDescent="0.25">
      <c r="A201" s="734"/>
      <c r="B201" s="219"/>
      <c r="C201" s="81" t="s">
        <v>342</v>
      </c>
      <c r="D201" s="105" t="s">
        <v>27</v>
      </c>
      <c r="E201" s="43" t="str">
        <f t="shared" si="25"/>
        <v>-</v>
      </c>
      <c r="F201" s="23"/>
      <c r="G201" s="18">
        <f t="shared" si="26"/>
        <v>0</v>
      </c>
      <c r="H201" s="189">
        <v>10000</v>
      </c>
      <c r="I201" s="190">
        <v>15000</v>
      </c>
      <c r="J201" s="72" t="s">
        <v>27</v>
      </c>
      <c r="K201" s="50" t="s">
        <v>27</v>
      </c>
      <c r="AM201" s="103"/>
      <c r="AN201" s="103"/>
      <c r="AO201" s="103"/>
    </row>
    <row r="202" spans="1:41" s="11" customFormat="1" x14ac:dyDescent="0.25">
      <c r="A202" s="734"/>
      <c r="B202" s="219"/>
      <c r="C202" s="82" t="s">
        <v>343</v>
      </c>
      <c r="D202" s="117" t="s">
        <v>27</v>
      </c>
      <c r="E202" s="67">
        <f t="shared" si="25"/>
        <v>17000</v>
      </c>
      <c r="F202" s="23"/>
      <c r="G202" s="32">
        <f t="shared" si="26"/>
        <v>2</v>
      </c>
      <c r="H202" s="187">
        <v>15000</v>
      </c>
      <c r="I202" s="188">
        <v>22000</v>
      </c>
      <c r="J202" s="70">
        <v>14000</v>
      </c>
      <c r="K202" s="71">
        <v>20000</v>
      </c>
      <c r="AM202" s="103"/>
      <c r="AN202" s="103"/>
      <c r="AO202" s="103"/>
    </row>
    <row r="203" spans="1:41" s="11" customFormat="1" x14ac:dyDescent="0.25">
      <c r="A203" s="734"/>
      <c r="B203" s="219"/>
      <c r="C203" s="81" t="s">
        <v>344</v>
      </c>
      <c r="D203" s="105" t="s">
        <v>27</v>
      </c>
      <c r="E203" s="43">
        <f t="shared" si="25"/>
        <v>21500</v>
      </c>
      <c r="F203" s="23"/>
      <c r="G203" s="18">
        <f t="shared" si="26"/>
        <v>2</v>
      </c>
      <c r="H203" s="189">
        <v>15000</v>
      </c>
      <c r="I203" s="190">
        <v>24000</v>
      </c>
      <c r="J203" s="72">
        <v>18000</v>
      </c>
      <c r="K203" s="50">
        <v>25000</v>
      </c>
      <c r="AM203" s="103"/>
      <c r="AN203" s="103"/>
      <c r="AO203" s="103"/>
    </row>
    <row r="204" spans="1:41" s="11" customFormat="1" x14ac:dyDescent="0.25">
      <c r="A204" s="734"/>
      <c r="B204" s="219"/>
      <c r="C204" s="82" t="s">
        <v>345</v>
      </c>
      <c r="D204" s="117" t="s">
        <v>27</v>
      </c>
      <c r="E204" s="67">
        <f t="shared" si="25"/>
        <v>32500</v>
      </c>
      <c r="F204" s="23"/>
      <c r="G204" s="32">
        <f t="shared" si="26"/>
        <v>2</v>
      </c>
      <c r="H204" s="187">
        <v>15000</v>
      </c>
      <c r="I204" s="188">
        <v>24000</v>
      </c>
      <c r="J204" s="70">
        <v>20000</v>
      </c>
      <c r="K204" s="71">
        <v>45000</v>
      </c>
      <c r="AM204" s="103"/>
      <c r="AN204" s="103"/>
      <c r="AO204" s="103"/>
    </row>
    <row r="205" spans="1:41" s="11" customFormat="1" x14ac:dyDescent="0.25">
      <c r="A205" s="734"/>
      <c r="B205" s="219"/>
      <c r="C205" s="81" t="s">
        <v>346</v>
      </c>
      <c r="D205" s="105" t="s">
        <v>27</v>
      </c>
      <c r="E205" s="43">
        <f t="shared" si="25"/>
        <v>12500</v>
      </c>
      <c r="F205" s="23"/>
      <c r="G205" s="18">
        <f t="shared" si="26"/>
        <v>2</v>
      </c>
      <c r="H205" s="189">
        <v>15000</v>
      </c>
      <c r="I205" s="190">
        <v>22000</v>
      </c>
      <c r="J205" s="72">
        <v>7000</v>
      </c>
      <c r="K205" s="50">
        <v>18000</v>
      </c>
      <c r="AM205" s="103"/>
      <c r="AN205" s="103"/>
      <c r="AO205" s="103"/>
    </row>
    <row r="206" spans="1:41" s="11" customFormat="1" x14ac:dyDescent="0.25">
      <c r="A206" s="734"/>
      <c r="B206" s="219"/>
      <c r="C206" s="82" t="s">
        <v>347</v>
      </c>
      <c r="D206" s="117" t="s">
        <v>27</v>
      </c>
      <c r="E206" s="67">
        <f t="shared" si="25"/>
        <v>21500</v>
      </c>
      <c r="F206" s="23"/>
      <c r="G206" s="32">
        <f t="shared" si="26"/>
        <v>2</v>
      </c>
      <c r="H206" s="187">
        <v>15000</v>
      </c>
      <c r="I206" s="188">
        <v>25000</v>
      </c>
      <c r="J206" s="70">
        <v>15000</v>
      </c>
      <c r="K206" s="71">
        <v>28000</v>
      </c>
      <c r="AM206" s="103"/>
      <c r="AN206" s="103"/>
      <c r="AO206" s="103"/>
    </row>
    <row r="207" spans="1:41" s="11" customFormat="1" x14ac:dyDescent="0.25">
      <c r="A207" s="734"/>
      <c r="B207" s="219"/>
      <c r="C207" s="81" t="s">
        <v>348</v>
      </c>
      <c r="D207" s="105" t="s">
        <v>27</v>
      </c>
      <c r="E207" s="43">
        <f t="shared" si="25"/>
        <v>37500</v>
      </c>
      <c r="F207" s="23"/>
      <c r="G207" s="18">
        <f t="shared" si="26"/>
        <v>2</v>
      </c>
      <c r="H207" s="189">
        <v>15000</v>
      </c>
      <c r="I207" s="190">
        <v>30000</v>
      </c>
      <c r="J207" s="72">
        <v>25000</v>
      </c>
      <c r="K207" s="50">
        <v>50000</v>
      </c>
      <c r="AM207" s="103"/>
      <c r="AN207" s="103"/>
      <c r="AO207" s="103"/>
    </row>
    <row r="208" spans="1:41" s="11" customFormat="1" x14ac:dyDescent="0.25">
      <c r="A208" s="734"/>
      <c r="B208" s="219"/>
      <c r="C208" s="82" t="s">
        <v>349</v>
      </c>
      <c r="D208" s="117" t="s">
        <v>27</v>
      </c>
      <c r="E208" s="67">
        <f t="shared" si="25"/>
        <v>15500</v>
      </c>
      <c r="F208" s="23"/>
      <c r="G208" s="32">
        <f t="shared" si="26"/>
        <v>2</v>
      </c>
      <c r="H208" s="187">
        <v>15000</v>
      </c>
      <c r="I208" s="188">
        <v>22000</v>
      </c>
      <c r="J208" s="70">
        <v>13000</v>
      </c>
      <c r="K208" s="71">
        <v>18000</v>
      </c>
      <c r="AM208" s="103"/>
      <c r="AN208" s="103"/>
      <c r="AO208" s="103"/>
    </row>
    <row r="209" spans="1:41" s="11" customFormat="1" x14ac:dyDescent="0.25">
      <c r="A209" s="734"/>
      <c r="B209" s="219"/>
      <c r="C209" s="81" t="s">
        <v>350</v>
      </c>
      <c r="D209" s="105" t="s">
        <v>27</v>
      </c>
      <c r="E209" s="43">
        <f t="shared" si="25"/>
        <v>20000</v>
      </c>
      <c r="F209" s="23"/>
      <c r="G209" s="18">
        <f t="shared" si="26"/>
        <v>2</v>
      </c>
      <c r="H209" s="189">
        <v>15000</v>
      </c>
      <c r="I209" s="190">
        <v>22000</v>
      </c>
      <c r="J209" s="72">
        <v>15000</v>
      </c>
      <c r="K209" s="50">
        <v>25000</v>
      </c>
      <c r="AM209" s="103"/>
      <c r="AN209" s="103"/>
      <c r="AO209" s="103"/>
    </row>
    <row r="210" spans="1:41" s="11" customFormat="1" x14ac:dyDescent="0.25">
      <c r="A210" s="734"/>
      <c r="B210" s="219"/>
      <c r="C210" s="82" t="s">
        <v>351</v>
      </c>
      <c r="D210" s="117" t="s">
        <v>27</v>
      </c>
      <c r="E210" s="67">
        <f t="shared" si="25"/>
        <v>28500</v>
      </c>
      <c r="F210" s="23"/>
      <c r="G210" s="32">
        <f t="shared" si="26"/>
        <v>2</v>
      </c>
      <c r="H210" s="187">
        <v>15000</v>
      </c>
      <c r="I210" s="188">
        <v>22000</v>
      </c>
      <c r="J210" s="70">
        <v>22000</v>
      </c>
      <c r="K210" s="71">
        <v>35000</v>
      </c>
      <c r="AM210" s="103"/>
      <c r="AN210" s="103"/>
      <c r="AO210" s="103"/>
    </row>
    <row r="211" spans="1:41" s="11" customFormat="1" x14ac:dyDescent="0.25">
      <c r="A211" s="734"/>
      <c r="B211" s="219"/>
      <c r="C211" s="81" t="s">
        <v>352</v>
      </c>
      <c r="D211" s="105" t="s">
        <v>27</v>
      </c>
      <c r="E211" s="43">
        <f t="shared" si="25"/>
        <v>14500</v>
      </c>
      <c r="F211" s="23"/>
      <c r="G211" s="18">
        <f t="shared" si="26"/>
        <v>2</v>
      </c>
      <c r="H211" s="189">
        <v>10000</v>
      </c>
      <c r="I211" s="190">
        <v>20000</v>
      </c>
      <c r="J211" s="72">
        <v>10000</v>
      </c>
      <c r="K211" s="50">
        <v>19000</v>
      </c>
      <c r="AM211" s="103"/>
      <c r="AN211" s="103"/>
      <c r="AO211" s="103"/>
    </row>
    <row r="212" spans="1:41" s="11" customFormat="1" x14ac:dyDescent="0.25">
      <c r="A212" s="734"/>
      <c r="B212" s="219"/>
      <c r="C212" s="82" t="s">
        <v>353</v>
      </c>
      <c r="D212" s="117" t="s">
        <v>27</v>
      </c>
      <c r="E212" s="67">
        <f t="shared" si="25"/>
        <v>21500</v>
      </c>
      <c r="F212" s="23"/>
      <c r="G212" s="32">
        <f t="shared" si="26"/>
        <v>2</v>
      </c>
      <c r="H212" s="187">
        <v>10000</v>
      </c>
      <c r="I212" s="188">
        <v>22000</v>
      </c>
      <c r="J212" s="70">
        <v>15000</v>
      </c>
      <c r="K212" s="71">
        <v>28000</v>
      </c>
      <c r="AM212" s="103"/>
      <c r="AN212" s="103"/>
      <c r="AO212" s="103"/>
    </row>
    <row r="213" spans="1:41" s="11" customFormat="1" ht="15.75" thickBot="1" x14ac:dyDescent="0.3">
      <c r="A213" s="735"/>
      <c r="B213" s="219"/>
      <c r="C213" s="215" t="s">
        <v>354</v>
      </c>
      <c r="D213" s="106" t="s">
        <v>27</v>
      </c>
      <c r="E213" s="44">
        <f t="shared" si="25"/>
        <v>31500</v>
      </c>
      <c r="F213" s="23"/>
      <c r="G213" s="19">
        <f t="shared" si="26"/>
        <v>2</v>
      </c>
      <c r="H213" s="191">
        <v>10000</v>
      </c>
      <c r="I213" s="192">
        <v>25000</v>
      </c>
      <c r="J213" s="73">
        <v>25000</v>
      </c>
      <c r="K213" s="56">
        <v>38000</v>
      </c>
      <c r="AM213" s="103"/>
      <c r="AN213" s="103"/>
      <c r="AO213" s="103"/>
    </row>
    <row r="214" spans="1:41" s="11" customFormat="1" x14ac:dyDescent="0.25">
      <c r="A214" s="733" t="s">
        <v>355</v>
      </c>
      <c r="B214" s="219"/>
      <c r="C214" s="82" t="s">
        <v>356</v>
      </c>
      <c r="D214" s="117" t="s">
        <v>70</v>
      </c>
      <c r="E214" s="68">
        <f t="shared" si="25"/>
        <v>10000</v>
      </c>
      <c r="F214" s="23"/>
      <c r="G214" s="65">
        <f t="shared" si="26"/>
        <v>2</v>
      </c>
      <c r="H214" s="193">
        <v>10000</v>
      </c>
      <c r="I214" s="194">
        <v>15000</v>
      </c>
      <c r="J214" s="74">
        <v>8000</v>
      </c>
      <c r="K214" s="75">
        <v>12000</v>
      </c>
      <c r="AM214" s="103"/>
      <c r="AN214" s="103"/>
      <c r="AO214" s="103"/>
    </row>
    <row r="215" spans="1:41" s="11" customFormat="1" x14ac:dyDescent="0.25">
      <c r="A215" s="734"/>
      <c r="B215" s="219"/>
      <c r="C215" s="81" t="s">
        <v>357</v>
      </c>
      <c r="D215" s="105" t="s">
        <v>72</v>
      </c>
      <c r="E215" s="43">
        <f t="shared" si="25"/>
        <v>16000</v>
      </c>
      <c r="F215" s="23"/>
      <c r="G215" s="18">
        <f t="shared" si="26"/>
        <v>2</v>
      </c>
      <c r="H215" s="189">
        <v>10000</v>
      </c>
      <c r="I215" s="190">
        <v>18000</v>
      </c>
      <c r="J215" s="72">
        <v>10000</v>
      </c>
      <c r="K215" s="50">
        <v>22000</v>
      </c>
      <c r="AM215" s="103"/>
      <c r="AN215" s="103"/>
      <c r="AO215" s="103"/>
    </row>
    <row r="216" spans="1:41" s="11" customFormat="1" x14ac:dyDescent="0.25">
      <c r="A216" s="734"/>
      <c r="B216" s="219"/>
      <c r="C216" s="82" t="s">
        <v>358</v>
      </c>
      <c r="D216" s="32" t="s">
        <v>27</v>
      </c>
      <c r="E216" s="67">
        <f t="shared" si="25"/>
        <v>29000</v>
      </c>
      <c r="F216" s="23"/>
      <c r="G216" s="32">
        <f t="shared" si="26"/>
        <v>2</v>
      </c>
      <c r="H216" s="187">
        <v>10000</v>
      </c>
      <c r="I216" s="188">
        <v>18000</v>
      </c>
      <c r="J216" s="70">
        <v>20000</v>
      </c>
      <c r="K216" s="71">
        <v>38000</v>
      </c>
      <c r="AM216" s="103"/>
      <c r="AN216" s="103"/>
      <c r="AO216" s="103"/>
    </row>
    <row r="217" spans="1:41" s="11" customFormat="1" x14ac:dyDescent="0.25">
      <c r="A217" s="734"/>
      <c r="B217" s="219"/>
      <c r="C217" s="81" t="s">
        <v>359</v>
      </c>
      <c r="D217" s="105" t="s">
        <v>27</v>
      </c>
      <c r="E217" s="43">
        <f t="shared" si="25"/>
        <v>18500</v>
      </c>
      <c r="F217" s="23"/>
      <c r="G217" s="18">
        <f t="shared" si="26"/>
        <v>2</v>
      </c>
      <c r="H217" s="189">
        <v>15000</v>
      </c>
      <c r="I217" s="190">
        <v>25000</v>
      </c>
      <c r="J217" s="72">
        <v>15000</v>
      </c>
      <c r="K217" s="50">
        <v>22000</v>
      </c>
      <c r="AM217" s="103"/>
      <c r="AN217" s="103"/>
      <c r="AO217" s="103"/>
    </row>
    <row r="218" spans="1:41" s="11" customFormat="1" x14ac:dyDescent="0.25">
      <c r="A218" s="734"/>
      <c r="B218" s="219"/>
      <c r="C218" s="82" t="s">
        <v>360</v>
      </c>
      <c r="D218" s="117" t="s">
        <v>27</v>
      </c>
      <c r="E218" s="67">
        <f t="shared" si="25"/>
        <v>25000</v>
      </c>
      <c r="F218" s="23"/>
      <c r="G218" s="32">
        <f t="shared" si="26"/>
        <v>2</v>
      </c>
      <c r="H218" s="187">
        <v>15000</v>
      </c>
      <c r="I218" s="188">
        <v>28000</v>
      </c>
      <c r="J218" s="70">
        <v>18000</v>
      </c>
      <c r="K218" s="71">
        <v>32000</v>
      </c>
      <c r="AM218" s="103"/>
      <c r="AN218" s="103"/>
      <c r="AO218" s="103"/>
    </row>
    <row r="219" spans="1:41" s="11" customFormat="1" x14ac:dyDescent="0.25">
      <c r="A219" s="734"/>
      <c r="B219" s="219"/>
      <c r="C219" s="81" t="s">
        <v>361</v>
      </c>
      <c r="D219" s="105" t="s">
        <v>27</v>
      </c>
      <c r="E219" s="43">
        <f t="shared" si="25"/>
        <v>42500</v>
      </c>
      <c r="F219" s="23"/>
      <c r="G219" s="18">
        <f t="shared" si="26"/>
        <v>2</v>
      </c>
      <c r="H219" s="189">
        <v>15000</v>
      </c>
      <c r="I219" s="190">
        <v>28000</v>
      </c>
      <c r="J219" s="72">
        <v>30000</v>
      </c>
      <c r="K219" s="50">
        <v>55000</v>
      </c>
      <c r="AM219" s="103"/>
      <c r="AN219" s="103"/>
      <c r="AO219" s="103"/>
    </row>
    <row r="220" spans="1:41" s="11" customFormat="1" x14ac:dyDescent="0.25">
      <c r="A220" s="734"/>
      <c r="B220" s="219"/>
      <c r="C220" s="82" t="s">
        <v>362</v>
      </c>
      <c r="D220" s="117" t="s">
        <v>27</v>
      </c>
      <c r="E220" s="67">
        <f t="shared" si="25"/>
        <v>12500</v>
      </c>
      <c r="F220" s="23"/>
      <c r="G220" s="32">
        <f t="shared" si="26"/>
        <v>2</v>
      </c>
      <c r="H220" s="187">
        <v>15000</v>
      </c>
      <c r="I220" s="188">
        <v>25000</v>
      </c>
      <c r="J220" s="70">
        <v>7000</v>
      </c>
      <c r="K220" s="71">
        <v>18000</v>
      </c>
      <c r="AM220" s="103"/>
      <c r="AN220" s="103"/>
      <c r="AO220" s="103"/>
    </row>
    <row r="221" spans="1:41" s="11" customFormat="1" x14ac:dyDescent="0.25">
      <c r="A221" s="734"/>
      <c r="B221" s="219"/>
      <c r="C221" s="81" t="s">
        <v>363</v>
      </c>
      <c r="D221" s="105" t="s">
        <v>27</v>
      </c>
      <c r="E221" s="43">
        <f t="shared" si="25"/>
        <v>23000</v>
      </c>
      <c r="F221" s="23"/>
      <c r="G221" s="18">
        <f t="shared" si="26"/>
        <v>2</v>
      </c>
      <c r="H221" s="189">
        <v>15000</v>
      </c>
      <c r="I221" s="190">
        <v>25000</v>
      </c>
      <c r="J221" s="72">
        <v>16000</v>
      </c>
      <c r="K221" s="50">
        <v>30000</v>
      </c>
      <c r="AM221" s="103"/>
      <c r="AN221" s="103"/>
      <c r="AO221" s="103"/>
    </row>
    <row r="222" spans="1:41" s="11" customFormat="1" x14ac:dyDescent="0.25">
      <c r="A222" s="734"/>
      <c r="B222" s="219"/>
      <c r="C222" s="82" t="s">
        <v>364</v>
      </c>
      <c r="D222" s="117" t="s">
        <v>27</v>
      </c>
      <c r="E222" s="67">
        <f t="shared" si="25"/>
        <v>38500</v>
      </c>
      <c r="F222" s="23"/>
      <c r="G222" s="32">
        <f t="shared" si="26"/>
        <v>2</v>
      </c>
      <c r="H222" s="187">
        <v>15000</v>
      </c>
      <c r="I222" s="188">
        <v>30000</v>
      </c>
      <c r="J222" s="70">
        <v>25000</v>
      </c>
      <c r="K222" s="71">
        <v>52000</v>
      </c>
      <c r="AM222" s="103"/>
      <c r="AN222" s="103"/>
      <c r="AO222" s="103"/>
    </row>
    <row r="223" spans="1:41" s="11" customFormat="1" x14ac:dyDescent="0.25">
      <c r="A223" s="734"/>
      <c r="B223" s="219"/>
      <c r="C223" s="81" t="s">
        <v>365</v>
      </c>
      <c r="D223" s="18" t="s">
        <v>37</v>
      </c>
      <c r="E223" s="43">
        <f t="shared" si="25"/>
        <v>16000</v>
      </c>
      <c r="F223" s="23"/>
      <c r="G223" s="18">
        <f t="shared" si="26"/>
        <v>2</v>
      </c>
      <c r="H223" s="189">
        <v>15000</v>
      </c>
      <c r="I223" s="190">
        <v>20000</v>
      </c>
      <c r="J223" s="72">
        <v>12000</v>
      </c>
      <c r="K223" s="50">
        <v>20000</v>
      </c>
      <c r="AM223" s="103"/>
      <c r="AN223" s="103"/>
      <c r="AO223" s="103"/>
    </row>
    <row r="224" spans="1:41" s="11" customFormat="1" x14ac:dyDescent="0.25">
      <c r="A224" s="734"/>
      <c r="B224" s="219"/>
      <c r="C224" s="82" t="s">
        <v>366</v>
      </c>
      <c r="D224" s="117" t="s">
        <v>27</v>
      </c>
      <c r="E224" s="67">
        <f t="shared" si="25"/>
        <v>24000</v>
      </c>
      <c r="F224" s="23"/>
      <c r="G224" s="32">
        <f t="shared" si="26"/>
        <v>2</v>
      </c>
      <c r="H224" s="187">
        <v>15000</v>
      </c>
      <c r="I224" s="188">
        <v>22000</v>
      </c>
      <c r="J224" s="70">
        <v>18000</v>
      </c>
      <c r="K224" s="71">
        <v>30000</v>
      </c>
      <c r="AM224" s="103"/>
      <c r="AN224" s="103"/>
      <c r="AO224" s="103"/>
    </row>
    <row r="225" spans="1:41" s="11" customFormat="1" x14ac:dyDescent="0.25">
      <c r="A225" s="734"/>
      <c r="B225" s="219"/>
      <c r="C225" s="81" t="s">
        <v>367</v>
      </c>
      <c r="D225" s="105" t="s">
        <v>27</v>
      </c>
      <c r="E225" s="43">
        <f t="shared" si="25"/>
        <v>34000</v>
      </c>
      <c r="F225" s="23"/>
      <c r="G225" s="18">
        <f t="shared" si="26"/>
        <v>2</v>
      </c>
      <c r="H225" s="189">
        <v>15000</v>
      </c>
      <c r="I225" s="190">
        <v>22000</v>
      </c>
      <c r="J225" s="72">
        <v>28000</v>
      </c>
      <c r="K225" s="50">
        <v>40000</v>
      </c>
      <c r="AM225" s="103"/>
      <c r="AN225" s="103"/>
      <c r="AO225" s="103"/>
    </row>
    <row r="226" spans="1:41" s="11" customFormat="1" x14ac:dyDescent="0.25">
      <c r="A226" s="734"/>
      <c r="B226" s="219"/>
      <c r="C226" s="82" t="s">
        <v>1594</v>
      </c>
      <c r="D226" s="32" t="s">
        <v>27</v>
      </c>
      <c r="E226" s="67">
        <f t="shared" si="25"/>
        <v>13000</v>
      </c>
      <c r="F226" s="23"/>
      <c r="G226" s="32">
        <f t="shared" si="26"/>
        <v>2</v>
      </c>
      <c r="H226" s="187">
        <v>12000</v>
      </c>
      <c r="I226" s="188">
        <v>18000</v>
      </c>
      <c r="J226" s="70">
        <v>8000</v>
      </c>
      <c r="K226" s="71">
        <v>18000</v>
      </c>
      <c r="AM226" s="103"/>
      <c r="AN226" s="103"/>
      <c r="AO226" s="103"/>
    </row>
    <row r="227" spans="1:41" s="11" customFormat="1" x14ac:dyDescent="0.25">
      <c r="A227" s="734"/>
      <c r="B227" s="219"/>
      <c r="C227" s="81" t="s">
        <v>368</v>
      </c>
      <c r="D227" s="18" t="s">
        <v>27</v>
      </c>
      <c r="E227" s="43">
        <f t="shared" si="25"/>
        <v>21500</v>
      </c>
      <c r="F227" s="23"/>
      <c r="G227" s="18">
        <f t="shared" si="26"/>
        <v>2</v>
      </c>
      <c r="H227" s="189">
        <v>12000</v>
      </c>
      <c r="I227" s="190">
        <v>18000</v>
      </c>
      <c r="J227" s="72">
        <v>15000</v>
      </c>
      <c r="K227" s="50">
        <v>28000</v>
      </c>
      <c r="AM227" s="103"/>
      <c r="AN227" s="103"/>
      <c r="AO227" s="103"/>
    </row>
    <row r="228" spans="1:41" s="11" customFormat="1" x14ac:dyDescent="0.25">
      <c r="A228" s="734"/>
      <c r="B228" s="219"/>
      <c r="C228" s="82" t="s">
        <v>1595</v>
      </c>
      <c r="D228" s="32" t="s">
        <v>27</v>
      </c>
      <c r="E228" s="67">
        <f t="shared" si="25"/>
        <v>30500</v>
      </c>
      <c r="F228" s="23"/>
      <c r="G228" s="32">
        <f t="shared" si="26"/>
        <v>2</v>
      </c>
      <c r="H228" s="187">
        <v>12000</v>
      </c>
      <c r="I228" s="188">
        <v>18000</v>
      </c>
      <c r="J228" s="70">
        <v>25000</v>
      </c>
      <c r="K228" s="71">
        <v>36000</v>
      </c>
      <c r="AM228" s="103"/>
      <c r="AN228" s="103"/>
      <c r="AO228" s="103"/>
    </row>
    <row r="229" spans="1:41" s="11" customFormat="1" x14ac:dyDescent="0.25">
      <c r="A229" s="734"/>
      <c r="B229" s="219"/>
      <c r="C229" s="81" t="s">
        <v>369</v>
      </c>
      <c r="D229" s="18" t="s">
        <v>27</v>
      </c>
      <c r="E229" s="43">
        <f t="shared" si="25"/>
        <v>29000</v>
      </c>
      <c r="F229" s="23"/>
      <c r="G229" s="18">
        <f t="shared" si="26"/>
        <v>2</v>
      </c>
      <c r="H229" s="189">
        <v>25000</v>
      </c>
      <c r="I229" s="190">
        <v>35000</v>
      </c>
      <c r="J229" s="72">
        <v>23000</v>
      </c>
      <c r="K229" s="50">
        <v>35000</v>
      </c>
      <c r="AM229" s="103"/>
      <c r="AN229" s="103"/>
      <c r="AO229" s="103"/>
    </row>
    <row r="230" spans="1:41" s="11" customFormat="1" x14ac:dyDescent="0.25">
      <c r="A230" s="734"/>
      <c r="B230" s="219"/>
      <c r="C230" s="82" t="s">
        <v>370</v>
      </c>
      <c r="D230" s="32" t="s">
        <v>27</v>
      </c>
      <c r="E230" s="67">
        <f t="shared" si="25"/>
        <v>48500</v>
      </c>
      <c r="F230" s="23"/>
      <c r="G230" s="32">
        <f t="shared" si="26"/>
        <v>2</v>
      </c>
      <c r="H230" s="187">
        <v>25000</v>
      </c>
      <c r="I230" s="188">
        <v>40000</v>
      </c>
      <c r="J230" s="70">
        <v>32000</v>
      </c>
      <c r="K230" s="71">
        <v>65000</v>
      </c>
      <c r="AM230" s="103"/>
      <c r="AN230" s="103"/>
      <c r="AO230" s="103"/>
    </row>
    <row r="231" spans="1:41" s="11" customFormat="1" x14ac:dyDescent="0.25">
      <c r="A231" s="734"/>
      <c r="B231" s="219"/>
      <c r="C231" s="81" t="s">
        <v>371</v>
      </c>
      <c r="D231" s="18" t="s">
        <v>27</v>
      </c>
      <c r="E231" s="43">
        <f t="shared" si="25"/>
        <v>70000</v>
      </c>
      <c r="F231" s="23"/>
      <c r="G231" s="18">
        <f t="shared" si="26"/>
        <v>2</v>
      </c>
      <c r="H231" s="189">
        <v>25000</v>
      </c>
      <c r="I231" s="190">
        <v>50000</v>
      </c>
      <c r="J231" s="72">
        <v>55000</v>
      </c>
      <c r="K231" s="50">
        <v>85000</v>
      </c>
      <c r="AM231" s="103"/>
      <c r="AN231" s="103"/>
      <c r="AO231" s="103"/>
    </row>
    <row r="232" spans="1:41" s="11" customFormat="1" x14ac:dyDescent="0.25">
      <c r="A232" s="734"/>
      <c r="B232" s="219"/>
      <c r="C232" s="82" t="s">
        <v>372</v>
      </c>
      <c r="D232" s="32" t="s">
        <v>27</v>
      </c>
      <c r="E232" s="67">
        <f t="shared" si="25"/>
        <v>27000</v>
      </c>
      <c r="F232" s="23"/>
      <c r="G232" s="32">
        <f t="shared" si="26"/>
        <v>2</v>
      </c>
      <c r="H232" s="187">
        <v>25000</v>
      </c>
      <c r="I232" s="188">
        <v>30000</v>
      </c>
      <c r="J232" s="70">
        <v>20000</v>
      </c>
      <c r="K232" s="71">
        <v>34000</v>
      </c>
      <c r="AM232" s="103"/>
      <c r="AN232" s="103"/>
      <c r="AO232" s="103"/>
    </row>
    <row r="233" spans="1:41" s="11" customFormat="1" x14ac:dyDescent="0.25">
      <c r="A233" s="734"/>
      <c r="B233" s="219"/>
      <c r="C233" s="81" t="s">
        <v>373</v>
      </c>
      <c r="D233" s="18" t="s">
        <v>27</v>
      </c>
      <c r="E233" s="43">
        <f t="shared" si="25"/>
        <v>41000</v>
      </c>
      <c r="F233" s="23"/>
      <c r="G233" s="18">
        <f t="shared" si="26"/>
        <v>2</v>
      </c>
      <c r="H233" s="189">
        <v>25000</v>
      </c>
      <c r="I233" s="190">
        <v>35000</v>
      </c>
      <c r="J233" s="72">
        <v>30000</v>
      </c>
      <c r="K233" s="50">
        <v>52000</v>
      </c>
      <c r="AM233" s="103"/>
      <c r="AN233" s="103"/>
      <c r="AO233" s="103"/>
    </row>
    <row r="234" spans="1:41" s="11" customFormat="1" x14ac:dyDescent="0.25">
      <c r="A234" s="734"/>
      <c r="B234" s="219"/>
      <c r="C234" s="82" t="s">
        <v>374</v>
      </c>
      <c r="D234" s="32" t="s">
        <v>27</v>
      </c>
      <c r="E234" s="67">
        <f t="shared" si="25"/>
        <v>70000</v>
      </c>
      <c r="F234" s="23"/>
      <c r="G234" s="32">
        <f t="shared" si="26"/>
        <v>2</v>
      </c>
      <c r="H234" s="187">
        <v>25000</v>
      </c>
      <c r="I234" s="188">
        <v>35000</v>
      </c>
      <c r="J234" s="70">
        <v>50000</v>
      </c>
      <c r="K234" s="71">
        <v>90000</v>
      </c>
      <c r="AM234" s="103"/>
      <c r="AN234" s="103"/>
      <c r="AO234" s="103"/>
    </row>
    <row r="235" spans="1:41" s="11" customFormat="1" x14ac:dyDescent="0.25">
      <c r="A235" s="734"/>
      <c r="B235" s="219"/>
      <c r="C235" s="81" t="s">
        <v>375</v>
      </c>
      <c r="D235" s="18" t="s">
        <v>27</v>
      </c>
      <c r="E235" s="43">
        <f t="shared" si="25"/>
        <v>21500</v>
      </c>
      <c r="F235" s="23"/>
      <c r="G235" s="18">
        <f t="shared" si="26"/>
        <v>2</v>
      </c>
      <c r="H235" s="189">
        <v>15000</v>
      </c>
      <c r="I235" s="190">
        <v>20000</v>
      </c>
      <c r="J235" s="72">
        <v>15000</v>
      </c>
      <c r="K235" s="50">
        <v>28000</v>
      </c>
      <c r="AM235" s="103"/>
      <c r="AN235" s="103"/>
      <c r="AO235" s="103"/>
    </row>
    <row r="236" spans="1:41" s="11" customFormat="1" x14ac:dyDescent="0.25">
      <c r="A236" s="734"/>
      <c r="B236" s="219"/>
      <c r="C236" s="82" t="s">
        <v>376</v>
      </c>
      <c r="D236" s="32" t="s">
        <v>27</v>
      </c>
      <c r="E236" s="67">
        <f t="shared" si="25"/>
        <v>31500</v>
      </c>
      <c r="F236" s="23"/>
      <c r="G236" s="32">
        <f t="shared" si="26"/>
        <v>2</v>
      </c>
      <c r="H236" s="187">
        <v>15000</v>
      </c>
      <c r="I236" s="188">
        <v>20000</v>
      </c>
      <c r="J236" s="70">
        <v>25000</v>
      </c>
      <c r="K236" s="71">
        <v>38000</v>
      </c>
      <c r="AM236" s="103"/>
      <c r="AN236" s="103"/>
      <c r="AO236" s="103"/>
    </row>
    <row r="237" spans="1:41" s="11" customFormat="1" ht="15.75" thickBot="1" x14ac:dyDescent="0.3">
      <c r="A237" s="735"/>
      <c r="B237" s="219"/>
      <c r="C237" s="215" t="s">
        <v>377</v>
      </c>
      <c r="D237" s="19" t="s">
        <v>27</v>
      </c>
      <c r="E237" s="44">
        <f t="shared" si="25"/>
        <v>41500</v>
      </c>
      <c r="F237" s="23"/>
      <c r="G237" s="19">
        <f t="shared" si="26"/>
        <v>2</v>
      </c>
      <c r="H237" s="191">
        <v>15000</v>
      </c>
      <c r="I237" s="192">
        <v>20000</v>
      </c>
      <c r="J237" s="73">
        <v>35000</v>
      </c>
      <c r="K237" s="56">
        <v>48000</v>
      </c>
      <c r="AM237" s="103"/>
      <c r="AN237" s="103"/>
      <c r="AO237" s="103"/>
    </row>
    <row r="238" spans="1:41" s="11" customFormat="1" x14ac:dyDescent="0.25">
      <c r="A238" s="733" t="s">
        <v>378</v>
      </c>
      <c r="B238" s="219"/>
      <c r="C238" s="216" t="s">
        <v>379</v>
      </c>
      <c r="D238" s="65" t="s">
        <v>27</v>
      </c>
      <c r="E238" s="67">
        <f t="shared" si="25"/>
        <v>23000</v>
      </c>
      <c r="F238" s="23"/>
      <c r="G238" s="32">
        <f t="shared" si="26"/>
        <v>2</v>
      </c>
      <c r="H238" s="187">
        <v>25000</v>
      </c>
      <c r="I238" s="188">
        <v>40000</v>
      </c>
      <c r="J238" s="70">
        <v>18000</v>
      </c>
      <c r="K238" s="71">
        <v>28000</v>
      </c>
      <c r="AM238" s="103"/>
      <c r="AN238" s="103"/>
      <c r="AO238" s="103"/>
    </row>
    <row r="239" spans="1:41" s="11" customFormat="1" x14ac:dyDescent="0.25">
      <c r="A239" s="734"/>
      <c r="B239" s="219"/>
      <c r="C239" s="81" t="s">
        <v>380</v>
      </c>
      <c r="D239" s="105" t="s">
        <v>27</v>
      </c>
      <c r="E239" s="43">
        <f t="shared" si="25"/>
        <v>37500</v>
      </c>
      <c r="F239" s="23"/>
      <c r="G239" s="18">
        <f t="shared" si="26"/>
        <v>2</v>
      </c>
      <c r="H239" s="189">
        <v>25000</v>
      </c>
      <c r="I239" s="190">
        <v>40000</v>
      </c>
      <c r="J239" s="72">
        <v>25000</v>
      </c>
      <c r="K239" s="50">
        <v>50000</v>
      </c>
      <c r="AM239" s="103"/>
      <c r="AN239" s="103"/>
      <c r="AO239" s="103"/>
    </row>
    <row r="240" spans="1:41" s="11" customFormat="1" x14ac:dyDescent="0.25">
      <c r="A240" s="734"/>
      <c r="B240" s="219"/>
      <c r="C240" s="82" t="s">
        <v>381</v>
      </c>
      <c r="D240" s="32" t="s">
        <v>27</v>
      </c>
      <c r="E240" s="67">
        <f t="shared" si="25"/>
        <v>65000</v>
      </c>
      <c r="F240" s="23"/>
      <c r="G240" s="32">
        <f t="shared" si="26"/>
        <v>2</v>
      </c>
      <c r="H240" s="187">
        <v>25000</v>
      </c>
      <c r="I240" s="188">
        <v>60000</v>
      </c>
      <c r="J240" s="70">
        <v>55000</v>
      </c>
      <c r="K240" s="71">
        <v>75000</v>
      </c>
      <c r="AM240" s="103"/>
      <c r="AN240" s="103"/>
      <c r="AO240" s="103"/>
    </row>
    <row r="241" spans="1:41" s="11" customFormat="1" x14ac:dyDescent="0.25">
      <c r="A241" s="734"/>
      <c r="B241" s="219"/>
      <c r="C241" s="81" t="s">
        <v>382</v>
      </c>
      <c r="D241" s="18" t="s">
        <v>89</v>
      </c>
      <c r="E241" s="43">
        <f t="shared" si="25"/>
        <v>15000</v>
      </c>
      <c r="F241" s="23"/>
      <c r="G241" s="18">
        <f t="shared" si="26"/>
        <v>2</v>
      </c>
      <c r="H241" s="189">
        <v>15000</v>
      </c>
      <c r="I241" s="190">
        <v>25000</v>
      </c>
      <c r="J241" s="72">
        <v>12000</v>
      </c>
      <c r="K241" s="50">
        <v>18000</v>
      </c>
      <c r="AM241" s="103"/>
      <c r="AN241" s="103"/>
      <c r="AO241" s="103"/>
    </row>
    <row r="242" spans="1:41" s="11" customFormat="1" x14ac:dyDescent="0.25">
      <c r="A242" s="734"/>
      <c r="B242" s="219"/>
      <c r="C242" s="82" t="s">
        <v>383</v>
      </c>
      <c r="D242" s="32" t="s">
        <v>27</v>
      </c>
      <c r="E242" s="67">
        <f t="shared" si="25"/>
        <v>28500</v>
      </c>
      <c r="F242" s="23"/>
      <c r="G242" s="32">
        <f t="shared" si="26"/>
        <v>2</v>
      </c>
      <c r="H242" s="187">
        <v>15000</v>
      </c>
      <c r="I242" s="188">
        <v>25000</v>
      </c>
      <c r="J242" s="70">
        <v>15000</v>
      </c>
      <c r="K242" s="71">
        <v>42000</v>
      </c>
      <c r="AM242" s="103"/>
      <c r="AN242" s="103"/>
      <c r="AO242" s="103"/>
    </row>
    <row r="243" spans="1:41" s="11" customFormat="1" x14ac:dyDescent="0.25">
      <c r="A243" s="734"/>
      <c r="B243" s="219"/>
      <c r="C243" s="81" t="s">
        <v>384</v>
      </c>
      <c r="D243" s="105" t="s">
        <v>27</v>
      </c>
      <c r="E243" s="43">
        <f t="shared" si="25"/>
        <v>47500</v>
      </c>
      <c r="F243" s="23"/>
      <c r="G243" s="18">
        <f t="shared" si="26"/>
        <v>2</v>
      </c>
      <c r="H243" s="189">
        <v>15000</v>
      </c>
      <c r="I243" s="190">
        <v>25000</v>
      </c>
      <c r="J243" s="72">
        <v>40000</v>
      </c>
      <c r="K243" s="50">
        <v>55000</v>
      </c>
      <c r="AM243" s="103"/>
      <c r="AN243" s="103"/>
      <c r="AO243" s="103"/>
    </row>
    <row r="244" spans="1:41" s="11" customFormat="1" x14ac:dyDescent="0.25">
      <c r="A244" s="734"/>
      <c r="B244" s="219"/>
      <c r="C244" s="82" t="s">
        <v>385</v>
      </c>
      <c r="D244" s="117" t="s">
        <v>86</v>
      </c>
      <c r="E244" s="67">
        <f t="shared" si="25"/>
        <v>16000</v>
      </c>
      <c r="F244" s="23"/>
      <c r="G244" s="32">
        <f t="shared" si="26"/>
        <v>2</v>
      </c>
      <c r="H244" s="187">
        <v>12000</v>
      </c>
      <c r="I244" s="188">
        <v>20000</v>
      </c>
      <c r="J244" s="70">
        <v>14000</v>
      </c>
      <c r="K244" s="71">
        <v>18000</v>
      </c>
      <c r="AM244" s="103"/>
      <c r="AN244" s="103"/>
      <c r="AO244" s="103"/>
    </row>
    <row r="245" spans="1:41" s="11" customFormat="1" x14ac:dyDescent="0.25">
      <c r="A245" s="734"/>
      <c r="B245" s="219"/>
      <c r="C245" s="81" t="s">
        <v>386</v>
      </c>
      <c r="D245" s="105" t="s">
        <v>27</v>
      </c>
      <c r="E245" s="43">
        <f t="shared" si="25"/>
        <v>20000</v>
      </c>
      <c r="F245" s="23"/>
      <c r="G245" s="18">
        <f t="shared" si="26"/>
        <v>2</v>
      </c>
      <c r="H245" s="189">
        <v>12000</v>
      </c>
      <c r="I245" s="190">
        <v>22000</v>
      </c>
      <c r="J245" s="72">
        <v>16000</v>
      </c>
      <c r="K245" s="50">
        <v>24000</v>
      </c>
      <c r="AM245" s="103"/>
      <c r="AN245" s="103"/>
      <c r="AO245" s="103"/>
    </row>
    <row r="246" spans="1:41" s="11" customFormat="1" ht="15.75" thickBot="1" x14ac:dyDescent="0.3">
      <c r="A246" s="735"/>
      <c r="B246" s="219"/>
      <c r="C246" s="135" t="s">
        <v>387</v>
      </c>
      <c r="D246" s="32" t="s">
        <v>27</v>
      </c>
      <c r="E246" s="67">
        <f t="shared" si="25"/>
        <v>26000</v>
      </c>
      <c r="F246" s="23"/>
      <c r="G246" s="32">
        <f t="shared" si="26"/>
        <v>2</v>
      </c>
      <c r="H246" s="187">
        <v>12000</v>
      </c>
      <c r="I246" s="188">
        <v>22000</v>
      </c>
      <c r="J246" s="70">
        <v>20000</v>
      </c>
      <c r="K246" s="71">
        <v>32000</v>
      </c>
      <c r="AM246" s="103"/>
      <c r="AN246" s="103"/>
      <c r="AO246" s="103"/>
    </row>
    <row r="247" spans="1:41" s="11" customFormat="1" x14ac:dyDescent="0.25">
      <c r="A247" s="733" t="s">
        <v>388</v>
      </c>
      <c r="B247" s="219"/>
      <c r="C247" s="113" t="s">
        <v>389</v>
      </c>
      <c r="D247" s="16" t="s">
        <v>27</v>
      </c>
      <c r="E247" s="42">
        <f t="shared" si="25"/>
        <v>19000</v>
      </c>
      <c r="F247" s="23"/>
      <c r="G247" s="16">
        <f t="shared" si="26"/>
        <v>2</v>
      </c>
      <c r="H247" s="185">
        <v>15000</v>
      </c>
      <c r="I247" s="186">
        <v>20000</v>
      </c>
      <c r="J247" s="69">
        <v>16000</v>
      </c>
      <c r="K247" s="46">
        <v>22000</v>
      </c>
      <c r="AM247" s="103"/>
      <c r="AN247" s="103"/>
      <c r="AO247" s="103"/>
    </row>
    <row r="248" spans="1:41" s="11" customFormat="1" x14ac:dyDescent="0.25">
      <c r="A248" s="734"/>
      <c r="B248" s="219"/>
      <c r="C248" s="82" t="s">
        <v>390</v>
      </c>
      <c r="D248" s="32" t="s">
        <v>27</v>
      </c>
      <c r="E248" s="67">
        <f t="shared" si="25"/>
        <v>22000</v>
      </c>
      <c r="F248" s="23"/>
      <c r="G248" s="32">
        <f t="shared" si="26"/>
        <v>2</v>
      </c>
      <c r="H248" s="187">
        <v>15000</v>
      </c>
      <c r="I248" s="188">
        <v>20000</v>
      </c>
      <c r="J248" s="70">
        <v>2000</v>
      </c>
      <c r="K248" s="71">
        <v>42000</v>
      </c>
      <c r="AM248" s="103"/>
      <c r="AN248" s="103"/>
      <c r="AO248" s="103"/>
    </row>
    <row r="249" spans="1:41" s="11" customFormat="1" x14ac:dyDescent="0.25">
      <c r="A249" s="734"/>
      <c r="B249" s="219"/>
      <c r="C249" s="81" t="s">
        <v>391</v>
      </c>
      <c r="D249" s="18" t="s">
        <v>27</v>
      </c>
      <c r="E249" s="43">
        <f t="shared" si="25"/>
        <v>47500</v>
      </c>
      <c r="F249" s="23"/>
      <c r="G249" s="18">
        <f t="shared" si="26"/>
        <v>2</v>
      </c>
      <c r="H249" s="189">
        <v>15000</v>
      </c>
      <c r="I249" s="190">
        <v>22000</v>
      </c>
      <c r="J249" s="72">
        <v>40000</v>
      </c>
      <c r="K249" s="50">
        <v>55000</v>
      </c>
      <c r="AM249" s="103"/>
      <c r="AN249" s="103"/>
      <c r="AO249" s="103"/>
    </row>
    <row r="250" spans="1:41" s="11" customFormat="1" x14ac:dyDescent="0.25">
      <c r="A250" s="734"/>
      <c r="B250" s="219"/>
      <c r="C250" s="82" t="s">
        <v>392</v>
      </c>
      <c r="D250" s="32" t="s">
        <v>27</v>
      </c>
      <c r="E250" s="67">
        <f t="shared" si="25"/>
        <v>22000</v>
      </c>
      <c r="F250" s="23"/>
      <c r="G250" s="32">
        <f t="shared" si="26"/>
        <v>2</v>
      </c>
      <c r="H250" s="187">
        <v>9000</v>
      </c>
      <c r="I250" s="188">
        <v>12000</v>
      </c>
      <c r="J250" s="70">
        <v>16000</v>
      </c>
      <c r="K250" s="71">
        <v>28000</v>
      </c>
      <c r="AM250" s="103"/>
      <c r="AN250" s="103"/>
      <c r="AO250" s="103"/>
    </row>
    <row r="251" spans="1:41" s="11" customFormat="1" x14ac:dyDescent="0.25">
      <c r="A251" s="734"/>
      <c r="B251" s="219"/>
      <c r="C251" s="81" t="s">
        <v>393</v>
      </c>
      <c r="D251" s="18" t="s">
        <v>27</v>
      </c>
      <c r="E251" s="43">
        <f t="shared" si="25"/>
        <v>33500</v>
      </c>
      <c r="F251" s="23"/>
      <c r="G251" s="18">
        <f t="shared" si="26"/>
        <v>2</v>
      </c>
      <c r="H251" s="189">
        <v>9000</v>
      </c>
      <c r="I251" s="190">
        <v>12000</v>
      </c>
      <c r="J251" s="72">
        <v>25000</v>
      </c>
      <c r="K251" s="50">
        <v>42000</v>
      </c>
      <c r="AM251" s="103"/>
      <c r="AN251" s="103"/>
      <c r="AO251" s="103"/>
    </row>
    <row r="252" spans="1:41" s="11" customFormat="1" x14ac:dyDescent="0.25">
      <c r="A252" s="734"/>
      <c r="B252" s="219"/>
      <c r="C252" s="82" t="s">
        <v>394</v>
      </c>
      <c r="D252" s="32" t="s">
        <v>27</v>
      </c>
      <c r="E252" s="67">
        <f t="shared" si="25"/>
        <v>50000</v>
      </c>
      <c r="F252" s="23"/>
      <c r="G252" s="32">
        <f t="shared" si="26"/>
        <v>2</v>
      </c>
      <c r="H252" s="187">
        <v>9000</v>
      </c>
      <c r="I252" s="188">
        <v>16000</v>
      </c>
      <c r="J252" s="70">
        <v>40000</v>
      </c>
      <c r="K252" s="71">
        <v>60000</v>
      </c>
      <c r="AM252" s="103"/>
      <c r="AN252" s="103"/>
      <c r="AO252" s="103"/>
    </row>
    <row r="253" spans="1:41" s="11" customFormat="1" x14ac:dyDescent="0.25">
      <c r="A253" s="734"/>
      <c r="B253" s="219"/>
      <c r="C253" s="81" t="s">
        <v>395</v>
      </c>
      <c r="D253" s="105" t="s">
        <v>94</v>
      </c>
      <c r="E253" s="43">
        <f t="shared" si="25"/>
        <v>20500</v>
      </c>
      <c r="F253" s="23"/>
      <c r="G253" s="18">
        <f t="shared" si="26"/>
        <v>2</v>
      </c>
      <c r="H253" s="189">
        <v>10000</v>
      </c>
      <c r="I253" s="190">
        <v>18000</v>
      </c>
      <c r="J253" s="72">
        <v>15000</v>
      </c>
      <c r="K253" s="50">
        <v>26000</v>
      </c>
      <c r="AM253" s="103"/>
      <c r="AN253" s="103"/>
      <c r="AO253" s="103"/>
    </row>
    <row r="254" spans="1:41" s="11" customFormat="1" x14ac:dyDescent="0.25">
      <c r="A254" s="734"/>
      <c r="B254" s="219"/>
      <c r="C254" s="82" t="s">
        <v>396</v>
      </c>
      <c r="D254" s="32" t="s">
        <v>27</v>
      </c>
      <c r="E254" s="67">
        <f t="shared" si="25"/>
        <v>29000</v>
      </c>
      <c r="F254" s="23"/>
      <c r="G254" s="32">
        <f t="shared" si="26"/>
        <v>2</v>
      </c>
      <c r="H254" s="187">
        <v>10000</v>
      </c>
      <c r="I254" s="188">
        <v>18000</v>
      </c>
      <c r="J254" s="70">
        <v>22000</v>
      </c>
      <c r="K254" s="71">
        <v>36000</v>
      </c>
      <c r="AM254" s="103"/>
      <c r="AN254" s="103"/>
      <c r="AO254" s="103"/>
    </row>
    <row r="255" spans="1:41" s="11" customFormat="1" x14ac:dyDescent="0.25">
      <c r="A255" s="734"/>
      <c r="B255" s="219"/>
      <c r="C255" s="81" t="s">
        <v>397</v>
      </c>
      <c r="D255" s="105" t="s">
        <v>27</v>
      </c>
      <c r="E255" s="43" t="str">
        <f t="shared" si="25"/>
        <v>-</v>
      </c>
      <c r="F255" s="23"/>
      <c r="G255" s="18">
        <f t="shared" si="26"/>
        <v>0</v>
      </c>
      <c r="H255" s="189">
        <v>10000</v>
      </c>
      <c r="I255" s="190">
        <v>18000</v>
      </c>
      <c r="J255" s="72" t="s">
        <v>27</v>
      </c>
      <c r="K255" s="50" t="s">
        <v>27</v>
      </c>
      <c r="AM255" s="103"/>
      <c r="AN255" s="103"/>
      <c r="AO255" s="103"/>
    </row>
    <row r="256" spans="1:41" s="11" customFormat="1" x14ac:dyDescent="0.25">
      <c r="A256" s="734"/>
      <c r="B256" s="219"/>
      <c r="C256" s="82" t="s">
        <v>398</v>
      </c>
      <c r="D256" s="117" t="s">
        <v>27</v>
      </c>
      <c r="E256" s="67">
        <f t="shared" si="25"/>
        <v>20000</v>
      </c>
      <c r="F256" s="23"/>
      <c r="G256" s="32">
        <f t="shared" si="26"/>
        <v>2</v>
      </c>
      <c r="H256" s="187">
        <v>15000</v>
      </c>
      <c r="I256" s="188">
        <v>25000</v>
      </c>
      <c r="J256" s="70">
        <v>15000</v>
      </c>
      <c r="K256" s="71">
        <v>25000</v>
      </c>
      <c r="AM256" s="103"/>
      <c r="AN256" s="103"/>
      <c r="AO256" s="103"/>
    </row>
    <row r="257" spans="1:41" s="11" customFormat="1" x14ac:dyDescent="0.25">
      <c r="A257" s="734"/>
      <c r="B257" s="219"/>
      <c r="C257" s="81" t="s">
        <v>399</v>
      </c>
      <c r="D257" s="105" t="s">
        <v>27</v>
      </c>
      <c r="E257" s="43">
        <f t="shared" si="25"/>
        <v>34500</v>
      </c>
      <c r="F257" s="23"/>
      <c r="G257" s="18">
        <f t="shared" si="26"/>
        <v>2</v>
      </c>
      <c r="H257" s="189">
        <v>15000</v>
      </c>
      <c r="I257" s="190">
        <v>25000</v>
      </c>
      <c r="J257" s="72">
        <v>24000</v>
      </c>
      <c r="K257" s="50">
        <v>45000</v>
      </c>
      <c r="AM257" s="103"/>
      <c r="AN257" s="103"/>
      <c r="AO257" s="103"/>
    </row>
    <row r="258" spans="1:41" s="11" customFormat="1" x14ac:dyDescent="0.25">
      <c r="A258" s="734"/>
      <c r="B258" s="219"/>
      <c r="C258" s="82" t="s">
        <v>400</v>
      </c>
      <c r="D258" s="117" t="s">
        <v>27</v>
      </c>
      <c r="E258" s="67">
        <f t="shared" ref="E258:E310" si="27">IFERROR(AVERAGE(J258:K258),"-")</f>
        <v>50500</v>
      </c>
      <c r="F258" s="23"/>
      <c r="G258" s="32">
        <f t="shared" ref="G258:G310" si="28">COUNT(J258:K258)</f>
        <v>2</v>
      </c>
      <c r="H258" s="187">
        <v>15000</v>
      </c>
      <c r="I258" s="188">
        <v>30000</v>
      </c>
      <c r="J258" s="70">
        <v>41000</v>
      </c>
      <c r="K258" s="71">
        <v>60000</v>
      </c>
      <c r="AM258" s="103"/>
      <c r="AN258" s="103"/>
      <c r="AO258" s="103"/>
    </row>
    <row r="259" spans="1:41" s="11" customFormat="1" x14ac:dyDescent="0.25">
      <c r="A259" s="734"/>
      <c r="B259" s="219"/>
      <c r="C259" s="81" t="s">
        <v>401</v>
      </c>
      <c r="D259" s="18" t="s">
        <v>27</v>
      </c>
      <c r="E259" s="43">
        <f t="shared" si="27"/>
        <v>16000</v>
      </c>
      <c r="F259" s="23"/>
      <c r="G259" s="18">
        <f t="shared" si="28"/>
        <v>2</v>
      </c>
      <c r="H259" s="189">
        <v>16000</v>
      </c>
      <c r="I259" s="190">
        <v>25000</v>
      </c>
      <c r="J259" s="72">
        <v>10000</v>
      </c>
      <c r="K259" s="50">
        <v>22000</v>
      </c>
      <c r="AM259" s="103"/>
      <c r="AN259" s="103"/>
      <c r="AO259" s="103"/>
    </row>
    <row r="260" spans="1:41" s="11" customFormat="1" x14ac:dyDescent="0.25">
      <c r="A260" s="734"/>
      <c r="B260" s="219"/>
      <c r="C260" s="82" t="s">
        <v>402</v>
      </c>
      <c r="D260" s="32" t="s">
        <v>27</v>
      </c>
      <c r="E260" s="67">
        <f t="shared" si="27"/>
        <v>28000</v>
      </c>
      <c r="F260" s="23"/>
      <c r="G260" s="32">
        <f t="shared" si="28"/>
        <v>2</v>
      </c>
      <c r="H260" s="187">
        <v>16000</v>
      </c>
      <c r="I260" s="188">
        <v>25000</v>
      </c>
      <c r="J260" s="70">
        <v>20000</v>
      </c>
      <c r="K260" s="71">
        <v>36000</v>
      </c>
      <c r="AM260" s="103"/>
      <c r="AN260" s="103"/>
      <c r="AO260" s="103"/>
    </row>
    <row r="261" spans="1:41" s="11" customFormat="1" x14ac:dyDescent="0.25">
      <c r="A261" s="734"/>
      <c r="B261" s="219"/>
      <c r="C261" s="81" t="s">
        <v>403</v>
      </c>
      <c r="D261" s="18" t="s">
        <v>27</v>
      </c>
      <c r="E261" s="43">
        <f t="shared" si="27"/>
        <v>38500</v>
      </c>
      <c r="F261" s="23"/>
      <c r="G261" s="18">
        <f t="shared" si="28"/>
        <v>2</v>
      </c>
      <c r="H261" s="189">
        <v>16000</v>
      </c>
      <c r="I261" s="190">
        <v>25000</v>
      </c>
      <c r="J261" s="72">
        <v>32000</v>
      </c>
      <c r="K261" s="50">
        <v>45000</v>
      </c>
      <c r="AM261" s="103"/>
      <c r="AN261" s="103"/>
      <c r="AO261" s="103"/>
    </row>
    <row r="262" spans="1:41" s="11" customFormat="1" x14ac:dyDescent="0.25">
      <c r="A262" s="734"/>
      <c r="B262" s="219"/>
      <c r="C262" s="82" t="s">
        <v>404</v>
      </c>
      <c r="D262" s="117" t="s">
        <v>27</v>
      </c>
      <c r="E262" s="67">
        <f t="shared" si="27"/>
        <v>19000</v>
      </c>
      <c r="F262" s="23"/>
      <c r="G262" s="32">
        <f t="shared" si="28"/>
        <v>2</v>
      </c>
      <c r="H262" s="187">
        <v>10000</v>
      </c>
      <c r="I262" s="188">
        <v>18000</v>
      </c>
      <c r="J262" s="70">
        <v>16000</v>
      </c>
      <c r="K262" s="71">
        <v>22000</v>
      </c>
      <c r="AM262" s="103"/>
      <c r="AN262" s="103"/>
      <c r="AO262" s="103"/>
    </row>
    <row r="263" spans="1:41" s="11" customFormat="1" x14ac:dyDescent="0.25">
      <c r="A263" s="734"/>
      <c r="B263" s="219"/>
      <c r="C263" s="81" t="s">
        <v>405</v>
      </c>
      <c r="D263" s="105" t="s">
        <v>27</v>
      </c>
      <c r="E263" s="43">
        <f t="shared" si="27"/>
        <v>30000</v>
      </c>
      <c r="F263" s="23"/>
      <c r="G263" s="18">
        <f t="shared" si="28"/>
        <v>2</v>
      </c>
      <c r="H263" s="189">
        <v>10000</v>
      </c>
      <c r="I263" s="190">
        <v>18000</v>
      </c>
      <c r="J263" s="72">
        <v>20000</v>
      </c>
      <c r="K263" s="50">
        <v>40000</v>
      </c>
      <c r="AM263" s="103"/>
      <c r="AN263" s="103"/>
      <c r="AO263" s="103"/>
    </row>
    <row r="264" spans="1:41" s="11" customFormat="1" x14ac:dyDescent="0.25">
      <c r="A264" s="734"/>
      <c r="B264" s="219"/>
      <c r="C264" s="82" t="s">
        <v>406</v>
      </c>
      <c r="D264" s="117" t="s">
        <v>27</v>
      </c>
      <c r="E264" s="67">
        <f t="shared" si="27"/>
        <v>45000</v>
      </c>
      <c r="F264" s="23"/>
      <c r="G264" s="32">
        <f t="shared" si="28"/>
        <v>2</v>
      </c>
      <c r="H264" s="187">
        <v>10000</v>
      </c>
      <c r="I264" s="188">
        <v>18000</v>
      </c>
      <c r="J264" s="70">
        <v>40000</v>
      </c>
      <c r="K264" s="71">
        <v>50000</v>
      </c>
      <c r="AM264" s="103"/>
      <c r="AN264" s="103"/>
      <c r="AO264" s="103"/>
    </row>
    <row r="265" spans="1:41" s="11" customFormat="1" x14ac:dyDescent="0.25">
      <c r="A265" s="734"/>
      <c r="B265" s="219"/>
      <c r="C265" s="81" t="s">
        <v>407</v>
      </c>
      <c r="D265" s="105" t="s">
        <v>27</v>
      </c>
      <c r="E265" s="43">
        <f t="shared" si="27"/>
        <v>21500</v>
      </c>
      <c r="F265" s="23"/>
      <c r="G265" s="18">
        <f t="shared" si="28"/>
        <v>2</v>
      </c>
      <c r="H265" s="189">
        <v>10000</v>
      </c>
      <c r="I265" s="190">
        <v>18000</v>
      </c>
      <c r="J265" s="72">
        <v>15000</v>
      </c>
      <c r="K265" s="50">
        <v>28000</v>
      </c>
      <c r="AM265" s="103"/>
      <c r="AN265" s="103"/>
      <c r="AO265" s="103"/>
    </row>
    <row r="266" spans="1:41" s="11" customFormat="1" x14ac:dyDescent="0.25">
      <c r="A266" s="734"/>
      <c r="B266" s="219"/>
      <c r="C266" s="82" t="s">
        <v>408</v>
      </c>
      <c r="D266" s="32" t="s">
        <v>27</v>
      </c>
      <c r="E266" s="67">
        <f t="shared" si="27"/>
        <v>29000</v>
      </c>
      <c r="F266" s="23"/>
      <c r="G266" s="32">
        <f t="shared" si="28"/>
        <v>2</v>
      </c>
      <c r="H266" s="187">
        <v>10000</v>
      </c>
      <c r="I266" s="188">
        <v>18000</v>
      </c>
      <c r="J266" s="70">
        <v>22000</v>
      </c>
      <c r="K266" s="71">
        <v>36000</v>
      </c>
      <c r="AM266" s="103"/>
      <c r="AN266" s="103"/>
      <c r="AO266" s="103"/>
    </row>
    <row r="267" spans="1:41" s="11" customFormat="1" x14ac:dyDescent="0.25">
      <c r="A267" s="734"/>
      <c r="B267" s="219"/>
      <c r="C267" s="81" t="s">
        <v>409</v>
      </c>
      <c r="D267" s="105" t="s">
        <v>27</v>
      </c>
      <c r="E267" s="43">
        <f t="shared" si="27"/>
        <v>39000</v>
      </c>
      <c r="F267" s="23"/>
      <c r="G267" s="18">
        <f t="shared" si="28"/>
        <v>2</v>
      </c>
      <c r="H267" s="189">
        <v>10000</v>
      </c>
      <c r="I267" s="190">
        <v>18000</v>
      </c>
      <c r="J267" s="72">
        <v>30000</v>
      </c>
      <c r="K267" s="50">
        <v>48000</v>
      </c>
      <c r="AM267" s="103"/>
      <c r="AN267" s="103"/>
      <c r="AO267" s="103"/>
    </row>
    <row r="268" spans="1:41" s="11" customFormat="1" x14ac:dyDescent="0.25">
      <c r="A268" s="734"/>
      <c r="B268" s="538"/>
      <c r="C268" s="82" t="s">
        <v>410</v>
      </c>
      <c r="D268" s="32" t="s">
        <v>27</v>
      </c>
      <c r="E268" s="67">
        <f t="shared" si="27"/>
        <v>12500</v>
      </c>
      <c r="F268" s="23"/>
      <c r="G268" s="32">
        <f t="shared" si="28"/>
        <v>2</v>
      </c>
      <c r="H268" s="187">
        <v>10000</v>
      </c>
      <c r="I268" s="188">
        <v>14000</v>
      </c>
      <c r="J268" s="70">
        <v>9000</v>
      </c>
      <c r="K268" s="71">
        <v>16000</v>
      </c>
      <c r="AM268" s="103"/>
      <c r="AN268" s="103"/>
      <c r="AO268" s="103"/>
    </row>
    <row r="269" spans="1:41" s="11" customFormat="1" x14ac:dyDescent="0.25">
      <c r="A269" s="734"/>
      <c r="B269" s="538"/>
      <c r="C269" s="287" t="s">
        <v>410</v>
      </c>
      <c r="D269" s="105" t="s">
        <v>51</v>
      </c>
      <c r="E269" s="43">
        <f t="shared" si="27"/>
        <v>12500</v>
      </c>
      <c r="F269" s="23"/>
      <c r="G269" s="18">
        <f t="shared" si="28"/>
        <v>2</v>
      </c>
      <c r="H269" s="189">
        <v>10000</v>
      </c>
      <c r="I269" s="190">
        <v>14000</v>
      </c>
      <c r="J269" s="72">
        <v>9000</v>
      </c>
      <c r="K269" s="50">
        <v>16000</v>
      </c>
      <c r="AM269" s="103"/>
      <c r="AN269" s="103"/>
      <c r="AO269" s="103"/>
    </row>
    <row r="270" spans="1:41" s="11" customFormat="1" x14ac:dyDescent="0.25">
      <c r="A270" s="734"/>
      <c r="B270" s="538"/>
      <c r="C270" s="82" t="s">
        <v>410</v>
      </c>
      <c r="D270" s="32" t="s">
        <v>79</v>
      </c>
      <c r="E270" s="67">
        <f t="shared" si="27"/>
        <v>12500</v>
      </c>
      <c r="F270" s="23"/>
      <c r="G270" s="32">
        <f t="shared" si="28"/>
        <v>2</v>
      </c>
      <c r="H270" s="187">
        <v>10000</v>
      </c>
      <c r="I270" s="188">
        <v>14000</v>
      </c>
      <c r="J270" s="70">
        <v>9000</v>
      </c>
      <c r="K270" s="71">
        <v>16000</v>
      </c>
      <c r="AM270" s="103"/>
      <c r="AN270" s="103"/>
      <c r="AO270" s="103"/>
    </row>
    <row r="271" spans="1:41" s="11" customFormat="1" x14ac:dyDescent="0.25">
      <c r="A271" s="734"/>
      <c r="B271" s="538"/>
      <c r="C271" s="287" t="s">
        <v>410</v>
      </c>
      <c r="D271" s="105" t="s">
        <v>58</v>
      </c>
      <c r="E271" s="43">
        <f t="shared" si="27"/>
        <v>12500</v>
      </c>
      <c r="F271" s="23"/>
      <c r="G271" s="18">
        <f t="shared" si="28"/>
        <v>2</v>
      </c>
      <c r="H271" s="189">
        <v>10000</v>
      </c>
      <c r="I271" s="190">
        <v>14000</v>
      </c>
      <c r="J271" s="72">
        <v>9000</v>
      </c>
      <c r="K271" s="50">
        <v>16000</v>
      </c>
      <c r="AM271" s="103"/>
      <c r="AN271" s="103"/>
      <c r="AO271" s="103"/>
    </row>
    <row r="272" spans="1:41" s="11" customFormat="1" x14ac:dyDescent="0.25">
      <c r="A272" s="734"/>
      <c r="B272" s="219"/>
      <c r="C272" s="82" t="s">
        <v>411</v>
      </c>
      <c r="D272" s="32" t="s">
        <v>27</v>
      </c>
      <c r="E272" s="67">
        <f t="shared" si="27"/>
        <v>16000</v>
      </c>
      <c r="F272" s="23"/>
      <c r="G272" s="32">
        <f t="shared" si="28"/>
        <v>2</v>
      </c>
      <c r="H272" s="187">
        <v>10000</v>
      </c>
      <c r="I272" s="188">
        <v>18000</v>
      </c>
      <c r="J272" s="70">
        <v>14000</v>
      </c>
      <c r="K272" s="71">
        <v>18000</v>
      </c>
      <c r="AM272" s="103"/>
      <c r="AN272" s="103"/>
      <c r="AO272" s="103"/>
    </row>
    <row r="273" spans="1:41" s="11" customFormat="1" x14ac:dyDescent="0.25">
      <c r="A273" s="734"/>
      <c r="B273" s="219"/>
      <c r="C273" s="81" t="s">
        <v>412</v>
      </c>
      <c r="D273" s="105" t="s">
        <v>27</v>
      </c>
      <c r="E273" s="43" t="str">
        <f t="shared" si="27"/>
        <v>-</v>
      </c>
      <c r="F273" s="23"/>
      <c r="G273" s="18">
        <f t="shared" si="28"/>
        <v>0</v>
      </c>
      <c r="H273" s="189">
        <v>10000</v>
      </c>
      <c r="I273" s="190">
        <v>18000</v>
      </c>
      <c r="J273" s="72" t="s">
        <v>27</v>
      </c>
      <c r="K273" s="50" t="s">
        <v>27</v>
      </c>
      <c r="AM273" s="103"/>
      <c r="AN273" s="103"/>
      <c r="AO273" s="103"/>
    </row>
    <row r="274" spans="1:41" s="11" customFormat="1" x14ac:dyDescent="0.25">
      <c r="A274" s="734"/>
      <c r="B274" s="219"/>
      <c r="C274" s="82" t="s">
        <v>413</v>
      </c>
      <c r="D274" s="32" t="s">
        <v>27</v>
      </c>
      <c r="E274" s="67">
        <f t="shared" si="27"/>
        <v>13000</v>
      </c>
      <c r="F274" s="23"/>
      <c r="G274" s="32">
        <f t="shared" si="28"/>
        <v>2</v>
      </c>
      <c r="H274" s="187">
        <v>12000</v>
      </c>
      <c r="I274" s="188">
        <v>18000</v>
      </c>
      <c r="J274" s="70">
        <v>9000</v>
      </c>
      <c r="K274" s="71">
        <v>17000</v>
      </c>
      <c r="AM274" s="103"/>
      <c r="AN274" s="103"/>
      <c r="AO274" s="103"/>
    </row>
    <row r="275" spans="1:41" s="11" customFormat="1" x14ac:dyDescent="0.25">
      <c r="A275" s="734"/>
      <c r="B275" s="538"/>
      <c r="C275" s="81" t="s">
        <v>414</v>
      </c>
      <c r="D275" s="105" t="s">
        <v>27</v>
      </c>
      <c r="E275" s="43">
        <f t="shared" ref="E275" si="29">IFERROR(AVERAGE(J275:K275),"-")</f>
        <v>22500</v>
      </c>
      <c r="F275" s="23"/>
      <c r="G275" s="18">
        <f t="shared" ref="G275" si="30">COUNT(J275:K275)</f>
        <v>2</v>
      </c>
      <c r="H275" s="189">
        <v>12000</v>
      </c>
      <c r="I275" s="190">
        <v>18000</v>
      </c>
      <c r="J275" s="72">
        <v>15000</v>
      </c>
      <c r="K275" s="50">
        <v>30000</v>
      </c>
      <c r="AM275" s="103"/>
      <c r="AN275" s="103"/>
      <c r="AO275" s="103"/>
    </row>
    <row r="276" spans="1:41" s="11" customFormat="1" x14ac:dyDescent="0.25">
      <c r="A276" s="734"/>
      <c r="B276" s="219"/>
      <c r="C276" s="82" t="s">
        <v>415</v>
      </c>
      <c r="D276" s="32" t="s">
        <v>27</v>
      </c>
      <c r="E276" s="67">
        <f t="shared" si="27"/>
        <v>39000</v>
      </c>
      <c r="F276" s="23"/>
      <c r="G276" s="32">
        <f t="shared" si="28"/>
        <v>2</v>
      </c>
      <c r="H276" s="187">
        <v>12000</v>
      </c>
      <c r="I276" s="188">
        <v>18000</v>
      </c>
      <c r="J276" s="70">
        <v>28000</v>
      </c>
      <c r="K276" s="71">
        <v>50000</v>
      </c>
      <c r="AM276" s="103"/>
      <c r="AN276" s="103"/>
      <c r="AO276" s="103"/>
    </row>
    <row r="277" spans="1:41" s="11" customFormat="1" x14ac:dyDescent="0.25">
      <c r="A277" s="734"/>
      <c r="B277" s="219"/>
      <c r="C277" s="81" t="s">
        <v>416</v>
      </c>
      <c r="D277" s="105" t="s">
        <v>27</v>
      </c>
      <c r="E277" s="43">
        <f t="shared" si="27"/>
        <v>12500</v>
      </c>
      <c r="F277" s="23"/>
      <c r="G277" s="18">
        <f t="shared" si="28"/>
        <v>2</v>
      </c>
      <c r="H277" s="189">
        <v>10000</v>
      </c>
      <c r="I277" s="190">
        <v>18000</v>
      </c>
      <c r="J277" s="72">
        <v>10000</v>
      </c>
      <c r="K277" s="50">
        <v>15000</v>
      </c>
      <c r="AM277" s="103"/>
      <c r="AN277" s="103"/>
      <c r="AO277" s="103"/>
    </row>
    <row r="278" spans="1:41" s="11" customFormat="1" x14ac:dyDescent="0.25">
      <c r="A278" s="734"/>
      <c r="B278" s="219"/>
      <c r="C278" s="82" t="s">
        <v>417</v>
      </c>
      <c r="D278" s="32" t="s">
        <v>27</v>
      </c>
      <c r="E278" s="67">
        <f t="shared" si="27"/>
        <v>15500</v>
      </c>
      <c r="F278" s="23"/>
      <c r="G278" s="32">
        <f t="shared" si="28"/>
        <v>2</v>
      </c>
      <c r="H278" s="187">
        <v>10000</v>
      </c>
      <c r="I278" s="188">
        <v>14000</v>
      </c>
      <c r="J278" s="70">
        <v>13000</v>
      </c>
      <c r="K278" s="71">
        <v>18000</v>
      </c>
      <c r="AM278" s="103"/>
      <c r="AN278" s="103"/>
      <c r="AO278" s="103"/>
    </row>
    <row r="279" spans="1:41" s="11" customFormat="1" x14ac:dyDescent="0.25">
      <c r="A279" s="734"/>
      <c r="B279" s="219"/>
      <c r="C279" s="81" t="s">
        <v>418</v>
      </c>
      <c r="D279" s="105" t="s">
        <v>27</v>
      </c>
      <c r="E279" s="43" t="str">
        <f t="shared" si="27"/>
        <v>-</v>
      </c>
      <c r="F279" s="23"/>
      <c r="G279" s="18">
        <f t="shared" si="28"/>
        <v>0</v>
      </c>
      <c r="H279" s="189">
        <v>10000</v>
      </c>
      <c r="I279" s="190">
        <v>18000</v>
      </c>
      <c r="J279" s="72" t="s">
        <v>27</v>
      </c>
      <c r="K279" s="50" t="s">
        <v>27</v>
      </c>
      <c r="AM279" s="103"/>
      <c r="AN279" s="103"/>
      <c r="AO279" s="103"/>
    </row>
    <row r="280" spans="1:41" s="11" customFormat="1" x14ac:dyDescent="0.25">
      <c r="A280" s="734"/>
      <c r="B280" s="219"/>
      <c r="C280" s="82" t="s">
        <v>419</v>
      </c>
      <c r="D280" s="32" t="s">
        <v>27</v>
      </c>
      <c r="E280" s="67">
        <f t="shared" si="27"/>
        <v>11000</v>
      </c>
      <c r="F280" s="23"/>
      <c r="G280" s="32">
        <f t="shared" si="28"/>
        <v>2</v>
      </c>
      <c r="H280" s="187">
        <v>10000</v>
      </c>
      <c r="I280" s="188">
        <v>14000</v>
      </c>
      <c r="J280" s="70">
        <v>8000</v>
      </c>
      <c r="K280" s="71">
        <v>14000</v>
      </c>
      <c r="AM280" s="103"/>
      <c r="AN280" s="103"/>
      <c r="AO280" s="103"/>
    </row>
    <row r="281" spans="1:41" s="11" customFormat="1" x14ac:dyDescent="0.25">
      <c r="A281" s="734"/>
      <c r="B281" s="219"/>
      <c r="C281" s="81" t="s">
        <v>420</v>
      </c>
      <c r="D281" s="105" t="s">
        <v>27</v>
      </c>
      <c r="E281" s="43">
        <f t="shared" si="27"/>
        <v>19000</v>
      </c>
      <c r="F281" s="23"/>
      <c r="G281" s="18">
        <f t="shared" si="28"/>
        <v>2</v>
      </c>
      <c r="H281" s="189">
        <v>10000</v>
      </c>
      <c r="I281" s="190">
        <v>14000</v>
      </c>
      <c r="J281" s="72">
        <v>12000</v>
      </c>
      <c r="K281" s="50">
        <v>26000</v>
      </c>
      <c r="AM281" s="103"/>
      <c r="AN281" s="103"/>
      <c r="AO281" s="103"/>
    </row>
    <row r="282" spans="1:41" s="11" customFormat="1" x14ac:dyDescent="0.25">
      <c r="A282" s="734"/>
      <c r="B282" s="219"/>
      <c r="C282" s="82" t="s">
        <v>421</v>
      </c>
      <c r="D282" s="32" t="s">
        <v>27</v>
      </c>
      <c r="E282" s="67" t="str">
        <f t="shared" si="27"/>
        <v>-</v>
      </c>
      <c r="F282" s="23"/>
      <c r="G282" s="32">
        <f t="shared" si="28"/>
        <v>0</v>
      </c>
      <c r="H282" s="187">
        <v>8000</v>
      </c>
      <c r="I282" s="188">
        <v>15000</v>
      </c>
      <c r="J282" s="70" t="s">
        <v>27</v>
      </c>
      <c r="K282" s="71" t="s">
        <v>27</v>
      </c>
      <c r="AM282" s="103"/>
      <c r="AN282" s="103"/>
      <c r="AO282" s="103"/>
    </row>
    <row r="283" spans="1:41" s="11" customFormat="1" x14ac:dyDescent="0.25">
      <c r="A283" s="734"/>
      <c r="B283" s="219"/>
      <c r="C283" s="81" t="s">
        <v>1275</v>
      </c>
      <c r="D283" s="105" t="s">
        <v>27</v>
      </c>
      <c r="E283" s="43">
        <f t="shared" si="27"/>
        <v>16500</v>
      </c>
      <c r="F283" s="23"/>
      <c r="G283" s="18">
        <f t="shared" si="28"/>
        <v>2</v>
      </c>
      <c r="H283" s="189">
        <v>10000</v>
      </c>
      <c r="I283" s="190">
        <v>18000</v>
      </c>
      <c r="J283" s="72">
        <v>15000</v>
      </c>
      <c r="K283" s="50">
        <v>18000</v>
      </c>
      <c r="AM283" s="103"/>
      <c r="AN283" s="103"/>
      <c r="AO283" s="103"/>
    </row>
    <row r="284" spans="1:41" s="11" customFormat="1" x14ac:dyDescent="0.25">
      <c r="A284" s="734"/>
      <c r="B284" s="219"/>
      <c r="C284" s="82" t="s">
        <v>1276</v>
      </c>
      <c r="D284" s="32" t="s">
        <v>27</v>
      </c>
      <c r="E284" s="67">
        <f t="shared" si="27"/>
        <v>24000</v>
      </c>
      <c r="F284" s="23"/>
      <c r="G284" s="32">
        <f t="shared" si="28"/>
        <v>2</v>
      </c>
      <c r="H284" s="187">
        <v>18000</v>
      </c>
      <c r="I284" s="188">
        <v>30000</v>
      </c>
      <c r="J284" s="70">
        <v>16000</v>
      </c>
      <c r="K284" s="71">
        <v>32000</v>
      </c>
      <c r="AM284" s="103"/>
      <c r="AN284" s="103"/>
      <c r="AO284" s="103"/>
    </row>
    <row r="285" spans="1:41" s="11" customFormat="1" x14ac:dyDescent="0.25">
      <c r="A285" s="734"/>
      <c r="B285" s="219"/>
      <c r="C285" s="81" t="s">
        <v>1277</v>
      </c>
      <c r="D285" s="105" t="s">
        <v>27</v>
      </c>
      <c r="E285" s="43">
        <f t="shared" si="27"/>
        <v>14000</v>
      </c>
      <c r="F285" s="23"/>
      <c r="G285" s="18">
        <f t="shared" si="28"/>
        <v>2</v>
      </c>
      <c r="H285" s="189">
        <v>10000</v>
      </c>
      <c r="I285" s="190">
        <v>18000</v>
      </c>
      <c r="J285" s="72">
        <v>12000</v>
      </c>
      <c r="K285" s="50">
        <v>16000</v>
      </c>
      <c r="AM285" s="103"/>
      <c r="AN285" s="103"/>
      <c r="AO285" s="103"/>
    </row>
    <row r="286" spans="1:41" s="11" customFormat="1" x14ac:dyDescent="0.25">
      <c r="A286" s="734"/>
      <c r="B286" s="219"/>
      <c r="C286" s="82" t="s">
        <v>1278</v>
      </c>
      <c r="D286" s="32" t="s">
        <v>27</v>
      </c>
      <c r="E286" s="67">
        <f t="shared" si="27"/>
        <v>25000</v>
      </c>
      <c r="F286" s="23"/>
      <c r="G286" s="32">
        <f t="shared" si="28"/>
        <v>2</v>
      </c>
      <c r="H286" s="187">
        <v>18000</v>
      </c>
      <c r="I286" s="188">
        <v>3000</v>
      </c>
      <c r="J286" s="70">
        <v>15000</v>
      </c>
      <c r="K286" s="71">
        <v>35000</v>
      </c>
      <c r="AM286" s="103"/>
      <c r="AN286" s="103"/>
      <c r="AO286" s="103"/>
    </row>
    <row r="287" spans="1:41" s="11" customFormat="1" x14ac:dyDescent="0.25">
      <c r="A287" s="734"/>
      <c r="B287" s="219"/>
      <c r="C287" s="81" t="s">
        <v>1279</v>
      </c>
      <c r="D287" s="105" t="s">
        <v>27</v>
      </c>
      <c r="E287" s="43">
        <f t="shared" si="27"/>
        <v>41000</v>
      </c>
      <c r="F287" s="23"/>
      <c r="G287" s="18">
        <f t="shared" si="28"/>
        <v>2</v>
      </c>
      <c r="H287" s="189">
        <v>30000</v>
      </c>
      <c r="I287" s="190">
        <v>40000</v>
      </c>
      <c r="J287" s="72">
        <v>32000</v>
      </c>
      <c r="K287" s="50">
        <v>50000</v>
      </c>
      <c r="AM287" s="103"/>
      <c r="AN287" s="103"/>
      <c r="AO287" s="103"/>
    </row>
    <row r="288" spans="1:41" s="11" customFormat="1" x14ac:dyDescent="0.25">
      <c r="A288" s="734"/>
      <c r="B288" s="219"/>
      <c r="C288" s="82" t="s">
        <v>1280</v>
      </c>
      <c r="D288" s="32" t="s">
        <v>27</v>
      </c>
      <c r="E288" s="67">
        <f t="shared" si="27"/>
        <v>22000</v>
      </c>
      <c r="F288" s="23"/>
      <c r="G288" s="32">
        <f t="shared" si="28"/>
        <v>2</v>
      </c>
      <c r="H288" s="187">
        <v>12000</v>
      </c>
      <c r="I288" s="188">
        <v>18000</v>
      </c>
      <c r="J288" s="70">
        <v>18000</v>
      </c>
      <c r="K288" s="71">
        <v>26000</v>
      </c>
      <c r="AM288" s="103"/>
      <c r="AN288" s="103"/>
      <c r="AO288" s="103"/>
    </row>
    <row r="289" spans="1:41" s="11" customFormat="1" x14ac:dyDescent="0.25">
      <c r="A289" s="734"/>
      <c r="B289" s="219"/>
      <c r="C289" s="81" t="s">
        <v>1281</v>
      </c>
      <c r="D289" s="105" t="s">
        <v>27</v>
      </c>
      <c r="E289" s="43">
        <f t="shared" si="27"/>
        <v>35000</v>
      </c>
      <c r="F289" s="23"/>
      <c r="G289" s="18">
        <f t="shared" si="28"/>
        <v>2</v>
      </c>
      <c r="H289" s="189">
        <v>18000</v>
      </c>
      <c r="I289" s="190">
        <v>25000</v>
      </c>
      <c r="J289" s="72">
        <v>25000</v>
      </c>
      <c r="K289" s="50">
        <v>45000</v>
      </c>
      <c r="AM289" s="103"/>
      <c r="AN289" s="103"/>
      <c r="AO289" s="103"/>
    </row>
    <row r="290" spans="1:41" s="11" customFormat="1" x14ac:dyDescent="0.25">
      <c r="A290" s="734"/>
      <c r="B290" s="219"/>
      <c r="C290" s="82" t="s">
        <v>1282</v>
      </c>
      <c r="D290" s="32" t="s">
        <v>27</v>
      </c>
      <c r="E290" s="67">
        <f t="shared" si="27"/>
        <v>11500</v>
      </c>
      <c r="F290" s="23"/>
      <c r="G290" s="32">
        <f t="shared" si="28"/>
        <v>2</v>
      </c>
      <c r="H290" s="187">
        <v>8000</v>
      </c>
      <c r="I290" s="188">
        <v>15000</v>
      </c>
      <c r="J290" s="70">
        <v>8000</v>
      </c>
      <c r="K290" s="71">
        <v>15000</v>
      </c>
      <c r="AM290" s="103"/>
      <c r="AN290" s="103"/>
      <c r="AO290" s="103"/>
    </row>
    <row r="291" spans="1:41" s="11" customFormat="1" x14ac:dyDescent="0.25">
      <c r="A291" s="734"/>
      <c r="B291" s="219"/>
      <c r="C291" s="81" t="s">
        <v>1283</v>
      </c>
      <c r="D291" s="105" t="s">
        <v>27</v>
      </c>
      <c r="E291" s="43">
        <f t="shared" si="27"/>
        <v>22000</v>
      </c>
      <c r="F291" s="23"/>
      <c r="G291" s="18">
        <f t="shared" si="28"/>
        <v>2</v>
      </c>
      <c r="H291" s="189">
        <v>12000</v>
      </c>
      <c r="I291" s="190">
        <v>32000</v>
      </c>
      <c r="J291" s="72">
        <v>12000</v>
      </c>
      <c r="K291" s="50">
        <v>32000</v>
      </c>
      <c r="AM291" s="103"/>
      <c r="AN291" s="103"/>
      <c r="AO291" s="103"/>
    </row>
    <row r="292" spans="1:41" s="11" customFormat="1" x14ac:dyDescent="0.25">
      <c r="A292" s="734"/>
      <c r="B292" s="219"/>
      <c r="C292" s="82" t="s">
        <v>1284</v>
      </c>
      <c r="D292" s="32" t="s">
        <v>27</v>
      </c>
      <c r="E292" s="67">
        <f t="shared" si="27"/>
        <v>35000</v>
      </c>
      <c r="F292" s="23"/>
      <c r="G292" s="32">
        <f t="shared" si="28"/>
        <v>2</v>
      </c>
      <c r="H292" s="187">
        <v>30000</v>
      </c>
      <c r="I292" s="188">
        <v>40000</v>
      </c>
      <c r="J292" s="70">
        <v>30000</v>
      </c>
      <c r="K292" s="71">
        <v>40000</v>
      </c>
      <c r="AM292" s="103"/>
      <c r="AN292" s="103"/>
      <c r="AO292" s="103"/>
    </row>
    <row r="293" spans="1:41" s="11" customFormat="1" x14ac:dyDescent="0.25">
      <c r="A293" s="734"/>
      <c r="B293" s="219"/>
      <c r="C293" s="81" t="s">
        <v>1285</v>
      </c>
      <c r="D293" s="105" t="s">
        <v>27</v>
      </c>
      <c r="E293" s="43">
        <f t="shared" si="27"/>
        <v>12000</v>
      </c>
      <c r="F293" s="23"/>
      <c r="G293" s="18">
        <f t="shared" si="28"/>
        <v>2</v>
      </c>
      <c r="H293" s="189">
        <v>5000</v>
      </c>
      <c r="I293" s="190">
        <v>9000</v>
      </c>
      <c r="J293" s="72">
        <v>9000</v>
      </c>
      <c r="K293" s="50">
        <v>15000</v>
      </c>
      <c r="AM293" s="103"/>
      <c r="AN293" s="103"/>
      <c r="AO293" s="103"/>
    </row>
    <row r="294" spans="1:41" s="11" customFormat="1" x14ac:dyDescent="0.25">
      <c r="A294" s="734"/>
      <c r="B294" s="219"/>
      <c r="C294" s="82" t="s">
        <v>1286</v>
      </c>
      <c r="D294" s="32" t="s">
        <v>27</v>
      </c>
      <c r="E294" s="67">
        <f t="shared" si="27"/>
        <v>18500</v>
      </c>
      <c r="F294" s="23"/>
      <c r="G294" s="32">
        <f t="shared" si="28"/>
        <v>2</v>
      </c>
      <c r="H294" s="187">
        <v>9000</v>
      </c>
      <c r="I294" s="188">
        <v>18000</v>
      </c>
      <c r="J294" s="70">
        <v>15000</v>
      </c>
      <c r="K294" s="71">
        <v>22000</v>
      </c>
      <c r="AM294" s="103"/>
      <c r="AN294" s="103"/>
      <c r="AO294" s="103"/>
    </row>
    <row r="295" spans="1:41" s="11" customFormat="1" x14ac:dyDescent="0.25">
      <c r="A295" s="734"/>
      <c r="B295" s="219"/>
      <c r="C295" s="81" t="s">
        <v>1287</v>
      </c>
      <c r="D295" s="105" t="s">
        <v>27</v>
      </c>
      <c r="E295" s="43">
        <f t="shared" si="27"/>
        <v>25000</v>
      </c>
      <c r="F295" s="23"/>
      <c r="G295" s="18">
        <f t="shared" si="28"/>
        <v>2</v>
      </c>
      <c r="H295" s="189">
        <v>18000</v>
      </c>
      <c r="I295" s="190">
        <v>25000</v>
      </c>
      <c r="J295" s="72">
        <v>20000</v>
      </c>
      <c r="K295" s="50">
        <v>30000</v>
      </c>
      <c r="AM295" s="103"/>
      <c r="AN295" s="103"/>
      <c r="AO295" s="103"/>
    </row>
    <row r="296" spans="1:41" s="11" customFormat="1" x14ac:dyDescent="0.25">
      <c r="A296" s="734"/>
      <c r="B296" s="219"/>
      <c r="C296" s="82" t="s">
        <v>1288</v>
      </c>
      <c r="D296" s="32" t="s">
        <v>27</v>
      </c>
      <c r="E296" s="67">
        <f t="shared" si="27"/>
        <v>16500</v>
      </c>
      <c r="F296" s="23"/>
      <c r="G296" s="32">
        <f t="shared" si="28"/>
        <v>2</v>
      </c>
      <c r="H296" s="187">
        <v>12000</v>
      </c>
      <c r="I296" s="188">
        <v>17000</v>
      </c>
      <c r="J296" s="70">
        <v>14000</v>
      </c>
      <c r="K296" s="71">
        <v>19000</v>
      </c>
      <c r="AM296" s="103"/>
      <c r="AN296" s="103"/>
      <c r="AO296" s="103"/>
    </row>
    <row r="297" spans="1:41" s="11" customFormat="1" x14ac:dyDescent="0.25">
      <c r="A297" s="734"/>
      <c r="B297" s="219"/>
      <c r="C297" s="81" t="s">
        <v>1289</v>
      </c>
      <c r="D297" s="105" t="s">
        <v>27</v>
      </c>
      <c r="E297" s="43">
        <f t="shared" si="27"/>
        <v>22500</v>
      </c>
      <c r="F297" s="23"/>
      <c r="G297" s="18">
        <f t="shared" si="28"/>
        <v>2</v>
      </c>
      <c r="H297" s="189">
        <v>17000</v>
      </c>
      <c r="I297" s="190">
        <v>24000</v>
      </c>
      <c r="J297" s="72">
        <v>19000</v>
      </c>
      <c r="K297" s="50">
        <v>26000</v>
      </c>
      <c r="AM297" s="103"/>
      <c r="AN297" s="103"/>
      <c r="AO297" s="103"/>
    </row>
    <row r="298" spans="1:41" s="11" customFormat="1" x14ac:dyDescent="0.25">
      <c r="A298" s="734"/>
      <c r="B298" s="219"/>
      <c r="C298" s="82" t="s">
        <v>1290</v>
      </c>
      <c r="D298" s="32" t="s">
        <v>27</v>
      </c>
      <c r="E298" s="67">
        <f t="shared" si="27"/>
        <v>27500</v>
      </c>
      <c r="F298" s="23"/>
      <c r="G298" s="32">
        <f t="shared" si="28"/>
        <v>2</v>
      </c>
      <c r="H298" s="187">
        <v>20000</v>
      </c>
      <c r="I298" s="188">
        <v>30000</v>
      </c>
      <c r="J298" s="70">
        <v>22000</v>
      </c>
      <c r="K298" s="71">
        <v>33000</v>
      </c>
      <c r="AM298" s="103"/>
      <c r="AN298" s="103"/>
      <c r="AO298" s="103"/>
    </row>
    <row r="299" spans="1:41" s="11" customFormat="1" x14ac:dyDescent="0.25">
      <c r="A299" s="734"/>
      <c r="B299" s="219"/>
      <c r="C299" s="81" t="s">
        <v>1291</v>
      </c>
      <c r="D299" s="105" t="s">
        <v>27</v>
      </c>
      <c r="E299" s="43">
        <f t="shared" si="27"/>
        <v>20000</v>
      </c>
      <c r="F299" s="23"/>
      <c r="G299" s="18">
        <f t="shared" si="28"/>
        <v>2</v>
      </c>
      <c r="H299" s="189">
        <v>20000</v>
      </c>
      <c r="I299" s="190">
        <v>25000</v>
      </c>
      <c r="J299" s="72">
        <v>18000</v>
      </c>
      <c r="K299" s="50">
        <v>22000</v>
      </c>
      <c r="AM299" s="103"/>
      <c r="AN299" s="103"/>
      <c r="AO299" s="103"/>
    </row>
    <row r="300" spans="1:41" s="11" customFormat="1" x14ac:dyDescent="0.25">
      <c r="A300" s="734"/>
      <c r="B300" s="219"/>
      <c r="C300" s="82" t="s">
        <v>1292</v>
      </c>
      <c r="D300" s="32" t="s">
        <v>27</v>
      </c>
      <c r="E300" s="67">
        <f t="shared" si="27"/>
        <v>35000</v>
      </c>
      <c r="F300" s="23"/>
      <c r="G300" s="32">
        <f t="shared" si="28"/>
        <v>2</v>
      </c>
      <c r="H300" s="187">
        <v>25000</v>
      </c>
      <c r="I300" s="188">
        <v>35000</v>
      </c>
      <c r="J300" s="70">
        <v>20000</v>
      </c>
      <c r="K300" s="71">
        <v>50000</v>
      </c>
      <c r="AM300" s="103"/>
      <c r="AN300" s="103"/>
      <c r="AO300" s="103"/>
    </row>
    <row r="301" spans="1:41" s="11" customFormat="1" x14ac:dyDescent="0.25">
      <c r="A301" s="734"/>
      <c r="B301" s="219"/>
      <c r="C301" s="81" t="s">
        <v>1293</v>
      </c>
      <c r="D301" s="105" t="s">
        <v>27</v>
      </c>
      <c r="E301" s="43">
        <f t="shared" si="27"/>
        <v>59500</v>
      </c>
      <c r="F301" s="23"/>
      <c r="G301" s="18">
        <f t="shared" si="28"/>
        <v>2</v>
      </c>
      <c r="H301" s="189">
        <v>35000</v>
      </c>
      <c r="I301" s="190">
        <v>45000</v>
      </c>
      <c r="J301" s="72">
        <v>50000</v>
      </c>
      <c r="K301" s="50">
        <v>69000</v>
      </c>
      <c r="AM301" s="103"/>
      <c r="AN301" s="103"/>
      <c r="AO301" s="103"/>
    </row>
    <row r="302" spans="1:41" s="11" customFormat="1" x14ac:dyDescent="0.25">
      <c r="A302" s="734"/>
      <c r="B302" s="219"/>
      <c r="C302" s="82" t="s">
        <v>1294</v>
      </c>
      <c r="D302" s="32" t="s">
        <v>27</v>
      </c>
      <c r="E302" s="67">
        <f t="shared" si="27"/>
        <v>14000</v>
      </c>
      <c r="F302" s="23"/>
      <c r="G302" s="32">
        <f t="shared" si="28"/>
        <v>2</v>
      </c>
      <c r="H302" s="187">
        <v>12000</v>
      </c>
      <c r="I302" s="188">
        <v>20000</v>
      </c>
      <c r="J302" s="70">
        <v>10000</v>
      </c>
      <c r="K302" s="71">
        <v>18000</v>
      </c>
      <c r="AM302" s="103"/>
      <c r="AN302" s="103"/>
      <c r="AO302" s="103"/>
    </row>
    <row r="303" spans="1:41" s="11" customFormat="1" x14ac:dyDescent="0.25">
      <c r="A303" s="734"/>
      <c r="B303" s="219"/>
      <c r="C303" s="81" t="s">
        <v>1295</v>
      </c>
      <c r="D303" s="105" t="s">
        <v>27</v>
      </c>
      <c r="E303" s="43">
        <f t="shared" si="27"/>
        <v>18000</v>
      </c>
      <c r="F303" s="23"/>
      <c r="G303" s="18">
        <f t="shared" si="28"/>
        <v>2</v>
      </c>
      <c r="H303" s="189">
        <v>15000</v>
      </c>
      <c r="I303" s="190">
        <v>22000</v>
      </c>
      <c r="J303" s="72">
        <v>13000</v>
      </c>
      <c r="K303" s="50">
        <v>23000</v>
      </c>
      <c r="AM303" s="103"/>
      <c r="AN303" s="103"/>
      <c r="AO303" s="103"/>
    </row>
    <row r="304" spans="1:41" s="11" customFormat="1" x14ac:dyDescent="0.25">
      <c r="A304" s="734"/>
      <c r="B304" s="219"/>
      <c r="C304" s="82" t="s">
        <v>1296</v>
      </c>
      <c r="D304" s="32" t="s">
        <v>27</v>
      </c>
      <c r="E304" s="67">
        <f t="shared" si="27"/>
        <v>18500</v>
      </c>
      <c r="F304" s="23"/>
      <c r="G304" s="32">
        <f t="shared" si="28"/>
        <v>2</v>
      </c>
      <c r="H304" s="187">
        <v>16000</v>
      </c>
      <c r="I304" s="188">
        <v>27000</v>
      </c>
      <c r="J304" s="70">
        <v>14000</v>
      </c>
      <c r="K304" s="71">
        <v>23000</v>
      </c>
      <c r="AM304" s="103"/>
      <c r="AN304" s="103"/>
      <c r="AO304" s="103"/>
    </row>
    <row r="305" spans="1:41" s="11" customFormat="1" x14ac:dyDescent="0.25">
      <c r="A305" s="734"/>
      <c r="B305" s="219"/>
      <c r="C305" s="81" t="s">
        <v>1297</v>
      </c>
      <c r="D305" s="105" t="s">
        <v>27</v>
      </c>
      <c r="E305" s="43">
        <f t="shared" si="27"/>
        <v>16500</v>
      </c>
      <c r="F305" s="23"/>
      <c r="G305" s="18">
        <f t="shared" si="28"/>
        <v>2</v>
      </c>
      <c r="H305" s="189">
        <v>15000</v>
      </c>
      <c r="I305" s="190">
        <v>22000</v>
      </c>
      <c r="J305" s="72">
        <v>13000</v>
      </c>
      <c r="K305" s="50">
        <v>20000</v>
      </c>
      <c r="AM305" s="103"/>
      <c r="AN305" s="103"/>
      <c r="AO305" s="103"/>
    </row>
    <row r="306" spans="1:41" s="11" customFormat="1" x14ac:dyDescent="0.25">
      <c r="A306" s="734"/>
      <c r="B306" s="219"/>
      <c r="C306" s="82" t="s">
        <v>1298</v>
      </c>
      <c r="D306" s="32" t="s">
        <v>27</v>
      </c>
      <c r="E306" s="67">
        <f t="shared" si="27"/>
        <v>18500</v>
      </c>
      <c r="F306" s="23"/>
      <c r="G306" s="32">
        <f t="shared" si="28"/>
        <v>2</v>
      </c>
      <c r="H306" s="187">
        <v>17000</v>
      </c>
      <c r="I306" s="188">
        <v>24000</v>
      </c>
      <c r="J306" s="70">
        <v>15000</v>
      </c>
      <c r="K306" s="71">
        <v>22000</v>
      </c>
      <c r="L306" s="23"/>
      <c r="M306" s="23"/>
      <c r="N306" s="23"/>
      <c r="O306" s="23"/>
      <c r="P306" s="23"/>
      <c r="AM306" s="103"/>
      <c r="AN306" s="103"/>
      <c r="AO306" s="103"/>
    </row>
    <row r="307" spans="1:41" s="11" customFormat="1" x14ac:dyDescent="0.25">
      <c r="A307" s="734"/>
      <c r="B307" s="219"/>
      <c r="C307" s="81" t="s">
        <v>1299</v>
      </c>
      <c r="D307" s="105" t="s">
        <v>27</v>
      </c>
      <c r="E307" s="43">
        <f t="shared" si="27"/>
        <v>19000</v>
      </c>
      <c r="F307" s="23"/>
      <c r="G307" s="18">
        <f t="shared" si="28"/>
        <v>2</v>
      </c>
      <c r="H307" s="189">
        <v>19000</v>
      </c>
      <c r="I307" s="190">
        <v>23000</v>
      </c>
      <c r="J307" s="72">
        <v>17000</v>
      </c>
      <c r="K307" s="50">
        <v>21000</v>
      </c>
      <c r="L307" s="23"/>
      <c r="M307" s="23"/>
      <c r="N307" s="23"/>
      <c r="O307" s="23"/>
      <c r="P307" s="23"/>
      <c r="AM307" s="103"/>
      <c r="AN307" s="103"/>
      <c r="AO307" s="103"/>
    </row>
    <row r="308" spans="1:41" s="11" customFormat="1" x14ac:dyDescent="0.25">
      <c r="A308" s="734"/>
      <c r="B308" s="219"/>
      <c r="C308" s="82" t="s">
        <v>1300</v>
      </c>
      <c r="D308" s="32" t="s">
        <v>27</v>
      </c>
      <c r="E308" s="67">
        <f t="shared" si="27"/>
        <v>22000</v>
      </c>
      <c r="F308" s="23"/>
      <c r="G308" s="32">
        <f t="shared" si="28"/>
        <v>2</v>
      </c>
      <c r="H308" s="187">
        <v>18000</v>
      </c>
      <c r="I308" s="188">
        <v>25000</v>
      </c>
      <c r="J308" s="70">
        <v>19000</v>
      </c>
      <c r="K308" s="71">
        <v>25000</v>
      </c>
      <c r="L308" s="23"/>
      <c r="M308" s="23"/>
      <c r="N308" s="23"/>
      <c r="O308" s="23"/>
      <c r="P308" s="23"/>
      <c r="AM308" s="103"/>
      <c r="AN308" s="103"/>
      <c r="AO308" s="103"/>
    </row>
    <row r="309" spans="1:41" s="11" customFormat="1" x14ac:dyDescent="0.25">
      <c r="A309" s="734"/>
      <c r="B309" s="219"/>
      <c r="C309" s="81" t="s">
        <v>1301</v>
      </c>
      <c r="D309" s="105" t="s">
        <v>27</v>
      </c>
      <c r="E309" s="43">
        <f t="shared" si="27"/>
        <v>25500</v>
      </c>
      <c r="F309" s="23"/>
      <c r="G309" s="18">
        <f t="shared" si="28"/>
        <v>2</v>
      </c>
      <c r="H309" s="189">
        <v>22000</v>
      </c>
      <c r="I309" s="190">
        <v>28000</v>
      </c>
      <c r="J309" s="72">
        <v>23000</v>
      </c>
      <c r="K309" s="50">
        <v>28000</v>
      </c>
      <c r="L309" s="23"/>
      <c r="M309" s="23"/>
      <c r="N309" s="23"/>
      <c r="O309" s="23"/>
      <c r="P309" s="23"/>
      <c r="AM309" s="103"/>
      <c r="AN309" s="103"/>
      <c r="AO309" s="103"/>
    </row>
    <row r="310" spans="1:41" s="11" customFormat="1" ht="15.75" thickBot="1" x14ac:dyDescent="0.3">
      <c r="A310" s="735"/>
      <c r="B310" s="219"/>
      <c r="C310" s="135" t="s">
        <v>1302</v>
      </c>
      <c r="D310" s="36" t="s">
        <v>27</v>
      </c>
      <c r="E310" s="242">
        <f t="shared" si="27"/>
        <v>33000</v>
      </c>
      <c r="F310" s="23"/>
      <c r="G310" s="36">
        <f t="shared" si="28"/>
        <v>2</v>
      </c>
      <c r="H310" s="243">
        <v>25000</v>
      </c>
      <c r="I310" s="244">
        <v>40000</v>
      </c>
      <c r="J310" s="245">
        <v>25000</v>
      </c>
      <c r="K310" s="246">
        <v>41000</v>
      </c>
      <c r="L310" s="23"/>
      <c r="M310" s="23"/>
      <c r="N310" s="23"/>
      <c r="O310" s="23"/>
      <c r="P310" s="23"/>
      <c r="AM310" s="103"/>
      <c r="AN310" s="103"/>
      <c r="AO310" s="103"/>
    </row>
    <row r="311" spans="1:41" s="11" customFormat="1" ht="15.75" thickBot="1" x14ac:dyDescent="0.3">
      <c r="A311" s="20"/>
      <c r="B311" s="28"/>
      <c r="C311" s="209"/>
      <c r="D311" s="23"/>
      <c r="E311" s="210"/>
      <c r="F311" s="23"/>
      <c r="G311" s="23"/>
      <c r="H311" s="211"/>
      <c r="I311" s="211"/>
      <c r="J311" s="211"/>
      <c r="K311" s="211"/>
      <c r="L311" s="207"/>
      <c r="M311" s="207"/>
      <c r="N311" s="23"/>
      <c r="O311" s="23"/>
      <c r="P311" s="23"/>
      <c r="AM311" s="103"/>
      <c r="AN311" s="103"/>
      <c r="AO311" s="103"/>
    </row>
    <row r="312" spans="1:41" s="11" customFormat="1" ht="15.75" thickBot="1" x14ac:dyDescent="0.3">
      <c r="A312" s="722" t="s">
        <v>183</v>
      </c>
      <c r="B312" s="518"/>
      <c r="C312" s="832" t="s">
        <v>1305</v>
      </c>
      <c r="D312" s="833"/>
      <c r="E312" s="834"/>
      <c r="G312" s="722" t="s">
        <v>172</v>
      </c>
      <c r="H312" s="747" t="s">
        <v>216</v>
      </c>
      <c r="I312" s="809"/>
      <c r="J312" s="810"/>
      <c r="K312" s="813" t="s">
        <v>217</v>
      </c>
      <c r="L312" s="814"/>
      <c r="M312" s="814"/>
      <c r="N312" s="814"/>
      <c r="O312" s="814"/>
      <c r="P312" s="815"/>
      <c r="Q312" s="789" t="s">
        <v>217</v>
      </c>
      <c r="R312" s="790"/>
      <c r="S312" s="790"/>
      <c r="T312" s="790"/>
      <c r="U312" s="790"/>
      <c r="V312" s="791"/>
      <c r="W312" s="785" t="s">
        <v>217</v>
      </c>
      <c r="X312" s="786"/>
      <c r="Y312" s="786"/>
      <c r="Z312" s="786"/>
      <c r="AA312" s="786"/>
      <c r="AB312" s="787"/>
      <c r="AC312" s="788"/>
      <c r="AD312" s="788"/>
      <c r="AE312" s="788"/>
      <c r="AF312" s="788"/>
      <c r="AG312" s="788"/>
      <c r="AH312" s="788"/>
      <c r="AI312" s="9"/>
      <c r="AJ312" s="9"/>
      <c r="AK312" s="9"/>
      <c r="AL312" s="9"/>
      <c r="AM312" s="621"/>
      <c r="AN312" s="621"/>
      <c r="AO312" s="103"/>
    </row>
    <row r="313" spans="1:41" s="11" customFormat="1" ht="15.75" thickBot="1" x14ac:dyDescent="0.3">
      <c r="A313" s="723"/>
      <c r="B313" s="518"/>
      <c r="C313" s="835"/>
      <c r="D313" s="836"/>
      <c r="E313" s="837"/>
      <c r="G313" s="723"/>
      <c r="H313" s="838"/>
      <c r="I313" s="839"/>
      <c r="J313" s="840"/>
      <c r="K313" s="813" t="s">
        <v>185</v>
      </c>
      <c r="L313" s="814"/>
      <c r="M313" s="814"/>
      <c r="N313" s="814"/>
      <c r="O313" s="814"/>
      <c r="P313" s="815"/>
      <c r="Q313" s="789" t="s">
        <v>186</v>
      </c>
      <c r="R313" s="790"/>
      <c r="S313" s="790"/>
      <c r="T313" s="790"/>
      <c r="U313" s="790"/>
      <c r="V313" s="791"/>
      <c r="W313" s="785" t="s">
        <v>187</v>
      </c>
      <c r="X313" s="786"/>
      <c r="Y313" s="786"/>
      <c r="Z313" s="786"/>
      <c r="AA313" s="786"/>
      <c r="AB313" s="787"/>
      <c r="AC313" s="788"/>
      <c r="AD313" s="788"/>
      <c r="AE313" s="788"/>
      <c r="AF313" s="788"/>
      <c r="AG313" s="788"/>
      <c r="AH313" s="788"/>
      <c r="AI313" s="9"/>
      <c r="AJ313" s="9"/>
      <c r="AK313" s="9"/>
      <c r="AL313" s="9"/>
      <c r="AM313" s="621"/>
      <c r="AN313" s="621"/>
      <c r="AO313" s="103"/>
    </row>
    <row r="314" spans="1:41" s="11" customFormat="1" ht="15.75" thickBot="1" x14ac:dyDescent="0.3">
      <c r="A314" s="723"/>
      <c r="B314" s="239"/>
      <c r="C314" s="728" t="s">
        <v>218</v>
      </c>
      <c r="D314" s="728" t="s">
        <v>169</v>
      </c>
      <c r="E314" s="722" t="s">
        <v>332</v>
      </c>
      <c r="G314" s="723"/>
      <c r="H314" s="748"/>
      <c r="I314" s="811"/>
      <c r="J314" s="812"/>
      <c r="K314" s="806" t="s">
        <v>219</v>
      </c>
      <c r="L314" s="807"/>
      <c r="M314" s="817" t="s">
        <v>220</v>
      </c>
      <c r="N314" s="818"/>
      <c r="O314" s="819" t="s">
        <v>221</v>
      </c>
      <c r="P314" s="820"/>
      <c r="Q314" s="800" t="s">
        <v>219</v>
      </c>
      <c r="R314" s="801"/>
      <c r="S314" s="802" t="s">
        <v>220</v>
      </c>
      <c r="T314" s="803"/>
      <c r="U314" s="804" t="s">
        <v>221</v>
      </c>
      <c r="V314" s="805"/>
      <c r="W314" s="792" t="s">
        <v>219</v>
      </c>
      <c r="X314" s="793"/>
      <c r="Y314" s="794" t="s">
        <v>220</v>
      </c>
      <c r="Z314" s="795"/>
      <c r="AA314" s="796" t="s">
        <v>221</v>
      </c>
      <c r="AB314" s="797"/>
      <c r="AC314" s="798"/>
      <c r="AD314" s="798"/>
      <c r="AE314" s="799"/>
      <c r="AF314" s="799"/>
      <c r="AG314" s="799"/>
      <c r="AH314" s="799"/>
      <c r="AI314" s="603"/>
      <c r="AJ314" s="603"/>
      <c r="AK314" s="593"/>
      <c r="AL314" s="593"/>
      <c r="AM314" s="622"/>
      <c r="AN314" s="622"/>
      <c r="AO314" s="103"/>
    </row>
    <row r="315" spans="1:41" s="11" customFormat="1" ht="15.75" thickBot="1" x14ac:dyDescent="0.3">
      <c r="A315" s="723"/>
      <c r="B315" s="239"/>
      <c r="C315" s="736"/>
      <c r="D315" s="736"/>
      <c r="E315" s="723"/>
      <c r="G315" s="724"/>
      <c r="H315" s="539" t="s">
        <v>219</v>
      </c>
      <c r="I315" s="540" t="s">
        <v>220</v>
      </c>
      <c r="J315" s="541" t="s">
        <v>221</v>
      </c>
      <c r="K315" s="542" t="s">
        <v>222</v>
      </c>
      <c r="L315" s="543" t="s">
        <v>223</v>
      </c>
      <c r="M315" s="542" t="s">
        <v>222</v>
      </c>
      <c r="N315" s="544" t="s">
        <v>223</v>
      </c>
      <c r="O315" s="545" t="s">
        <v>222</v>
      </c>
      <c r="P315" s="544" t="s">
        <v>223</v>
      </c>
      <c r="Q315" s="546" t="s">
        <v>222</v>
      </c>
      <c r="R315" s="547" t="s">
        <v>223</v>
      </c>
      <c r="S315" s="546" t="s">
        <v>222</v>
      </c>
      <c r="T315" s="548" t="s">
        <v>223</v>
      </c>
      <c r="U315" s="549" t="s">
        <v>222</v>
      </c>
      <c r="V315" s="548" t="s">
        <v>223</v>
      </c>
      <c r="W315" s="550" t="s">
        <v>222</v>
      </c>
      <c r="X315" s="551" t="s">
        <v>223</v>
      </c>
      <c r="Y315" s="550" t="s">
        <v>222</v>
      </c>
      <c r="Z315" s="552" t="s">
        <v>223</v>
      </c>
      <c r="AA315" s="553" t="s">
        <v>222</v>
      </c>
      <c r="AB315" s="552" t="s">
        <v>223</v>
      </c>
      <c r="AC315" s="593"/>
      <c r="AD315" s="593"/>
      <c r="AE315" s="593"/>
      <c r="AF315" s="593"/>
      <c r="AG315" s="593"/>
      <c r="AH315" s="593"/>
      <c r="AI315" s="593"/>
      <c r="AJ315" s="593"/>
      <c r="AK315" s="593"/>
      <c r="AL315" s="593"/>
      <c r="AM315" s="622"/>
      <c r="AN315" s="622"/>
      <c r="AO315" s="103"/>
    </row>
    <row r="316" spans="1:41" s="11" customFormat="1" x14ac:dyDescent="0.25">
      <c r="A316" s="730" t="s">
        <v>422</v>
      </c>
      <c r="B316" s="28"/>
      <c r="C316" s="216" t="s">
        <v>1307</v>
      </c>
      <c r="D316" s="65" t="s">
        <v>26</v>
      </c>
      <c r="E316" s="520">
        <f t="shared" ref="E316:E353" si="31">J316</f>
        <v>11416.666666666666</v>
      </c>
      <c r="G316" s="65">
        <f t="shared" ref="G316:G353" si="32">COUNT(K316:AB316)</f>
        <v>18</v>
      </c>
      <c r="H316" s="223">
        <f>AVERAGE(K316,L316,Q316,R316,W316,X316)</f>
        <v>6916.666666666667</v>
      </c>
      <c r="I316" s="223">
        <f>AVERAGE(M316,N316,S316,T316,Y316,Z316)</f>
        <v>9250</v>
      </c>
      <c r="J316" s="523">
        <f>AVERAGE(O316,P316,U316,V316,AA316,AB316)</f>
        <v>11416.666666666666</v>
      </c>
      <c r="K316" s="565">
        <v>8000</v>
      </c>
      <c r="L316" s="566">
        <v>10000</v>
      </c>
      <c r="M316" s="566">
        <v>10000</v>
      </c>
      <c r="N316" s="566">
        <v>13500</v>
      </c>
      <c r="O316" s="566">
        <v>12000</v>
      </c>
      <c r="P316" s="567">
        <v>16000</v>
      </c>
      <c r="Q316" s="565">
        <v>5000</v>
      </c>
      <c r="R316" s="566">
        <v>7000</v>
      </c>
      <c r="S316" s="566">
        <v>8000</v>
      </c>
      <c r="T316" s="566">
        <v>10000</v>
      </c>
      <c r="U316" s="566">
        <v>10000</v>
      </c>
      <c r="V316" s="567">
        <v>14500</v>
      </c>
      <c r="W316" s="565">
        <v>3500</v>
      </c>
      <c r="X316" s="566">
        <v>8000</v>
      </c>
      <c r="Y316" s="566">
        <v>4000</v>
      </c>
      <c r="Z316" s="566">
        <v>10000</v>
      </c>
      <c r="AA316" s="566">
        <v>4000</v>
      </c>
      <c r="AB316" s="567">
        <v>12000</v>
      </c>
      <c r="AC316" s="554"/>
      <c r="AD316" s="554"/>
      <c r="AE316" s="554"/>
      <c r="AF316" s="554"/>
      <c r="AG316" s="554"/>
      <c r="AH316" s="554"/>
      <c r="AI316" s="554"/>
      <c r="AJ316" s="554"/>
      <c r="AK316" s="554"/>
      <c r="AL316" s="554"/>
      <c r="AM316" s="623"/>
      <c r="AN316" s="623"/>
      <c r="AO316" s="103"/>
    </row>
    <row r="317" spans="1:41" s="11" customFormat="1" x14ac:dyDescent="0.25">
      <c r="A317" s="731"/>
      <c r="B317" s="28"/>
      <c r="C317" s="287" t="s">
        <v>424</v>
      </c>
      <c r="D317" s="265" t="s">
        <v>27</v>
      </c>
      <c r="E317" s="463">
        <f t="shared" si="31"/>
        <v>17500</v>
      </c>
      <c r="G317" s="265">
        <f t="shared" si="32"/>
        <v>6</v>
      </c>
      <c r="H317" s="7">
        <f t="shared" ref="H317:H380" si="33">AVERAGE(K317,L317,Q317,R317,W317,X317)</f>
        <v>12500</v>
      </c>
      <c r="I317" s="7">
        <f t="shared" ref="I317:I380" si="34">AVERAGE(M317,N317,S317,T317,Y317,Z317)</f>
        <v>14500</v>
      </c>
      <c r="J317" s="507">
        <f t="shared" ref="J317:J380" si="35">AVERAGE(O317,P317,U317,V317,AA317,AB317)</f>
        <v>17500</v>
      </c>
      <c r="K317" s="558">
        <v>11000</v>
      </c>
      <c r="L317" s="554">
        <v>14000</v>
      </c>
      <c r="M317" s="554">
        <v>13000</v>
      </c>
      <c r="N317" s="554">
        <v>16000</v>
      </c>
      <c r="O317" s="554">
        <v>15000</v>
      </c>
      <c r="P317" s="559">
        <v>20000</v>
      </c>
      <c r="Q317" s="558" t="s">
        <v>27</v>
      </c>
      <c r="R317" s="554" t="s">
        <v>27</v>
      </c>
      <c r="S317" s="554" t="s">
        <v>27</v>
      </c>
      <c r="T317" s="554" t="s">
        <v>27</v>
      </c>
      <c r="U317" s="554" t="s">
        <v>27</v>
      </c>
      <c r="V317" s="559" t="s">
        <v>27</v>
      </c>
      <c r="W317" s="558" t="s">
        <v>27</v>
      </c>
      <c r="X317" s="554" t="s">
        <v>27</v>
      </c>
      <c r="Y317" s="554" t="s">
        <v>27</v>
      </c>
      <c r="Z317" s="554" t="s">
        <v>27</v>
      </c>
      <c r="AA317" s="554" t="s">
        <v>27</v>
      </c>
      <c r="AB317" s="559" t="s">
        <v>27</v>
      </c>
      <c r="AC317" s="554"/>
      <c r="AD317" s="554"/>
      <c r="AE317" s="554"/>
      <c r="AF317" s="554"/>
      <c r="AG317" s="554"/>
      <c r="AH317" s="554"/>
      <c r="AI317" s="554"/>
      <c r="AJ317" s="554"/>
      <c r="AK317" s="554"/>
      <c r="AL317" s="554"/>
      <c r="AM317" s="623"/>
      <c r="AN317" s="623"/>
      <c r="AO317" s="103"/>
    </row>
    <row r="318" spans="1:41" s="11" customFormat="1" ht="15.75" thickBot="1" x14ac:dyDescent="0.3">
      <c r="A318" s="731"/>
      <c r="B318" s="28"/>
      <c r="C318" s="135" t="s">
        <v>423</v>
      </c>
      <c r="D318" s="36" t="s">
        <v>32</v>
      </c>
      <c r="E318" s="455">
        <f t="shared" si="31"/>
        <v>5250</v>
      </c>
      <c r="G318" s="36">
        <f t="shared" si="32"/>
        <v>12</v>
      </c>
      <c r="H318" s="38">
        <f t="shared" si="33"/>
        <v>2875</v>
      </c>
      <c r="I318" s="38">
        <f t="shared" si="34"/>
        <v>4000</v>
      </c>
      <c r="J318" s="524">
        <f t="shared" si="35"/>
        <v>5250</v>
      </c>
      <c r="K318" s="571" t="s">
        <v>27</v>
      </c>
      <c r="L318" s="572" t="s">
        <v>27</v>
      </c>
      <c r="M318" s="572" t="s">
        <v>27</v>
      </c>
      <c r="N318" s="572" t="s">
        <v>27</v>
      </c>
      <c r="O318" s="572" t="s">
        <v>27</v>
      </c>
      <c r="P318" s="573" t="s">
        <v>27</v>
      </c>
      <c r="Q318" s="571">
        <v>2500</v>
      </c>
      <c r="R318" s="572">
        <v>4000</v>
      </c>
      <c r="S318" s="572">
        <v>4000</v>
      </c>
      <c r="T318" s="572">
        <v>5000</v>
      </c>
      <c r="U318" s="572">
        <v>5000</v>
      </c>
      <c r="V318" s="573">
        <v>7000</v>
      </c>
      <c r="W318" s="571">
        <v>2000</v>
      </c>
      <c r="X318" s="572">
        <v>3000</v>
      </c>
      <c r="Y318" s="572">
        <v>2500</v>
      </c>
      <c r="Z318" s="572">
        <v>4500</v>
      </c>
      <c r="AA318" s="572">
        <v>3000</v>
      </c>
      <c r="AB318" s="573">
        <v>6000</v>
      </c>
      <c r="AC318" s="554"/>
      <c r="AD318" s="554"/>
      <c r="AE318" s="554"/>
      <c r="AF318" s="554"/>
      <c r="AG318" s="554"/>
      <c r="AH318" s="554"/>
      <c r="AI318" s="554"/>
      <c r="AJ318" s="554"/>
      <c r="AK318" s="554"/>
      <c r="AL318" s="554"/>
      <c r="AM318" s="623"/>
      <c r="AN318" s="623"/>
      <c r="AO318" s="103"/>
    </row>
    <row r="319" spans="1:41" s="11" customFormat="1" x14ac:dyDescent="0.25">
      <c r="A319" s="730" t="s">
        <v>425</v>
      </c>
      <c r="B319" s="28"/>
      <c r="C319" s="287" t="s">
        <v>426</v>
      </c>
      <c r="D319" s="265" t="s">
        <v>27</v>
      </c>
      <c r="E319" s="463">
        <f t="shared" si="31"/>
        <v>9416.6666666666661</v>
      </c>
      <c r="G319" s="265">
        <f t="shared" si="32"/>
        <v>18</v>
      </c>
      <c r="H319" s="7">
        <f t="shared" si="33"/>
        <v>5666.666666666667</v>
      </c>
      <c r="I319" s="7">
        <f t="shared" si="34"/>
        <v>7666.666666666667</v>
      </c>
      <c r="J319" s="507">
        <f t="shared" si="35"/>
        <v>9416.6666666666661</v>
      </c>
      <c r="K319" s="558">
        <v>6000</v>
      </c>
      <c r="L319" s="554">
        <v>8000</v>
      </c>
      <c r="M319" s="554">
        <v>7000</v>
      </c>
      <c r="N319" s="554">
        <v>10000</v>
      </c>
      <c r="O319" s="554">
        <v>9000</v>
      </c>
      <c r="P319" s="559">
        <v>12000</v>
      </c>
      <c r="Q319" s="558">
        <v>4500</v>
      </c>
      <c r="R319" s="554">
        <v>6000</v>
      </c>
      <c r="S319" s="554">
        <v>5000</v>
      </c>
      <c r="T319" s="554">
        <v>9000</v>
      </c>
      <c r="U319" s="554">
        <v>7000</v>
      </c>
      <c r="V319" s="559">
        <v>13500</v>
      </c>
      <c r="W319" s="558">
        <v>3500</v>
      </c>
      <c r="X319" s="554">
        <v>6000</v>
      </c>
      <c r="Y319" s="554">
        <v>5000</v>
      </c>
      <c r="Z319" s="554">
        <v>10000</v>
      </c>
      <c r="AA319" s="554">
        <v>5000</v>
      </c>
      <c r="AB319" s="559">
        <v>10000</v>
      </c>
      <c r="AC319" s="554"/>
      <c r="AD319" s="554"/>
      <c r="AE319" s="554"/>
      <c r="AF319" s="554"/>
      <c r="AG319" s="554"/>
      <c r="AH319" s="554"/>
      <c r="AI319" s="554"/>
      <c r="AJ319" s="554"/>
      <c r="AK319" s="554"/>
      <c r="AL319" s="554"/>
      <c r="AM319" s="623"/>
      <c r="AN319" s="623"/>
      <c r="AO319" s="103"/>
    </row>
    <row r="320" spans="1:41" s="11" customFormat="1" x14ac:dyDescent="0.25">
      <c r="A320" s="731"/>
      <c r="B320" s="28"/>
      <c r="C320" s="82" t="s">
        <v>427</v>
      </c>
      <c r="D320" s="32" t="s">
        <v>27</v>
      </c>
      <c r="E320" s="59">
        <f t="shared" si="31"/>
        <v>13500</v>
      </c>
      <c r="G320" s="32">
        <f t="shared" si="32"/>
        <v>6</v>
      </c>
      <c r="H320" s="34">
        <f t="shared" si="33"/>
        <v>9500</v>
      </c>
      <c r="I320" s="34">
        <f t="shared" si="34"/>
        <v>11500</v>
      </c>
      <c r="J320" s="521">
        <f t="shared" si="35"/>
        <v>13500</v>
      </c>
      <c r="K320" s="568">
        <v>7000</v>
      </c>
      <c r="L320" s="569">
        <v>12000</v>
      </c>
      <c r="M320" s="569">
        <v>9000</v>
      </c>
      <c r="N320" s="569">
        <v>14000</v>
      </c>
      <c r="O320" s="569">
        <v>11000</v>
      </c>
      <c r="P320" s="570">
        <v>16000</v>
      </c>
      <c r="Q320" s="568" t="s">
        <v>27</v>
      </c>
      <c r="R320" s="569" t="s">
        <v>27</v>
      </c>
      <c r="S320" s="569" t="s">
        <v>27</v>
      </c>
      <c r="T320" s="569" t="s">
        <v>27</v>
      </c>
      <c r="U320" s="569" t="s">
        <v>27</v>
      </c>
      <c r="V320" s="570" t="s">
        <v>27</v>
      </c>
      <c r="W320" s="568" t="s">
        <v>27</v>
      </c>
      <c r="X320" s="569" t="s">
        <v>27</v>
      </c>
      <c r="Y320" s="569" t="s">
        <v>27</v>
      </c>
      <c r="Z320" s="569" t="s">
        <v>27</v>
      </c>
      <c r="AA320" s="569" t="s">
        <v>27</v>
      </c>
      <c r="AB320" s="570" t="s">
        <v>27</v>
      </c>
      <c r="AC320" s="554"/>
      <c r="AD320" s="554"/>
      <c r="AE320" s="554"/>
      <c r="AF320" s="554"/>
      <c r="AG320" s="554"/>
      <c r="AH320" s="554"/>
      <c r="AI320" s="554"/>
      <c r="AJ320" s="554"/>
      <c r="AK320" s="554"/>
      <c r="AL320" s="554"/>
      <c r="AM320" s="623"/>
      <c r="AN320" s="623"/>
      <c r="AO320" s="103"/>
    </row>
    <row r="321" spans="1:41" s="11" customFormat="1" x14ac:dyDescent="0.25">
      <c r="A321" s="731"/>
      <c r="B321" s="28"/>
      <c r="C321" s="287" t="s">
        <v>428</v>
      </c>
      <c r="D321" s="265" t="s">
        <v>27</v>
      </c>
      <c r="E321" s="463">
        <f t="shared" si="31"/>
        <v>14750</v>
      </c>
      <c r="G321" s="265">
        <f t="shared" si="32"/>
        <v>12</v>
      </c>
      <c r="H321" s="7">
        <f t="shared" si="33"/>
        <v>9875</v>
      </c>
      <c r="I321" s="7">
        <f t="shared" si="34"/>
        <v>11750</v>
      </c>
      <c r="J321" s="507">
        <f t="shared" si="35"/>
        <v>14750</v>
      </c>
      <c r="K321" s="558">
        <v>9000</v>
      </c>
      <c r="L321" s="554">
        <v>14000</v>
      </c>
      <c r="M321" s="554">
        <v>11000</v>
      </c>
      <c r="N321" s="554">
        <v>16000</v>
      </c>
      <c r="O321" s="554">
        <v>13000</v>
      </c>
      <c r="P321" s="559">
        <v>18000</v>
      </c>
      <c r="Q321" s="558" t="s">
        <v>27</v>
      </c>
      <c r="R321" s="554" t="s">
        <v>27</v>
      </c>
      <c r="S321" s="554" t="s">
        <v>27</v>
      </c>
      <c r="T321" s="554" t="s">
        <v>27</v>
      </c>
      <c r="U321" s="554" t="s">
        <v>27</v>
      </c>
      <c r="V321" s="559" t="s">
        <v>27</v>
      </c>
      <c r="W321" s="558">
        <v>6500</v>
      </c>
      <c r="X321" s="554">
        <v>10000</v>
      </c>
      <c r="Y321" s="554">
        <v>8000</v>
      </c>
      <c r="Z321" s="554">
        <v>12000</v>
      </c>
      <c r="AA321" s="554">
        <v>10000</v>
      </c>
      <c r="AB321" s="559">
        <v>18000</v>
      </c>
      <c r="AC321" s="554"/>
      <c r="AD321" s="554"/>
      <c r="AE321" s="554"/>
      <c r="AF321" s="554"/>
      <c r="AG321" s="554"/>
      <c r="AH321" s="554"/>
      <c r="AI321" s="554"/>
      <c r="AJ321" s="554"/>
      <c r="AK321" s="554"/>
      <c r="AL321" s="554"/>
      <c r="AM321" s="623"/>
      <c r="AN321" s="623"/>
      <c r="AO321" s="103"/>
    </row>
    <row r="322" spans="1:41" s="11" customFormat="1" ht="15.75" thickBot="1" x14ac:dyDescent="0.3">
      <c r="A322" s="732"/>
      <c r="B322" s="28"/>
      <c r="C322" s="82" t="s">
        <v>246</v>
      </c>
      <c r="D322" s="32" t="s">
        <v>27</v>
      </c>
      <c r="E322" s="59">
        <f t="shared" si="31"/>
        <v>22750</v>
      </c>
      <c r="G322" s="32">
        <f t="shared" si="32"/>
        <v>12</v>
      </c>
      <c r="H322" s="34">
        <f t="shared" si="33"/>
        <v>13875</v>
      </c>
      <c r="I322" s="34">
        <f t="shared" si="34"/>
        <v>14500</v>
      </c>
      <c r="J322" s="521">
        <f t="shared" si="35"/>
        <v>22750</v>
      </c>
      <c r="K322" s="568">
        <v>12000</v>
      </c>
      <c r="L322" s="569">
        <v>17000</v>
      </c>
      <c r="M322" s="569">
        <v>14000</v>
      </c>
      <c r="N322" s="569">
        <v>19000</v>
      </c>
      <c r="O322" s="569">
        <v>16000</v>
      </c>
      <c r="P322" s="570">
        <v>25000</v>
      </c>
      <c r="Q322" s="568" t="s">
        <v>27</v>
      </c>
      <c r="R322" s="569" t="s">
        <v>27</v>
      </c>
      <c r="S322" s="569" t="s">
        <v>27</v>
      </c>
      <c r="T322" s="569" t="s">
        <v>27</v>
      </c>
      <c r="U322" s="569" t="s">
        <v>27</v>
      </c>
      <c r="V322" s="570" t="s">
        <v>27</v>
      </c>
      <c r="W322" s="568">
        <v>11500</v>
      </c>
      <c r="X322" s="569">
        <v>15000</v>
      </c>
      <c r="Y322" s="569">
        <v>10000</v>
      </c>
      <c r="Z322" s="569">
        <v>15000</v>
      </c>
      <c r="AA322" s="569">
        <v>20000</v>
      </c>
      <c r="AB322" s="570">
        <v>30000</v>
      </c>
      <c r="AC322" s="554"/>
      <c r="AD322" s="554"/>
      <c r="AE322" s="554"/>
      <c r="AF322" s="554"/>
      <c r="AG322" s="554"/>
      <c r="AH322" s="554"/>
      <c r="AI322" s="554"/>
      <c r="AJ322" s="554"/>
      <c r="AK322" s="554"/>
      <c r="AL322" s="554"/>
      <c r="AM322" s="623"/>
      <c r="AN322" s="623"/>
      <c r="AO322" s="103"/>
    </row>
    <row r="323" spans="1:41" s="11" customFormat="1" x14ac:dyDescent="0.25">
      <c r="A323" s="730" t="s">
        <v>429</v>
      </c>
      <c r="B323" s="28"/>
      <c r="C323" s="461" t="s">
        <v>430</v>
      </c>
      <c r="D323" s="266" t="s">
        <v>27</v>
      </c>
      <c r="E323" s="462">
        <f t="shared" si="31"/>
        <v>14000</v>
      </c>
      <c r="F323" s="575"/>
      <c r="G323" s="266">
        <f t="shared" si="32"/>
        <v>6</v>
      </c>
      <c r="H323" s="466">
        <f t="shared" si="33"/>
        <v>9000</v>
      </c>
      <c r="I323" s="466">
        <f t="shared" si="34"/>
        <v>11750</v>
      </c>
      <c r="J323" s="506">
        <f t="shared" si="35"/>
        <v>14000</v>
      </c>
      <c r="K323" s="555">
        <v>8000</v>
      </c>
      <c r="L323" s="556">
        <v>10000</v>
      </c>
      <c r="M323" s="556">
        <v>10000</v>
      </c>
      <c r="N323" s="556">
        <v>13500</v>
      </c>
      <c r="O323" s="556">
        <v>12000</v>
      </c>
      <c r="P323" s="557">
        <v>16000</v>
      </c>
      <c r="Q323" s="555" t="s">
        <v>27</v>
      </c>
      <c r="R323" s="556" t="s">
        <v>27</v>
      </c>
      <c r="S323" s="556" t="s">
        <v>27</v>
      </c>
      <c r="T323" s="556" t="s">
        <v>27</v>
      </c>
      <c r="U323" s="556" t="s">
        <v>27</v>
      </c>
      <c r="V323" s="557" t="s">
        <v>27</v>
      </c>
      <c r="W323" s="555" t="s">
        <v>27</v>
      </c>
      <c r="X323" s="556" t="s">
        <v>27</v>
      </c>
      <c r="Y323" s="556" t="s">
        <v>27</v>
      </c>
      <c r="Z323" s="556" t="s">
        <v>27</v>
      </c>
      <c r="AA323" s="556" t="s">
        <v>27</v>
      </c>
      <c r="AB323" s="557" t="s">
        <v>27</v>
      </c>
      <c r="AC323" s="554"/>
      <c r="AD323" s="554"/>
      <c r="AE323" s="554"/>
      <c r="AF323" s="554"/>
      <c r="AG323" s="554"/>
      <c r="AH323" s="554"/>
      <c r="AI323" s="554"/>
      <c r="AJ323" s="554"/>
      <c r="AK323" s="554"/>
      <c r="AL323" s="554"/>
      <c r="AM323" s="623"/>
      <c r="AN323" s="623"/>
      <c r="AO323" s="103"/>
    </row>
    <row r="324" spans="1:41" s="11" customFormat="1" ht="15.75" thickBot="1" x14ac:dyDescent="0.3">
      <c r="A324" s="731"/>
      <c r="B324" s="28"/>
      <c r="C324" s="135" t="s">
        <v>1353</v>
      </c>
      <c r="D324" s="36" t="s">
        <v>34</v>
      </c>
      <c r="E324" s="455">
        <f t="shared" si="31"/>
        <v>9000</v>
      </c>
      <c r="G324" s="36">
        <f t="shared" si="32"/>
        <v>12</v>
      </c>
      <c r="H324" s="38">
        <f t="shared" si="33"/>
        <v>3250</v>
      </c>
      <c r="I324" s="38">
        <f t="shared" si="34"/>
        <v>5750</v>
      </c>
      <c r="J324" s="524">
        <f t="shared" si="35"/>
        <v>9000</v>
      </c>
      <c r="K324" s="571" t="s">
        <v>27</v>
      </c>
      <c r="L324" s="572" t="s">
        <v>27</v>
      </c>
      <c r="M324" s="572" t="s">
        <v>27</v>
      </c>
      <c r="N324" s="572" t="s">
        <v>27</v>
      </c>
      <c r="O324" s="572" t="s">
        <v>27</v>
      </c>
      <c r="P324" s="573" t="s">
        <v>27</v>
      </c>
      <c r="Q324" s="571">
        <v>2500</v>
      </c>
      <c r="R324" s="572">
        <v>4000</v>
      </c>
      <c r="S324" s="572">
        <v>4500</v>
      </c>
      <c r="T324" s="572">
        <v>7000</v>
      </c>
      <c r="U324" s="572">
        <v>7000</v>
      </c>
      <c r="V324" s="573">
        <v>11000</v>
      </c>
      <c r="W324" s="571">
        <v>2500</v>
      </c>
      <c r="X324" s="572">
        <v>4000</v>
      </c>
      <c r="Y324" s="572">
        <v>4500</v>
      </c>
      <c r="Z324" s="572">
        <v>7000</v>
      </c>
      <c r="AA324" s="572">
        <v>7000</v>
      </c>
      <c r="AB324" s="573">
        <v>11000</v>
      </c>
      <c r="AC324" s="554"/>
      <c r="AD324" s="554"/>
      <c r="AE324" s="554"/>
      <c r="AF324" s="554"/>
      <c r="AG324" s="554"/>
      <c r="AH324" s="554"/>
      <c r="AI324" s="554"/>
      <c r="AJ324" s="554"/>
      <c r="AK324" s="554"/>
      <c r="AL324" s="554"/>
      <c r="AM324" s="623"/>
      <c r="AN324" s="623"/>
      <c r="AO324" s="103"/>
    </row>
    <row r="325" spans="1:41" s="11" customFormat="1" x14ac:dyDescent="0.25">
      <c r="A325" s="730" t="s">
        <v>431</v>
      </c>
      <c r="B325" s="28"/>
      <c r="C325" s="287" t="s">
        <v>1308</v>
      </c>
      <c r="D325" s="265" t="s">
        <v>56</v>
      </c>
      <c r="E325" s="463">
        <f t="shared" si="31"/>
        <v>8166.666666666667</v>
      </c>
      <c r="F325" s="575"/>
      <c r="G325" s="265">
        <f t="shared" si="32"/>
        <v>18</v>
      </c>
      <c r="H325" s="7">
        <f t="shared" si="33"/>
        <v>5750</v>
      </c>
      <c r="I325" s="7">
        <f t="shared" si="34"/>
        <v>6750</v>
      </c>
      <c r="J325" s="507">
        <f t="shared" si="35"/>
        <v>8166.666666666667</v>
      </c>
      <c r="K325" s="558">
        <v>5000</v>
      </c>
      <c r="L325" s="554">
        <v>7000</v>
      </c>
      <c r="M325" s="554">
        <v>6000</v>
      </c>
      <c r="N325" s="554">
        <v>8500</v>
      </c>
      <c r="O325" s="554">
        <v>7000</v>
      </c>
      <c r="P325" s="559">
        <v>10000</v>
      </c>
      <c r="Q325" s="558">
        <v>4000</v>
      </c>
      <c r="R325" s="554">
        <v>7000</v>
      </c>
      <c r="S325" s="554">
        <v>5500</v>
      </c>
      <c r="T325" s="554">
        <v>8500</v>
      </c>
      <c r="U325" s="554">
        <v>6000</v>
      </c>
      <c r="V325" s="559">
        <v>10000</v>
      </c>
      <c r="W325" s="558">
        <v>3500</v>
      </c>
      <c r="X325" s="554">
        <v>8000</v>
      </c>
      <c r="Y325" s="554">
        <v>4000</v>
      </c>
      <c r="Z325" s="554">
        <v>8000</v>
      </c>
      <c r="AA325" s="554">
        <v>6000</v>
      </c>
      <c r="AB325" s="559">
        <v>10000</v>
      </c>
      <c r="AC325" s="554"/>
      <c r="AD325" s="554"/>
      <c r="AE325" s="554"/>
      <c r="AF325" s="554"/>
      <c r="AG325" s="554"/>
      <c r="AH325" s="554"/>
      <c r="AI325" s="554"/>
      <c r="AJ325" s="554"/>
      <c r="AK325" s="554"/>
      <c r="AL325" s="554"/>
      <c r="AM325" s="623"/>
      <c r="AN325" s="623"/>
      <c r="AO325" s="103"/>
    </row>
    <row r="326" spans="1:41" s="11" customFormat="1" x14ac:dyDescent="0.25">
      <c r="A326" s="731"/>
      <c r="B326" s="28"/>
      <c r="C326" s="82" t="s">
        <v>1309</v>
      </c>
      <c r="D326" s="32" t="s">
        <v>27</v>
      </c>
      <c r="E326" s="59">
        <f t="shared" si="31"/>
        <v>13666.666666666666</v>
      </c>
      <c r="G326" s="32">
        <f t="shared" si="32"/>
        <v>18</v>
      </c>
      <c r="H326" s="34">
        <f t="shared" si="33"/>
        <v>10333.333333333334</v>
      </c>
      <c r="I326" s="34">
        <f t="shared" si="34"/>
        <v>11833.333333333334</v>
      </c>
      <c r="J326" s="521">
        <f t="shared" si="35"/>
        <v>13666.666666666666</v>
      </c>
      <c r="K326" s="568">
        <v>10000</v>
      </c>
      <c r="L326" s="569">
        <v>12000</v>
      </c>
      <c r="M326" s="569">
        <v>11000</v>
      </c>
      <c r="N326" s="569">
        <v>13500</v>
      </c>
      <c r="O326" s="569">
        <v>12000</v>
      </c>
      <c r="P326" s="570">
        <v>15000</v>
      </c>
      <c r="Q326" s="568">
        <v>10000</v>
      </c>
      <c r="R326" s="569">
        <v>12000</v>
      </c>
      <c r="S326" s="569">
        <v>11000</v>
      </c>
      <c r="T326" s="569">
        <v>13500</v>
      </c>
      <c r="U326" s="569">
        <v>12000</v>
      </c>
      <c r="V326" s="570">
        <v>16000</v>
      </c>
      <c r="W326" s="568">
        <v>7000</v>
      </c>
      <c r="X326" s="569">
        <v>11000</v>
      </c>
      <c r="Y326" s="569">
        <v>9000</v>
      </c>
      <c r="Z326" s="569">
        <v>13000</v>
      </c>
      <c r="AA326" s="569">
        <v>10000</v>
      </c>
      <c r="AB326" s="570">
        <v>17000</v>
      </c>
      <c r="AC326" s="554"/>
      <c r="AD326" s="554"/>
      <c r="AE326" s="554"/>
      <c r="AF326" s="554"/>
      <c r="AG326" s="554"/>
      <c r="AH326" s="554"/>
      <c r="AI326" s="554"/>
      <c r="AJ326" s="554"/>
      <c r="AK326" s="554"/>
      <c r="AL326" s="554"/>
      <c r="AM326" s="623"/>
      <c r="AN326" s="623"/>
      <c r="AO326" s="103"/>
    </row>
    <row r="327" spans="1:41" s="11" customFormat="1" x14ac:dyDescent="0.25">
      <c r="A327" s="731"/>
      <c r="B327" s="28"/>
      <c r="C327" s="287" t="s">
        <v>1310</v>
      </c>
      <c r="D327" s="265" t="s">
        <v>58</v>
      </c>
      <c r="E327" s="463">
        <f t="shared" si="31"/>
        <v>10666.666666666666</v>
      </c>
      <c r="G327" s="265">
        <f t="shared" si="32"/>
        <v>18</v>
      </c>
      <c r="H327" s="7">
        <f t="shared" si="33"/>
        <v>7583.333333333333</v>
      </c>
      <c r="I327" s="7">
        <f t="shared" si="34"/>
        <v>9166.6666666666661</v>
      </c>
      <c r="J327" s="507">
        <f t="shared" si="35"/>
        <v>10666.666666666666</v>
      </c>
      <c r="K327" s="558">
        <v>6000</v>
      </c>
      <c r="L327" s="554">
        <v>8000</v>
      </c>
      <c r="M327" s="554">
        <v>7000</v>
      </c>
      <c r="N327" s="554">
        <v>9000</v>
      </c>
      <c r="O327" s="554">
        <v>8000</v>
      </c>
      <c r="P327" s="559">
        <v>12000</v>
      </c>
      <c r="Q327" s="558">
        <v>5000</v>
      </c>
      <c r="R327" s="554">
        <v>7500</v>
      </c>
      <c r="S327" s="554">
        <v>8000</v>
      </c>
      <c r="T327" s="554">
        <v>9000</v>
      </c>
      <c r="U327" s="554">
        <v>7000</v>
      </c>
      <c r="V327" s="559">
        <v>11000</v>
      </c>
      <c r="W327" s="558">
        <v>7000</v>
      </c>
      <c r="X327" s="554">
        <v>12000</v>
      </c>
      <c r="Y327" s="554">
        <v>9000</v>
      </c>
      <c r="Z327" s="554">
        <v>13000</v>
      </c>
      <c r="AA327" s="554">
        <v>10000</v>
      </c>
      <c r="AB327" s="559">
        <v>16000</v>
      </c>
      <c r="AC327" s="554"/>
      <c r="AD327" s="554"/>
      <c r="AE327" s="554"/>
      <c r="AF327" s="554"/>
      <c r="AG327" s="554"/>
      <c r="AH327" s="554"/>
      <c r="AI327" s="554"/>
      <c r="AJ327" s="554"/>
      <c r="AK327" s="554"/>
      <c r="AL327" s="554"/>
      <c r="AM327" s="623"/>
      <c r="AN327" s="623"/>
      <c r="AO327" s="103"/>
    </row>
    <row r="328" spans="1:41" s="11" customFormat="1" x14ac:dyDescent="0.25">
      <c r="A328" s="731"/>
      <c r="B328" s="28"/>
      <c r="C328" s="82" t="s">
        <v>1311</v>
      </c>
      <c r="D328" s="32" t="s">
        <v>27</v>
      </c>
      <c r="E328" s="59">
        <f t="shared" si="31"/>
        <v>14333.333333333334</v>
      </c>
      <c r="G328" s="32">
        <f t="shared" si="32"/>
        <v>18</v>
      </c>
      <c r="H328" s="34">
        <f t="shared" si="33"/>
        <v>11833.333333333334</v>
      </c>
      <c r="I328" s="34">
        <f t="shared" si="34"/>
        <v>13166.666666666666</v>
      </c>
      <c r="J328" s="521">
        <f t="shared" si="35"/>
        <v>14333.333333333334</v>
      </c>
      <c r="K328" s="568">
        <v>9500</v>
      </c>
      <c r="L328" s="569">
        <v>12000</v>
      </c>
      <c r="M328" s="569">
        <v>10500</v>
      </c>
      <c r="N328" s="569">
        <v>13500</v>
      </c>
      <c r="O328" s="569">
        <v>12000</v>
      </c>
      <c r="P328" s="570">
        <v>15000</v>
      </c>
      <c r="Q328" s="568">
        <v>9500</v>
      </c>
      <c r="R328" s="569">
        <v>12000</v>
      </c>
      <c r="S328" s="569">
        <v>10500</v>
      </c>
      <c r="T328" s="569">
        <v>13500</v>
      </c>
      <c r="U328" s="569">
        <v>12000</v>
      </c>
      <c r="V328" s="570">
        <v>16000</v>
      </c>
      <c r="W328" s="568">
        <v>12000</v>
      </c>
      <c r="X328" s="569">
        <v>16000</v>
      </c>
      <c r="Y328" s="569">
        <v>13000</v>
      </c>
      <c r="Z328" s="569">
        <v>18000</v>
      </c>
      <c r="AA328" s="569">
        <v>13000</v>
      </c>
      <c r="AB328" s="570">
        <v>18000</v>
      </c>
      <c r="AC328" s="554"/>
      <c r="AD328" s="554"/>
      <c r="AE328" s="554"/>
      <c r="AF328" s="554"/>
      <c r="AG328" s="554"/>
      <c r="AH328" s="554"/>
      <c r="AI328" s="554"/>
      <c r="AJ328" s="554"/>
      <c r="AK328" s="554"/>
      <c r="AL328" s="554"/>
      <c r="AM328" s="623"/>
      <c r="AN328" s="623"/>
      <c r="AO328" s="103"/>
    </row>
    <row r="329" spans="1:41" s="11" customFormat="1" ht="15.75" thickBot="1" x14ac:dyDescent="0.3">
      <c r="A329" s="732"/>
      <c r="B329" s="28"/>
      <c r="C329" s="287" t="s">
        <v>432</v>
      </c>
      <c r="D329" s="265" t="s">
        <v>37</v>
      </c>
      <c r="E329" s="463">
        <f t="shared" si="31"/>
        <v>20000</v>
      </c>
      <c r="G329" s="265">
        <f t="shared" si="32"/>
        <v>18</v>
      </c>
      <c r="H329" s="7">
        <f t="shared" si="33"/>
        <v>15000</v>
      </c>
      <c r="I329" s="7">
        <f t="shared" si="34"/>
        <v>16833.333333333332</v>
      </c>
      <c r="J329" s="507">
        <f t="shared" si="35"/>
        <v>20000</v>
      </c>
      <c r="K329" s="558">
        <v>13500</v>
      </c>
      <c r="L329" s="554">
        <v>15000</v>
      </c>
      <c r="M329" s="554">
        <v>16000</v>
      </c>
      <c r="N329" s="554">
        <v>17000</v>
      </c>
      <c r="O329" s="554">
        <v>18000</v>
      </c>
      <c r="P329" s="559">
        <v>20000</v>
      </c>
      <c r="Q329" s="558">
        <v>13500</v>
      </c>
      <c r="R329" s="554">
        <v>15000</v>
      </c>
      <c r="S329" s="554">
        <v>16000</v>
      </c>
      <c r="T329" s="554">
        <v>17000</v>
      </c>
      <c r="U329" s="554">
        <v>18000</v>
      </c>
      <c r="V329" s="559">
        <v>22000</v>
      </c>
      <c r="W329" s="558">
        <v>15000</v>
      </c>
      <c r="X329" s="554">
        <v>18000</v>
      </c>
      <c r="Y329" s="554">
        <v>15000</v>
      </c>
      <c r="Z329" s="554">
        <v>20000</v>
      </c>
      <c r="AA329" s="554">
        <v>17000</v>
      </c>
      <c r="AB329" s="559">
        <v>25000</v>
      </c>
      <c r="AC329" s="554"/>
      <c r="AD329" s="554"/>
      <c r="AE329" s="554"/>
      <c r="AF329" s="554"/>
      <c r="AG329" s="554"/>
      <c r="AH329" s="554"/>
      <c r="AI329" s="554"/>
      <c r="AJ329" s="554"/>
      <c r="AK329" s="554"/>
      <c r="AL329" s="554"/>
      <c r="AM329" s="623"/>
      <c r="AN329" s="623"/>
      <c r="AO329" s="103"/>
    </row>
    <row r="330" spans="1:41" s="11" customFormat="1" x14ac:dyDescent="0.25">
      <c r="A330" s="731" t="s">
        <v>433</v>
      </c>
      <c r="B330" s="28"/>
      <c r="C330" s="216" t="s">
        <v>198</v>
      </c>
      <c r="D330" s="65" t="s">
        <v>27</v>
      </c>
      <c r="E330" s="520">
        <f t="shared" si="31"/>
        <v>9666.6666666666661</v>
      </c>
      <c r="F330" s="575"/>
      <c r="G330" s="65">
        <f t="shared" si="32"/>
        <v>18</v>
      </c>
      <c r="H330" s="223">
        <f t="shared" si="33"/>
        <v>5833.333333333333</v>
      </c>
      <c r="I330" s="223">
        <f t="shared" si="34"/>
        <v>6916.666666666667</v>
      </c>
      <c r="J330" s="523">
        <f t="shared" si="35"/>
        <v>9666.6666666666661</v>
      </c>
      <c r="K330" s="565">
        <v>5000</v>
      </c>
      <c r="L330" s="566">
        <v>8000</v>
      </c>
      <c r="M330" s="566">
        <v>6000</v>
      </c>
      <c r="N330" s="566">
        <v>9000</v>
      </c>
      <c r="O330" s="566">
        <v>7000</v>
      </c>
      <c r="P330" s="567">
        <v>12000</v>
      </c>
      <c r="Q330" s="565">
        <v>4000</v>
      </c>
      <c r="R330" s="566">
        <v>7000</v>
      </c>
      <c r="S330" s="566">
        <v>5000</v>
      </c>
      <c r="T330" s="566">
        <v>8500</v>
      </c>
      <c r="U330" s="566">
        <v>7500</v>
      </c>
      <c r="V330" s="567">
        <v>13500</v>
      </c>
      <c r="W330" s="565">
        <v>4000</v>
      </c>
      <c r="X330" s="566">
        <v>7000</v>
      </c>
      <c r="Y330" s="566">
        <v>5000</v>
      </c>
      <c r="Z330" s="566">
        <v>8000</v>
      </c>
      <c r="AA330" s="566">
        <v>6000</v>
      </c>
      <c r="AB330" s="567">
        <v>12000</v>
      </c>
      <c r="AC330" s="554"/>
      <c r="AD330" s="554"/>
      <c r="AE330" s="554"/>
      <c r="AF330" s="554"/>
      <c r="AG330" s="554"/>
      <c r="AH330" s="554"/>
      <c r="AI330" s="554"/>
      <c r="AJ330" s="554"/>
      <c r="AK330" s="554"/>
      <c r="AL330" s="554"/>
      <c r="AM330" s="623"/>
      <c r="AN330" s="623"/>
      <c r="AO330" s="103"/>
    </row>
    <row r="331" spans="1:41" s="11" customFormat="1" ht="15.75" thickBot="1" x14ac:dyDescent="0.3">
      <c r="A331" s="732"/>
      <c r="B331" s="28"/>
      <c r="C331" s="288" t="s">
        <v>434</v>
      </c>
      <c r="D331" s="273" t="s">
        <v>27</v>
      </c>
      <c r="E331" s="465">
        <f t="shared" si="31"/>
        <v>13500</v>
      </c>
      <c r="G331" s="273">
        <f t="shared" si="32"/>
        <v>6</v>
      </c>
      <c r="H331" s="468">
        <f t="shared" si="33"/>
        <v>7000</v>
      </c>
      <c r="I331" s="468">
        <f t="shared" si="34"/>
        <v>9000</v>
      </c>
      <c r="J331" s="508">
        <f t="shared" si="35"/>
        <v>13500</v>
      </c>
      <c r="K331" s="560">
        <v>6000</v>
      </c>
      <c r="L331" s="561">
        <v>8000</v>
      </c>
      <c r="M331" s="561">
        <v>7000</v>
      </c>
      <c r="N331" s="561">
        <v>11000</v>
      </c>
      <c r="O331" s="561">
        <v>12000</v>
      </c>
      <c r="P331" s="562">
        <v>15000</v>
      </c>
      <c r="Q331" s="560" t="s">
        <v>27</v>
      </c>
      <c r="R331" s="561" t="s">
        <v>27</v>
      </c>
      <c r="S331" s="561" t="s">
        <v>27</v>
      </c>
      <c r="T331" s="561" t="s">
        <v>27</v>
      </c>
      <c r="U331" s="561" t="s">
        <v>27</v>
      </c>
      <c r="V331" s="562" t="s">
        <v>27</v>
      </c>
      <c r="W331" s="560" t="s">
        <v>27</v>
      </c>
      <c r="X331" s="561" t="s">
        <v>27</v>
      </c>
      <c r="Y331" s="561" t="s">
        <v>27</v>
      </c>
      <c r="Z331" s="561" t="s">
        <v>27</v>
      </c>
      <c r="AA331" s="561" t="s">
        <v>27</v>
      </c>
      <c r="AB331" s="562" t="s">
        <v>27</v>
      </c>
      <c r="AC331" s="554"/>
      <c r="AD331" s="554"/>
      <c r="AE331" s="554"/>
      <c r="AF331" s="554"/>
      <c r="AG331" s="554"/>
      <c r="AH331" s="554"/>
      <c r="AI331" s="554"/>
      <c r="AJ331" s="554"/>
      <c r="AK331" s="554"/>
      <c r="AL331" s="554"/>
      <c r="AM331" s="623"/>
      <c r="AN331" s="623"/>
      <c r="AO331" s="103"/>
    </row>
    <row r="332" spans="1:41" s="11" customFormat="1" x14ac:dyDescent="0.25">
      <c r="A332" s="730" t="s">
        <v>435</v>
      </c>
      <c r="B332" s="28"/>
      <c r="C332" s="82" t="s">
        <v>1312</v>
      </c>
      <c r="D332" s="32" t="s">
        <v>27</v>
      </c>
      <c r="E332" s="59">
        <f t="shared" si="31"/>
        <v>12666.666666666666</v>
      </c>
      <c r="F332" s="575"/>
      <c r="G332" s="32">
        <f t="shared" si="32"/>
        <v>18</v>
      </c>
      <c r="H332" s="34">
        <f t="shared" si="33"/>
        <v>5666.666666666667</v>
      </c>
      <c r="I332" s="34">
        <f t="shared" si="34"/>
        <v>8666.6666666666661</v>
      </c>
      <c r="J332" s="521">
        <f t="shared" si="35"/>
        <v>12666.666666666666</v>
      </c>
      <c r="K332" s="568">
        <v>6000</v>
      </c>
      <c r="L332" s="569">
        <v>8000</v>
      </c>
      <c r="M332" s="569">
        <v>7000</v>
      </c>
      <c r="N332" s="569">
        <v>11000</v>
      </c>
      <c r="O332" s="569">
        <v>10000</v>
      </c>
      <c r="P332" s="570">
        <v>14000</v>
      </c>
      <c r="Q332" s="568">
        <v>4000</v>
      </c>
      <c r="R332" s="569">
        <v>6000</v>
      </c>
      <c r="S332" s="569">
        <v>5000</v>
      </c>
      <c r="T332" s="569">
        <v>9000</v>
      </c>
      <c r="U332" s="569">
        <v>9000</v>
      </c>
      <c r="V332" s="570">
        <v>16000</v>
      </c>
      <c r="W332" s="568">
        <v>4000</v>
      </c>
      <c r="X332" s="569">
        <v>6000</v>
      </c>
      <c r="Y332" s="569">
        <v>8000</v>
      </c>
      <c r="Z332" s="569">
        <v>12000</v>
      </c>
      <c r="AA332" s="569">
        <v>12000</v>
      </c>
      <c r="AB332" s="570">
        <v>15000</v>
      </c>
      <c r="AC332" s="554"/>
      <c r="AD332" s="554"/>
      <c r="AE332" s="554"/>
      <c r="AF332" s="554"/>
      <c r="AG332" s="554"/>
      <c r="AH332" s="554"/>
      <c r="AI332" s="554"/>
      <c r="AJ332" s="554"/>
      <c r="AK332" s="554"/>
      <c r="AL332" s="554"/>
      <c r="AM332" s="623"/>
      <c r="AN332" s="623"/>
      <c r="AO332" s="103"/>
    </row>
    <row r="333" spans="1:41" s="11" customFormat="1" x14ac:dyDescent="0.25">
      <c r="A333" s="731"/>
      <c r="B333" s="28"/>
      <c r="C333" s="287" t="s">
        <v>1313</v>
      </c>
      <c r="D333" s="265" t="s">
        <v>27</v>
      </c>
      <c r="E333" s="463">
        <f t="shared" si="31"/>
        <v>19000</v>
      </c>
      <c r="G333" s="265">
        <f t="shared" si="32"/>
        <v>18</v>
      </c>
      <c r="H333" s="7">
        <f t="shared" si="33"/>
        <v>10333.333333333334</v>
      </c>
      <c r="I333" s="7">
        <f t="shared" si="34"/>
        <v>12916.666666666666</v>
      </c>
      <c r="J333" s="507">
        <f t="shared" si="35"/>
        <v>19000</v>
      </c>
      <c r="K333" s="558">
        <v>8000</v>
      </c>
      <c r="L333" s="554">
        <v>12000</v>
      </c>
      <c r="M333" s="554">
        <v>10000</v>
      </c>
      <c r="N333" s="554">
        <v>15000</v>
      </c>
      <c r="O333" s="554">
        <v>12000</v>
      </c>
      <c r="P333" s="559">
        <v>20000</v>
      </c>
      <c r="Q333" s="558">
        <v>9000</v>
      </c>
      <c r="R333" s="554">
        <v>13000</v>
      </c>
      <c r="S333" s="554">
        <v>12000</v>
      </c>
      <c r="T333" s="554">
        <v>15500</v>
      </c>
      <c r="U333" s="554">
        <v>18000</v>
      </c>
      <c r="V333" s="559">
        <v>32000</v>
      </c>
      <c r="W333" s="558">
        <v>8000</v>
      </c>
      <c r="X333" s="554">
        <v>12000</v>
      </c>
      <c r="Y333" s="554">
        <v>10000</v>
      </c>
      <c r="Z333" s="554">
        <v>15000</v>
      </c>
      <c r="AA333" s="554">
        <v>12000</v>
      </c>
      <c r="AB333" s="559">
        <v>20000</v>
      </c>
      <c r="AC333" s="554"/>
      <c r="AD333" s="554"/>
      <c r="AE333" s="554"/>
      <c r="AF333" s="554"/>
      <c r="AG333" s="554"/>
      <c r="AH333" s="554"/>
      <c r="AI333" s="554"/>
      <c r="AJ333" s="554"/>
      <c r="AK333" s="554"/>
      <c r="AL333" s="554"/>
      <c r="AM333" s="623"/>
      <c r="AN333" s="623"/>
      <c r="AO333" s="103"/>
    </row>
    <row r="334" spans="1:41" s="11" customFormat="1" x14ac:dyDescent="0.25">
      <c r="A334" s="731"/>
      <c r="B334" s="28"/>
      <c r="C334" s="82" t="s">
        <v>1314</v>
      </c>
      <c r="D334" s="32" t="s">
        <v>27</v>
      </c>
      <c r="E334" s="59">
        <f t="shared" si="31"/>
        <v>13666.666666666666</v>
      </c>
      <c r="G334" s="32">
        <f t="shared" si="32"/>
        <v>18</v>
      </c>
      <c r="H334" s="34">
        <f t="shared" si="33"/>
        <v>6750</v>
      </c>
      <c r="I334" s="34">
        <f t="shared" si="34"/>
        <v>9083.3333333333339</v>
      </c>
      <c r="J334" s="521">
        <f t="shared" si="35"/>
        <v>13666.666666666666</v>
      </c>
      <c r="K334" s="568">
        <v>7000</v>
      </c>
      <c r="L334" s="569">
        <v>9000</v>
      </c>
      <c r="M334" s="569">
        <v>8000</v>
      </c>
      <c r="N334" s="569">
        <v>12000</v>
      </c>
      <c r="O334" s="569">
        <v>12000</v>
      </c>
      <c r="P334" s="570">
        <v>15000</v>
      </c>
      <c r="Q334" s="568">
        <v>5000</v>
      </c>
      <c r="R334" s="569">
        <v>7500</v>
      </c>
      <c r="S334" s="569">
        <v>7000</v>
      </c>
      <c r="T334" s="569">
        <v>10500</v>
      </c>
      <c r="U334" s="569">
        <v>11000</v>
      </c>
      <c r="V334" s="570">
        <v>17000</v>
      </c>
      <c r="W334" s="568">
        <v>5000</v>
      </c>
      <c r="X334" s="569">
        <v>7000</v>
      </c>
      <c r="Y334" s="569">
        <v>7000</v>
      </c>
      <c r="Z334" s="569">
        <v>10000</v>
      </c>
      <c r="AA334" s="569">
        <v>12000</v>
      </c>
      <c r="AB334" s="570">
        <v>15000</v>
      </c>
      <c r="AC334" s="554"/>
      <c r="AD334" s="554"/>
      <c r="AE334" s="554"/>
      <c r="AF334" s="554"/>
      <c r="AG334" s="554"/>
      <c r="AH334" s="554"/>
      <c r="AI334" s="554"/>
      <c r="AJ334" s="554"/>
      <c r="AK334" s="554"/>
      <c r="AL334" s="554"/>
      <c r="AM334" s="623"/>
      <c r="AN334" s="623"/>
      <c r="AO334" s="103"/>
    </row>
    <row r="335" spans="1:41" s="11" customFormat="1" ht="15.75" thickBot="1" x14ac:dyDescent="0.3">
      <c r="A335" s="732"/>
      <c r="B335" s="28"/>
      <c r="C335" s="287" t="s">
        <v>1354</v>
      </c>
      <c r="D335" s="265" t="s">
        <v>27</v>
      </c>
      <c r="E335" s="463">
        <f t="shared" si="31"/>
        <v>17250</v>
      </c>
      <c r="F335" s="575"/>
      <c r="G335" s="265">
        <f t="shared" si="32"/>
        <v>12</v>
      </c>
      <c r="H335" s="7">
        <f t="shared" si="33"/>
        <v>10000</v>
      </c>
      <c r="I335" s="7">
        <f t="shared" si="34"/>
        <v>12625</v>
      </c>
      <c r="J335" s="507">
        <f t="shared" si="35"/>
        <v>17250</v>
      </c>
      <c r="K335" s="558" t="s">
        <v>27</v>
      </c>
      <c r="L335" s="554" t="s">
        <v>27</v>
      </c>
      <c r="M335" s="554" t="s">
        <v>27</v>
      </c>
      <c r="N335" s="554" t="s">
        <v>27</v>
      </c>
      <c r="O335" s="554" t="s">
        <v>27</v>
      </c>
      <c r="P335" s="559" t="s">
        <v>27</v>
      </c>
      <c r="Q335" s="558">
        <v>8000</v>
      </c>
      <c r="R335" s="554">
        <v>12000</v>
      </c>
      <c r="S335" s="554">
        <v>9000</v>
      </c>
      <c r="T335" s="554">
        <v>14500</v>
      </c>
      <c r="U335" s="554">
        <v>15000</v>
      </c>
      <c r="V335" s="559">
        <v>25000</v>
      </c>
      <c r="W335" s="558">
        <v>8000</v>
      </c>
      <c r="X335" s="554">
        <v>12000</v>
      </c>
      <c r="Y335" s="554">
        <v>12000</v>
      </c>
      <c r="Z335" s="554">
        <v>15000</v>
      </c>
      <c r="AA335" s="554">
        <v>12000</v>
      </c>
      <c r="AB335" s="559">
        <v>17000</v>
      </c>
      <c r="AC335" s="554"/>
      <c r="AD335" s="554"/>
      <c r="AE335" s="554"/>
      <c r="AF335" s="554"/>
      <c r="AG335" s="554"/>
      <c r="AH335" s="554"/>
      <c r="AI335" s="554"/>
      <c r="AJ335" s="554"/>
      <c r="AK335" s="554"/>
      <c r="AL335" s="554"/>
      <c r="AM335" s="623"/>
      <c r="AN335" s="623"/>
      <c r="AO335" s="103"/>
    </row>
    <row r="336" spans="1:41" s="11" customFormat="1" x14ac:dyDescent="0.25">
      <c r="A336" s="730" t="s">
        <v>436</v>
      </c>
      <c r="B336" s="28"/>
      <c r="C336" s="216" t="s">
        <v>1315</v>
      </c>
      <c r="D336" s="65" t="s">
        <v>27</v>
      </c>
      <c r="E336" s="520">
        <f t="shared" si="31"/>
        <v>21500</v>
      </c>
      <c r="G336" s="65">
        <f t="shared" si="32"/>
        <v>18</v>
      </c>
      <c r="H336" s="223">
        <f t="shared" si="33"/>
        <v>10166.666666666666</v>
      </c>
      <c r="I336" s="223">
        <f t="shared" si="34"/>
        <v>14583.333333333334</v>
      </c>
      <c r="J336" s="523">
        <f t="shared" si="35"/>
        <v>21500</v>
      </c>
      <c r="K336" s="565">
        <v>10000</v>
      </c>
      <c r="L336" s="566">
        <v>14000</v>
      </c>
      <c r="M336" s="566">
        <v>15000</v>
      </c>
      <c r="N336" s="566">
        <v>20000</v>
      </c>
      <c r="O336" s="566">
        <v>18000</v>
      </c>
      <c r="P336" s="567">
        <v>25000</v>
      </c>
      <c r="Q336" s="565">
        <v>8000</v>
      </c>
      <c r="R336" s="566">
        <v>12000</v>
      </c>
      <c r="S336" s="566">
        <v>12000</v>
      </c>
      <c r="T336" s="566">
        <v>16500</v>
      </c>
      <c r="U336" s="566">
        <v>18000</v>
      </c>
      <c r="V336" s="567">
        <v>33000</v>
      </c>
      <c r="W336" s="565">
        <v>7000</v>
      </c>
      <c r="X336" s="566">
        <v>10000</v>
      </c>
      <c r="Y336" s="566">
        <v>10000</v>
      </c>
      <c r="Z336" s="566">
        <v>14000</v>
      </c>
      <c r="AA336" s="566">
        <v>15000</v>
      </c>
      <c r="AB336" s="567">
        <v>20000</v>
      </c>
      <c r="AC336" s="554"/>
      <c r="AD336" s="554"/>
      <c r="AE336" s="554"/>
      <c r="AF336" s="554"/>
      <c r="AG336" s="554"/>
      <c r="AH336" s="554"/>
      <c r="AI336" s="554"/>
      <c r="AJ336" s="554"/>
      <c r="AK336" s="554"/>
      <c r="AL336" s="554"/>
      <c r="AM336" s="623"/>
      <c r="AN336" s="623"/>
      <c r="AO336" s="103"/>
    </row>
    <row r="337" spans="1:41" s="11" customFormat="1" ht="15.75" thickBot="1" x14ac:dyDescent="0.3">
      <c r="A337" s="732"/>
      <c r="B337" s="28"/>
      <c r="C337" s="288" t="s">
        <v>1316</v>
      </c>
      <c r="D337" s="273" t="s">
        <v>27</v>
      </c>
      <c r="E337" s="465">
        <f t="shared" si="31"/>
        <v>15416.666666666666</v>
      </c>
      <c r="G337" s="273">
        <f t="shared" si="32"/>
        <v>18</v>
      </c>
      <c r="H337" s="468">
        <f t="shared" si="33"/>
        <v>7666.666666666667</v>
      </c>
      <c r="I337" s="468">
        <f t="shared" si="34"/>
        <v>11083.333333333334</v>
      </c>
      <c r="J337" s="508">
        <f t="shared" si="35"/>
        <v>15416.666666666666</v>
      </c>
      <c r="K337" s="560">
        <v>7000</v>
      </c>
      <c r="L337" s="561">
        <v>10000</v>
      </c>
      <c r="M337" s="561">
        <v>10000</v>
      </c>
      <c r="N337" s="561">
        <v>14000</v>
      </c>
      <c r="O337" s="561">
        <v>15000</v>
      </c>
      <c r="P337" s="562">
        <v>20000</v>
      </c>
      <c r="Q337" s="560">
        <v>6000</v>
      </c>
      <c r="R337" s="561">
        <v>10000</v>
      </c>
      <c r="S337" s="561">
        <v>10000</v>
      </c>
      <c r="T337" s="561">
        <v>15000</v>
      </c>
      <c r="U337" s="561">
        <v>15000</v>
      </c>
      <c r="V337" s="562">
        <v>20000</v>
      </c>
      <c r="W337" s="560">
        <v>5000</v>
      </c>
      <c r="X337" s="561">
        <v>8000</v>
      </c>
      <c r="Y337" s="561">
        <v>7500</v>
      </c>
      <c r="Z337" s="561">
        <v>10000</v>
      </c>
      <c r="AA337" s="561">
        <v>7500</v>
      </c>
      <c r="AB337" s="562">
        <v>15000</v>
      </c>
      <c r="AC337" s="554"/>
      <c r="AD337" s="554"/>
      <c r="AE337" s="554"/>
      <c r="AF337" s="554"/>
      <c r="AG337" s="554"/>
      <c r="AH337" s="554"/>
      <c r="AI337" s="554"/>
      <c r="AJ337" s="554"/>
      <c r="AK337" s="554"/>
      <c r="AL337" s="554"/>
      <c r="AM337" s="623"/>
      <c r="AN337" s="623"/>
      <c r="AO337" s="103"/>
    </row>
    <row r="338" spans="1:41" s="11" customFormat="1" x14ac:dyDescent="0.25">
      <c r="A338" s="730" t="s">
        <v>437</v>
      </c>
      <c r="B338" s="28"/>
      <c r="C338" s="82" t="s">
        <v>1317</v>
      </c>
      <c r="D338" s="32" t="s">
        <v>27</v>
      </c>
      <c r="E338" s="59">
        <f t="shared" si="31"/>
        <v>14083.333333333334</v>
      </c>
      <c r="F338" s="575"/>
      <c r="G338" s="32">
        <f t="shared" si="32"/>
        <v>18</v>
      </c>
      <c r="H338" s="34">
        <f t="shared" si="33"/>
        <v>8166.666666666667</v>
      </c>
      <c r="I338" s="34">
        <f t="shared" si="34"/>
        <v>11083.333333333334</v>
      </c>
      <c r="J338" s="521">
        <f t="shared" si="35"/>
        <v>14083.333333333334</v>
      </c>
      <c r="K338" s="568">
        <v>7000</v>
      </c>
      <c r="L338" s="569">
        <v>9500</v>
      </c>
      <c r="M338" s="569">
        <v>9000</v>
      </c>
      <c r="N338" s="569">
        <v>12000</v>
      </c>
      <c r="O338" s="569">
        <v>12000</v>
      </c>
      <c r="P338" s="570">
        <v>15000</v>
      </c>
      <c r="Q338" s="568">
        <v>6500</v>
      </c>
      <c r="R338" s="569">
        <v>9500</v>
      </c>
      <c r="S338" s="569">
        <v>10000</v>
      </c>
      <c r="T338" s="569">
        <v>14500</v>
      </c>
      <c r="U338" s="569">
        <v>13000</v>
      </c>
      <c r="V338" s="570">
        <v>17500</v>
      </c>
      <c r="W338" s="568">
        <v>7000</v>
      </c>
      <c r="X338" s="569">
        <v>9500</v>
      </c>
      <c r="Y338" s="569">
        <v>9000</v>
      </c>
      <c r="Z338" s="569">
        <v>12000</v>
      </c>
      <c r="AA338" s="569">
        <v>12000</v>
      </c>
      <c r="AB338" s="570">
        <v>15000</v>
      </c>
      <c r="AC338" s="554"/>
      <c r="AD338" s="554"/>
      <c r="AE338" s="554"/>
      <c r="AF338" s="554"/>
      <c r="AG338" s="554"/>
      <c r="AH338" s="554"/>
      <c r="AI338" s="554"/>
      <c r="AJ338" s="554"/>
      <c r="AK338" s="554"/>
      <c r="AL338" s="554"/>
      <c r="AM338" s="623"/>
      <c r="AN338" s="623"/>
      <c r="AO338" s="103"/>
    </row>
    <row r="339" spans="1:41" s="11" customFormat="1" x14ac:dyDescent="0.25">
      <c r="A339" s="731"/>
      <c r="B339" s="28"/>
      <c r="C339" s="287" t="s">
        <v>1318</v>
      </c>
      <c r="D339" s="265" t="s">
        <v>27</v>
      </c>
      <c r="E339" s="463">
        <f t="shared" si="31"/>
        <v>15250</v>
      </c>
      <c r="G339" s="265">
        <f t="shared" si="32"/>
        <v>18</v>
      </c>
      <c r="H339" s="7">
        <f t="shared" si="33"/>
        <v>9416.6666666666661</v>
      </c>
      <c r="I339" s="7">
        <f t="shared" si="34"/>
        <v>10916.666666666666</v>
      </c>
      <c r="J339" s="507">
        <f t="shared" si="35"/>
        <v>15250</v>
      </c>
      <c r="K339" s="558">
        <v>8500</v>
      </c>
      <c r="L339" s="554">
        <v>11000</v>
      </c>
      <c r="M339" s="554">
        <v>9000</v>
      </c>
      <c r="N339" s="554">
        <v>12500</v>
      </c>
      <c r="O339" s="554">
        <v>13000</v>
      </c>
      <c r="P339" s="559">
        <v>16000</v>
      </c>
      <c r="Q339" s="558">
        <v>7000</v>
      </c>
      <c r="R339" s="554">
        <v>10500</v>
      </c>
      <c r="S339" s="554">
        <v>9000</v>
      </c>
      <c r="T339" s="554">
        <v>13500</v>
      </c>
      <c r="U339" s="554">
        <v>14000</v>
      </c>
      <c r="V339" s="559">
        <v>19500</v>
      </c>
      <c r="W339" s="558">
        <v>8500</v>
      </c>
      <c r="X339" s="554">
        <v>11000</v>
      </c>
      <c r="Y339" s="554">
        <v>9000</v>
      </c>
      <c r="Z339" s="554">
        <v>12500</v>
      </c>
      <c r="AA339" s="554">
        <v>13000</v>
      </c>
      <c r="AB339" s="559">
        <v>16000</v>
      </c>
      <c r="AC339" s="554"/>
      <c r="AD339" s="554"/>
      <c r="AE339" s="554"/>
      <c r="AF339" s="554"/>
      <c r="AG339" s="554"/>
      <c r="AH339" s="554"/>
      <c r="AI339" s="554"/>
      <c r="AJ339" s="554"/>
      <c r="AK339" s="554"/>
      <c r="AL339" s="554"/>
      <c r="AM339" s="623"/>
      <c r="AN339" s="623"/>
      <c r="AO339" s="103"/>
    </row>
    <row r="340" spans="1:41" s="11" customFormat="1" x14ac:dyDescent="0.25">
      <c r="A340" s="731"/>
      <c r="B340" s="28"/>
      <c r="C340" s="82" t="s">
        <v>438</v>
      </c>
      <c r="D340" s="32" t="s">
        <v>27</v>
      </c>
      <c r="E340" s="59">
        <f t="shared" si="31"/>
        <v>15000</v>
      </c>
      <c r="G340" s="32">
        <f t="shared" si="32"/>
        <v>6</v>
      </c>
      <c r="H340" s="34">
        <f t="shared" si="33"/>
        <v>11000</v>
      </c>
      <c r="I340" s="34">
        <f t="shared" si="34"/>
        <v>12500</v>
      </c>
      <c r="J340" s="521">
        <f t="shared" si="35"/>
        <v>15000</v>
      </c>
      <c r="K340" s="568">
        <v>8000</v>
      </c>
      <c r="L340" s="569">
        <v>14000</v>
      </c>
      <c r="M340" s="569">
        <v>10000</v>
      </c>
      <c r="N340" s="569">
        <v>15000</v>
      </c>
      <c r="O340" s="569">
        <v>12000</v>
      </c>
      <c r="P340" s="570">
        <v>18000</v>
      </c>
      <c r="Q340" s="568" t="s">
        <v>27</v>
      </c>
      <c r="R340" s="569" t="s">
        <v>27</v>
      </c>
      <c r="S340" s="569" t="s">
        <v>27</v>
      </c>
      <c r="T340" s="569" t="s">
        <v>27</v>
      </c>
      <c r="U340" s="569" t="s">
        <v>27</v>
      </c>
      <c r="V340" s="570" t="s">
        <v>27</v>
      </c>
      <c r="W340" s="568" t="s">
        <v>27</v>
      </c>
      <c r="X340" s="569" t="s">
        <v>27</v>
      </c>
      <c r="Y340" s="569" t="s">
        <v>27</v>
      </c>
      <c r="Z340" s="569" t="s">
        <v>27</v>
      </c>
      <c r="AA340" s="569" t="s">
        <v>27</v>
      </c>
      <c r="AB340" s="570" t="s">
        <v>27</v>
      </c>
      <c r="AC340" s="554"/>
      <c r="AD340" s="554"/>
      <c r="AE340" s="554"/>
      <c r="AF340" s="554"/>
      <c r="AG340" s="554"/>
      <c r="AH340" s="554"/>
      <c r="AI340" s="554"/>
      <c r="AJ340" s="554"/>
      <c r="AK340" s="554"/>
      <c r="AL340" s="554"/>
      <c r="AM340" s="623"/>
      <c r="AN340" s="623"/>
      <c r="AO340" s="103"/>
    </row>
    <row r="341" spans="1:41" s="11" customFormat="1" ht="15.75" thickBot="1" x14ac:dyDescent="0.3">
      <c r="A341" s="732"/>
      <c r="B341" s="28"/>
      <c r="C341" s="287" t="s">
        <v>439</v>
      </c>
      <c r="D341" s="265" t="s">
        <v>27</v>
      </c>
      <c r="E341" s="463">
        <f t="shared" si="31"/>
        <v>17000</v>
      </c>
      <c r="G341" s="265">
        <f t="shared" si="32"/>
        <v>6</v>
      </c>
      <c r="H341" s="7">
        <f t="shared" si="33"/>
        <v>12000</v>
      </c>
      <c r="I341" s="7">
        <f t="shared" si="34"/>
        <v>14000</v>
      </c>
      <c r="J341" s="507">
        <f t="shared" si="35"/>
        <v>17000</v>
      </c>
      <c r="K341" s="558">
        <v>9000</v>
      </c>
      <c r="L341" s="554">
        <v>15000</v>
      </c>
      <c r="M341" s="554">
        <v>11000</v>
      </c>
      <c r="N341" s="554">
        <v>17000</v>
      </c>
      <c r="O341" s="554">
        <v>14000</v>
      </c>
      <c r="P341" s="559">
        <v>20000</v>
      </c>
      <c r="Q341" s="558" t="s">
        <v>27</v>
      </c>
      <c r="R341" s="554" t="s">
        <v>27</v>
      </c>
      <c r="S341" s="554" t="s">
        <v>27</v>
      </c>
      <c r="T341" s="554" t="s">
        <v>27</v>
      </c>
      <c r="U341" s="554" t="s">
        <v>27</v>
      </c>
      <c r="V341" s="559" t="s">
        <v>27</v>
      </c>
      <c r="W341" s="558" t="s">
        <v>27</v>
      </c>
      <c r="X341" s="554" t="s">
        <v>27</v>
      </c>
      <c r="Y341" s="554" t="s">
        <v>27</v>
      </c>
      <c r="Z341" s="554" t="s">
        <v>27</v>
      </c>
      <c r="AA341" s="554" t="s">
        <v>27</v>
      </c>
      <c r="AB341" s="559" t="s">
        <v>27</v>
      </c>
      <c r="AC341" s="554"/>
      <c r="AD341" s="554"/>
      <c r="AE341" s="554"/>
      <c r="AF341" s="554"/>
      <c r="AG341" s="554"/>
      <c r="AH341" s="554"/>
      <c r="AI341" s="554"/>
      <c r="AJ341" s="554"/>
      <c r="AK341" s="554"/>
      <c r="AL341" s="554"/>
      <c r="AM341" s="623"/>
      <c r="AN341" s="623"/>
      <c r="AO341" s="103"/>
    </row>
    <row r="342" spans="1:41" s="11" customFormat="1" x14ac:dyDescent="0.25">
      <c r="A342" s="730" t="s">
        <v>440</v>
      </c>
      <c r="B342" s="28"/>
      <c r="C342" s="216" t="s">
        <v>1319</v>
      </c>
      <c r="D342" s="65" t="s">
        <v>92</v>
      </c>
      <c r="E342" s="520">
        <f t="shared" si="31"/>
        <v>11500</v>
      </c>
      <c r="F342" s="575"/>
      <c r="G342" s="65">
        <f t="shared" si="32"/>
        <v>18</v>
      </c>
      <c r="H342" s="223">
        <f t="shared" si="33"/>
        <v>7666.666666666667</v>
      </c>
      <c r="I342" s="223">
        <f t="shared" si="34"/>
        <v>8416.6666666666661</v>
      </c>
      <c r="J342" s="523">
        <f t="shared" si="35"/>
        <v>11500</v>
      </c>
      <c r="K342" s="565">
        <v>7000</v>
      </c>
      <c r="L342" s="566">
        <v>9500</v>
      </c>
      <c r="M342" s="566">
        <v>8000</v>
      </c>
      <c r="N342" s="566">
        <v>10000</v>
      </c>
      <c r="O342" s="566">
        <v>9500</v>
      </c>
      <c r="P342" s="567">
        <v>14000</v>
      </c>
      <c r="Q342" s="565">
        <v>6000</v>
      </c>
      <c r="R342" s="566">
        <v>9000</v>
      </c>
      <c r="S342" s="566">
        <v>6000</v>
      </c>
      <c r="T342" s="566">
        <v>9500</v>
      </c>
      <c r="U342" s="566">
        <v>9000</v>
      </c>
      <c r="V342" s="567">
        <v>14000</v>
      </c>
      <c r="W342" s="565">
        <v>6000</v>
      </c>
      <c r="X342" s="566">
        <v>8500</v>
      </c>
      <c r="Y342" s="566">
        <v>7000</v>
      </c>
      <c r="Z342" s="566">
        <v>10000</v>
      </c>
      <c r="AA342" s="566">
        <v>8500</v>
      </c>
      <c r="AB342" s="567">
        <v>14000</v>
      </c>
      <c r="AC342" s="554"/>
      <c r="AD342" s="554"/>
      <c r="AE342" s="554"/>
      <c r="AF342" s="554"/>
      <c r="AG342" s="554"/>
      <c r="AH342" s="554"/>
      <c r="AI342" s="554"/>
      <c r="AJ342" s="554"/>
      <c r="AK342" s="554"/>
      <c r="AL342" s="554"/>
      <c r="AM342" s="623"/>
      <c r="AN342" s="623"/>
      <c r="AO342" s="103"/>
    </row>
    <row r="343" spans="1:41" s="11" customFormat="1" x14ac:dyDescent="0.25">
      <c r="A343" s="731"/>
      <c r="B343" s="28"/>
      <c r="C343" s="287" t="s">
        <v>1320</v>
      </c>
      <c r="D343" s="265" t="s">
        <v>94</v>
      </c>
      <c r="E343" s="463">
        <f t="shared" si="31"/>
        <v>15000</v>
      </c>
      <c r="G343" s="265">
        <f t="shared" si="32"/>
        <v>18</v>
      </c>
      <c r="H343" s="7">
        <f t="shared" si="33"/>
        <v>10000</v>
      </c>
      <c r="I343" s="7">
        <f t="shared" si="34"/>
        <v>11833.333333333334</v>
      </c>
      <c r="J343" s="507">
        <f t="shared" si="35"/>
        <v>15000</v>
      </c>
      <c r="K343" s="558">
        <v>8000</v>
      </c>
      <c r="L343" s="554">
        <v>12500</v>
      </c>
      <c r="M343" s="554">
        <v>9000</v>
      </c>
      <c r="N343" s="554">
        <v>13500</v>
      </c>
      <c r="O343" s="554">
        <v>11000</v>
      </c>
      <c r="P343" s="559">
        <v>17000</v>
      </c>
      <c r="Q343" s="558">
        <v>8000</v>
      </c>
      <c r="R343" s="554">
        <v>12000</v>
      </c>
      <c r="S343" s="554">
        <v>11000</v>
      </c>
      <c r="T343" s="554">
        <v>16000</v>
      </c>
      <c r="U343" s="554">
        <v>15000</v>
      </c>
      <c r="V343" s="559">
        <v>20000</v>
      </c>
      <c r="W343" s="558">
        <v>7000</v>
      </c>
      <c r="X343" s="554">
        <v>12500</v>
      </c>
      <c r="Y343" s="554">
        <v>8000</v>
      </c>
      <c r="Z343" s="554">
        <v>13500</v>
      </c>
      <c r="AA343" s="554">
        <v>10000</v>
      </c>
      <c r="AB343" s="559">
        <v>17000</v>
      </c>
      <c r="AC343" s="554"/>
      <c r="AD343" s="554"/>
      <c r="AE343" s="554"/>
      <c r="AF343" s="554"/>
      <c r="AG343" s="554"/>
      <c r="AH343" s="554"/>
      <c r="AI343" s="554"/>
      <c r="AJ343" s="554"/>
      <c r="AK343" s="554"/>
      <c r="AL343" s="554"/>
      <c r="AM343" s="623"/>
      <c r="AN343" s="623"/>
      <c r="AO343" s="103"/>
    </row>
    <row r="344" spans="1:41" s="11" customFormat="1" ht="15.75" thickBot="1" x14ac:dyDescent="0.3">
      <c r="A344" s="732"/>
      <c r="B344" s="28"/>
      <c r="C344" s="135" t="s">
        <v>1321</v>
      </c>
      <c r="D344" s="36" t="s">
        <v>94</v>
      </c>
      <c r="E344" s="455">
        <f t="shared" si="31"/>
        <v>15583.333333333334</v>
      </c>
      <c r="G344" s="36">
        <f t="shared" si="32"/>
        <v>18</v>
      </c>
      <c r="H344" s="38">
        <f t="shared" si="33"/>
        <v>10166.666666666666</v>
      </c>
      <c r="I344" s="38">
        <f t="shared" si="34"/>
        <v>11750</v>
      </c>
      <c r="J344" s="524">
        <f t="shared" si="35"/>
        <v>15583.333333333334</v>
      </c>
      <c r="K344" s="571">
        <v>10000</v>
      </c>
      <c r="L344" s="572">
        <v>12000</v>
      </c>
      <c r="M344" s="572">
        <v>11000</v>
      </c>
      <c r="N344" s="572">
        <v>13500</v>
      </c>
      <c r="O344" s="572">
        <v>13500</v>
      </c>
      <c r="P344" s="573">
        <v>18000</v>
      </c>
      <c r="Q344" s="571">
        <v>7000</v>
      </c>
      <c r="R344" s="572">
        <v>10000</v>
      </c>
      <c r="S344" s="572">
        <v>9000</v>
      </c>
      <c r="T344" s="572">
        <v>12500</v>
      </c>
      <c r="U344" s="572">
        <v>13000</v>
      </c>
      <c r="V344" s="573">
        <v>17500</v>
      </c>
      <c r="W344" s="571">
        <v>10000</v>
      </c>
      <c r="X344" s="572">
        <v>12000</v>
      </c>
      <c r="Y344" s="572">
        <v>11000</v>
      </c>
      <c r="Z344" s="572">
        <v>13500</v>
      </c>
      <c r="AA344" s="572">
        <v>13500</v>
      </c>
      <c r="AB344" s="573">
        <v>18000</v>
      </c>
      <c r="AC344" s="554"/>
      <c r="AD344" s="554"/>
      <c r="AE344" s="554"/>
      <c r="AF344" s="554"/>
      <c r="AG344" s="554"/>
      <c r="AH344" s="554"/>
      <c r="AI344" s="554"/>
      <c r="AJ344" s="554"/>
      <c r="AK344" s="554"/>
      <c r="AL344" s="554"/>
      <c r="AM344" s="623"/>
      <c r="AN344" s="623"/>
      <c r="AO344" s="103"/>
    </row>
    <row r="345" spans="1:41" s="11" customFormat="1" x14ac:dyDescent="0.25">
      <c r="A345" s="730" t="s">
        <v>441</v>
      </c>
      <c r="B345" s="28"/>
      <c r="C345" s="287" t="s">
        <v>1322</v>
      </c>
      <c r="D345" s="265" t="s">
        <v>70</v>
      </c>
      <c r="E345" s="463">
        <f t="shared" si="31"/>
        <v>11333.333333333334</v>
      </c>
      <c r="F345" s="575"/>
      <c r="G345" s="265">
        <f t="shared" si="32"/>
        <v>18</v>
      </c>
      <c r="H345" s="7">
        <f t="shared" si="33"/>
        <v>6000</v>
      </c>
      <c r="I345" s="7">
        <f t="shared" si="34"/>
        <v>8083.333333333333</v>
      </c>
      <c r="J345" s="507">
        <f t="shared" si="35"/>
        <v>11333.333333333334</v>
      </c>
      <c r="K345" s="558">
        <v>6000</v>
      </c>
      <c r="L345" s="554">
        <v>8000</v>
      </c>
      <c r="M345" s="554">
        <v>7500</v>
      </c>
      <c r="N345" s="554">
        <v>10000</v>
      </c>
      <c r="O345" s="554">
        <v>8500</v>
      </c>
      <c r="P345" s="559">
        <v>15000</v>
      </c>
      <c r="Q345" s="558">
        <v>5000</v>
      </c>
      <c r="R345" s="554">
        <v>6000</v>
      </c>
      <c r="S345" s="554">
        <v>6500</v>
      </c>
      <c r="T345" s="554">
        <v>9000</v>
      </c>
      <c r="U345" s="554">
        <v>6500</v>
      </c>
      <c r="V345" s="559">
        <v>16500</v>
      </c>
      <c r="W345" s="558">
        <v>5000</v>
      </c>
      <c r="X345" s="554">
        <v>6000</v>
      </c>
      <c r="Y345" s="554">
        <v>6500</v>
      </c>
      <c r="Z345" s="554">
        <v>9000</v>
      </c>
      <c r="AA345" s="554">
        <v>6500</v>
      </c>
      <c r="AB345" s="559">
        <v>15000</v>
      </c>
      <c r="AC345" s="554"/>
      <c r="AD345" s="554"/>
      <c r="AE345" s="554"/>
      <c r="AF345" s="554"/>
      <c r="AG345" s="554"/>
      <c r="AH345" s="554"/>
      <c r="AI345" s="554"/>
      <c r="AJ345" s="554"/>
      <c r="AK345" s="554"/>
      <c r="AL345" s="554"/>
      <c r="AM345" s="623"/>
      <c r="AN345" s="623"/>
      <c r="AO345" s="103"/>
    </row>
    <row r="346" spans="1:41" s="11" customFormat="1" x14ac:dyDescent="0.25">
      <c r="A346" s="731"/>
      <c r="B346" s="28"/>
      <c r="C346" s="82" t="s">
        <v>442</v>
      </c>
      <c r="D346" s="32" t="s">
        <v>27</v>
      </c>
      <c r="E346" s="59">
        <f t="shared" si="31"/>
        <v>9750</v>
      </c>
      <c r="G346" s="32">
        <f t="shared" si="32"/>
        <v>18</v>
      </c>
      <c r="H346" s="34">
        <f t="shared" si="33"/>
        <v>4833.333333333333</v>
      </c>
      <c r="I346" s="34">
        <f t="shared" si="34"/>
        <v>5666.666666666667</v>
      </c>
      <c r="J346" s="521">
        <f t="shared" si="35"/>
        <v>9750</v>
      </c>
      <c r="K346" s="568">
        <v>5000</v>
      </c>
      <c r="L346" s="569">
        <v>6000</v>
      </c>
      <c r="M346" s="569">
        <v>5500</v>
      </c>
      <c r="N346" s="569">
        <v>6500</v>
      </c>
      <c r="O346" s="569">
        <v>6500</v>
      </c>
      <c r="P346" s="570">
        <v>13000</v>
      </c>
      <c r="Q346" s="568">
        <v>4000</v>
      </c>
      <c r="R346" s="569">
        <v>5000</v>
      </c>
      <c r="S346" s="569">
        <v>4500</v>
      </c>
      <c r="T346" s="569">
        <v>7500</v>
      </c>
      <c r="U346" s="569">
        <v>8000</v>
      </c>
      <c r="V346" s="570">
        <v>13500</v>
      </c>
      <c r="W346" s="568">
        <v>4000</v>
      </c>
      <c r="X346" s="569">
        <v>5000</v>
      </c>
      <c r="Y346" s="569">
        <v>4500</v>
      </c>
      <c r="Z346" s="569">
        <v>5500</v>
      </c>
      <c r="AA346" s="569">
        <v>4500</v>
      </c>
      <c r="AB346" s="570">
        <v>13000</v>
      </c>
      <c r="AC346" s="554"/>
      <c r="AD346" s="554"/>
      <c r="AE346" s="554"/>
      <c r="AF346" s="554"/>
      <c r="AG346" s="554"/>
      <c r="AH346" s="554"/>
      <c r="AI346" s="554"/>
      <c r="AJ346" s="554"/>
      <c r="AK346" s="554"/>
      <c r="AL346" s="554"/>
      <c r="AM346" s="623"/>
      <c r="AN346" s="623"/>
      <c r="AO346" s="103"/>
    </row>
    <row r="347" spans="1:41" s="11" customFormat="1" x14ac:dyDescent="0.25">
      <c r="A347" s="731"/>
      <c r="B347" s="28"/>
      <c r="C347" s="287" t="s">
        <v>1323</v>
      </c>
      <c r="D347" s="265" t="s">
        <v>27</v>
      </c>
      <c r="E347" s="463">
        <f t="shared" si="31"/>
        <v>13416.666666666666</v>
      </c>
      <c r="G347" s="265">
        <f t="shared" si="32"/>
        <v>18</v>
      </c>
      <c r="H347" s="7">
        <f t="shared" si="33"/>
        <v>6333.333333333333</v>
      </c>
      <c r="I347" s="7">
        <f t="shared" si="34"/>
        <v>7750</v>
      </c>
      <c r="J347" s="507">
        <f t="shared" si="35"/>
        <v>13416.666666666666</v>
      </c>
      <c r="K347" s="558">
        <v>6000</v>
      </c>
      <c r="L347" s="554">
        <v>8000</v>
      </c>
      <c r="M347" s="554">
        <v>6500</v>
      </c>
      <c r="N347" s="554">
        <v>10000</v>
      </c>
      <c r="O347" s="554">
        <v>9000</v>
      </c>
      <c r="P347" s="559">
        <v>18000</v>
      </c>
      <c r="Q347" s="558">
        <v>5000</v>
      </c>
      <c r="R347" s="554">
        <v>7000</v>
      </c>
      <c r="S347" s="554">
        <v>5500</v>
      </c>
      <c r="T347" s="554">
        <v>10000</v>
      </c>
      <c r="U347" s="554">
        <v>10000</v>
      </c>
      <c r="V347" s="559">
        <v>18500</v>
      </c>
      <c r="W347" s="558">
        <v>5000</v>
      </c>
      <c r="X347" s="554">
        <v>7000</v>
      </c>
      <c r="Y347" s="554">
        <v>5500</v>
      </c>
      <c r="Z347" s="554">
        <v>9000</v>
      </c>
      <c r="AA347" s="554">
        <v>7000</v>
      </c>
      <c r="AB347" s="559">
        <v>18000</v>
      </c>
      <c r="AC347" s="554"/>
      <c r="AD347" s="554"/>
      <c r="AE347" s="554"/>
      <c r="AF347" s="554"/>
      <c r="AG347" s="554"/>
      <c r="AH347" s="554"/>
      <c r="AI347" s="554"/>
      <c r="AJ347" s="554"/>
      <c r="AK347" s="554"/>
      <c r="AL347" s="554"/>
      <c r="AM347" s="623"/>
      <c r="AN347" s="623"/>
      <c r="AO347" s="103"/>
    </row>
    <row r="348" spans="1:41" s="11" customFormat="1" x14ac:dyDescent="0.25">
      <c r="A348" s="731"/>
      <c r="B348" s="28"/>
      <c r="C348" s="82" t="s">
        <v>1324</v>
      </c>
      <c r="D348" s="32" t="s">
        <v>27</v>
      </c>
      <c r="E348" s="59">
        <f t="shared" si="31"/>
        <v>12666.666666666666</v>
      </c>
      <c r="G348" s="32">
        <f t="shared" si="32"/>
        <v>18</v>
      </c>
      <c r="H348" s="34">
        <f t="shared" si="33"/>
        <v>7750</v>
      </c>
      <c r="I348" s="34">
        <f t="shared" si="34"/>
        <v>8583.3333333333339</v>
      </c>
      <c r="J348" s="521">
        <f t="shared" si="35"/>
        <v>12666.666666666666</v>
      </c>
      <c r="K348" s="568">
        <v>7000</v>
      </c>
      <c r="L348" s="569">
        <v>8500</v>
      </c>
      <c r="M348" s="569">
        <v>7500</v>
      </c>
      <c r="N348" s="569">
        <v>10000</v>
      </c>
      <c r="O348" s="569">
        <v>8500</v>
      </c>
      <c r="P348" s="570">
        <v>18000</v>
      </c>
      <c r="Q348" s="568">
        <v>7000</v>
      </c>
      <c r="R348" s="569">
        <v>8500</v>
      </c>
      <c r="S348" s="569">
        <v>7500</v>
      </c>
      <c r="T348" s="569">
        <v>11000</v>
      </c>
      <c r="U348" s="569">
        <v>6500</v>
      </c>
      <c r="V348" s="570">
        <v>18500</v>
      </c>
      <c r="W348" s="568">
        <v>7000</v>
      </c>
      <c r="X348" s="569">
        <v>8500</v>
      </c>
      <c r="Y348" s="569">
        <v>5500</v>
      </c>
      <c r="Z348" s="569">
        <v>10000</v>
      </c>
      <c r="AA348" s="569">
        <v>6500</v>
      </c>
      <c r="AB348" s="570">
        <v>18000</v>
      </c>
      <c r="AC348" s="554"/>
      <c r="AD348" s="554"/>
      <c r="AE348" s="554"/>
      <c r="AF348" s="554"/>
      <c r="AG348" s="554"/>
      <c r="AH348" s="554"/>
      <c r="AI348" s="554"/>
      <c r="AJ348" s="554"/>
      <c r="AK348" s="554"/>
      <c r="AL348" s="554"/>
      <c r="AM348" s="623"/>
      <c r="AN348" s="623"/>
      <c r="AO348" s="103"/>
    </row>
    <row r="349" spans="1:41" s="11" customFormat="1" x14ac:dyDescent="0.25">
      <c r="A349" s="731"/>
      <c r="B349" s="28"/>
      <c r="C349" s="287" t="s">
        <v>1325</v>
      </c>
      <c r="D349" s="265" t="s">
        <v>27</v>
      </c>
      <c r="E349" s="463">
        <f t="shared" si="31"/>
        <v>12166.666666666666</v>
      </c>
      <c r="G349" s="265">
        <f t="shared" si="32"/>
        <v>18</v>
      </c>
      <c r="H349" s="7">
        <f t="shared" si="33"/>
        <v>7750</v>
      </c>
      <c r="I349" s="7">
        <f t="shared" si="34"/>
        <v>8250</v>
      </c>
      <c r="J349" s="507">
        <f t="shared" si="35"/>
        <v>12166.666666666666</v>
      </c>
      <c r="K349" s="558">
        <v>7000</v>
      </c>
      <c r="L349" s="554">
        <v>8500</v>
      </c>
      <c r="M349" s="554">
        <v>5500</v>
      </c>
      <c r="N349" s="554">
        <v>10000</v>
      </c>
      <c r="O349" s="554">
        <v>7500</v>
      </c>
      <c r="P349" s="559">
        <v>17000</v>
      </c>
      <c r="Q349" s="558">
        <v>7000</v>
      </c>
      <c r="R349" s="554">
        <v>8500</v>
      </c>
      <c r="S349" s="554">
        <v>7500</v>
      </c>
      <c r="T349" s="554">
        <v>11000</v>
      </c>
      <c r="U349" s="554">
        <v>6500</v>
      </c>
      <c r="V349" s="559">
        <v>18500</v>
      </c>
      <c r="W349" s="558">
        <v>7000</v>
      </c>
      <c r="X349" s="554">
        <v>8500</v>
      </c>
      <c r="Y349" s="554">
        <v>5500</v>
      </c>
      <c r="Z349" s="554">
        <v>10000</v>
      </c>
      <c r="AA349" s="554">
        <v>6500</v>
      </c>
      <c r="AB349" s="559">
        <v>17000</v>
      </c>
      <c r="AC349" s="554"/>
      <c r="AD349" s="554"/>
      <c r="AE349" s="554"/>
      <c r="AF349" s="554"/>
      <c r="AG349" s="554"/>
      <c r="AH349" s="554"/>
      <c r="AI349" s="554"/>
      <c r="AJ349" s="554"/>
      <c r="AK349" s="554"/>
      <c r="AL349" s="554"/>
      <c r="AM349" s="623"/>
      <c r="AN349" s="623"/>
      <c r="AO349" s="103"/>
    </row>
    <row r="350" spans="1:41" s="11" customFormat="1" x14ac:dyDescent="0.25">
      <c r="A350" s="731"/>
      <c r="B350" s="28"/>
      <c r="C350" s="82" t="s">
        <v>1326</v>
      </c>
      <c r="D350" s="32" t="s">
        <v>27</v>
      </c>
      <c r="E350" s="59">
        <f t="shared" si="31"/>
        <v>12166.666666666666</v>
      </c>
      <c r="G350" s="32">
        <f t="shared" si="32"/>
        <v>18</v>
      </c>
      <c r="H350" s="34">
        <f t="shared" si="33"/>
        <v>6166.666666666667</v>
      </c>
      <c r="I350" s="34">
        <f t="shared" si="34"/>
        <v>8166.666666666667</v>
      </c>
      <c r="J350" s="521">
        <f t="shared" si="35"/>
        <v>12166.666666666666</v>
      </c>
      <c r="K350" s="568">
        <v>5000</v>
      </c>
      <c r="L350" s="569">
        <v>8000</v>
      </c>
      <c r="M350" s="569">
        <v>7000</v>
      </c>
      <c r="N350" s="569">
        <v>10000</v>
      </c>
      <c r="O350" s="569">
        <v>8500</v>
      </c>
      <c r="P350" s="570">
        <v>17000</v>
      </c>
      <c r="Q350" s="568">
        <v>5000</v>
      </c>
      <c r="R350" s="569">
        <v>7000</v>
      </c>
      <c r="S350" s="569">
        <v>6000</v>
      </c>
      <c r="T350" s="569">
        <v>10000</v>
      </c>
      <c r="U350" s="569">
        <v>6500</v>
      </c>
      <c r="V350" s="570">
        <v>17500</v>
      </c>
      <c r="W350" s="568">
        <v>5000</v>
      </c>
      <c r="X350" s="569">
        <v>7000</v>
      </c>
      <c r="Y350" s="569">
        <v>6000</v>
      </c>
      <c r="Z350" s="569">
        <v>10000</v>
      </c>
      <c r="AA350" s="569">
        <v>6500</v>
      </c>
      <c r="AB350" s="570">
        <v>17000</v>
      </c>
      <c r="AC350" s="554"/>
      <c r="AD350" s="554"/>
      <c r="AE350" s="554"/>
      <c r="AF350" s="554"/>
      <c r="AG350" s="554"/>
      <c r="AH350" s="554"/>
      <c r="AI350" s="554"/>
      <c r="AJ350" s="554"/>
      <c r="AK350" s="554"/>
      <c r="AL350" s="554"/>
      <c r="AM350" s="623"/>
      <c r="AN350" s="623"/>
      <c r="AO350" s="103"/>
    </row>
    <row r="351" spans="1:41" s="11" customFormat="1" x14ac:dyDescent="0.25">
      <c r="A351" s="731"/>
      <c r="B351" s="28"/>
      <c r="C351" s="287" t="s">
        <v>443</v>
      </c>
      <c r="D351" s="265" t="s">
        <v>72</v>
      </c>
      <c r="E351" s="463">
        <f t="shared" si="31"/>
        <v>13333.333333333334</v>
      </c>
      <c r="G351" s="265">
        <f t="shared" si="32"/>
        <v>18</v>
      </c>
      <c r="H351" s="7">
        <f t="shared" si="33"/>
        <v>7750</v>
      </c>
      <c r="I351" s="7">
        <f t="shared" si="34"/>
        <v>9500</v>
      </c>
      <c r="J351" s="507">
        <f t="shared" si="35"/>
        <v>13333.333333333334</v>
      </c>
      <c r="K351" s="558">
        <v>7000</v>
      </c>
      <c r="L351" s="554">
        <v>8500</v>
      </c>
      <c r="M351" s="554">
        <v>8000</v>
      </c>
      <c r="N351" s="554">
        <v>11000</v>
      </c>
      <c r="O351" s="554">
        <v>8500</v>
      </c>
      <c r="P351" s="559">
        <v>18000</v>
      </c>
      <c r="Q351" s="558">
        <v>7000</v>
      </c>
      <c r="R351" s="554">
        <v>8500</v>
      </c>
      <c r="S351" s="554">
        <v>8000</v>
      </c>
      <c r="T351" s="554">
        <v>11000</v>
      </c>
      <c r="U351" s="554">
        <v>8500</v>
      </c>
      <c r="V351" s="559">
        <v>18500</v>
      </c>
      <c r="W351" s="558">
        <v>7000</v>
      </c>
      <c r="X351" s="554">
        <v>8500</v>
      </c>
      <c r="Y351" s="554">
        <v>8000</v>
      </c>
      <c r="Z351" s="554">
        <v>11000</v>
      </c>
      <c r="AA351" s="554">
        <v>8500</v>
      </c>
      <c r="AB351" s="559">
        <v>18000</v>
      </c>
      <c r="AC351" s="554"/>
      <c r="AD351" s="554"/>
      <c r="AE351" s="554"/>
      <c r="AF351" s="554"/>
      <c r="AG351" s="554"/>
      <c r="AH351" s="554"/>
      <c r="AI351" s="554"/>
      <c r="AJ351" s="554"/>
      <c r="AK351" s="554"/>
      <c r="AL351" s="554"/>
      <c r="AM351" s="623"/>
      <c r="AN351" s="623"/>
      <c r="AO351" s="103"/>
    </row>
    <row r="352" spans="1:41" s="11" customFormat="1" x14ac:dyDescent="0.25">
      <c r="A352" s="731"/>
      <c r="B352" s="28"/>
      <c r="C352" s="82" t="s">
        <v>444</v>
      </c>
      <c r="D352" s="32" t="s">
        <v>27</v>
      </c>
      <c r="E352" s="59">
        <f t="shared" si="31"/>
        <v>12166.666666666666</v>
      </c>
      <c r="G352" s="32">
        <f t="shared" si="32"/>
        <v>18</v>
      </c>
      <c r="H352" s="34">
        <f t="shared" si="33"/>
        <v>6916.666666666667</v>
      </c>
      <c r="I352" s="34">
        <f t="shared" si="34"/>
        <v>8750</v>
      </c>
      <c r="J352" s="521">
        <f t="shared" si="35"/>
        <v>12166.666666666666</v>
      </c>
      <c r="K352" s="568">
        <v>6000</v>
      </c>
      <c r="L352" s="569">
        <v>8000</v>
      </c>
      <c r="M352" s="569">
        <v>7000</v>
      </c>
      <c r="N352" s="569">
        <v>9000</v>
      </c>
      <c r="O352" s="569">
        <v>9500</v>
      </c>
      <c r="P352" s="570">
        <v>14000</v>
      </c>
      <c r="Q352" s="568">
        <v>7000</v>
      </c>
      <c r="R352" s="569">
        <v>8500</v>
      </c>
      <c r="S352" s="569">
        <v>7500</v>
      </c>
      <c r="T352" s="569">
        <v>14000</v>
      </c>
      <c r="U352" s="569">
        <v>8000</v>
      </c>
      <c r="V352" s="570">
        <v>20000</v>
      </c>
      <c r="W352" s="568">
        <v>5000</v>
      </c>
      <c r="X352" s="569">
        <v>7000</v>
      </c>
      <c r="Y352" s="569">
        <v>7000</v>
      </c>
      <c r="Z352" s="569">
        <v>8000</v>
      </c>
      <c r="AA352" s="569">
        <v>7500</v>
      </c>
      <c r="AB352" s="570">
        <v>14000</v>
      </c>
      <c r="AC352" s="554"/>
      <c r="AD352" s="554"/>
      <c r="AE352" s="554"/>
      <c r="AF352" s="554"/>
      <c r="AG352" s="554"/>
      <c r="AH352" s="554"/>
      <c r="AI352" s="554"/>
      <c r="AJ352" s="554"/>
      <c r="AK352" s="554"/>
      <c r="AL352" s="554"/>
      <c r="AM352" s="623"/>
      <c r="AN352" s="623"/>
      <c r="AO352" s="103"/>
    </row>
    <row r="353" spans="1:41" s="11" customFormat="1" x14ac:dyDescent="0.25">
      <c r="A353" s="731"/>
      <c r="B353" s="28"/>
      <c r="C353" s="287" t="s">
        <v>445</v>
      </c>
      <c r="D353" s="265" t="s">
        <v>70</v>
      </c>
      <c r="E353" s="463">
        <f t="shared" si="31"/>
        <v>9916.6666666666661</v>
      </c>
      <c r="G353" s="265">
        <f t="shared" si="32"/>
        <v>18</v>
      </c>
      <c r="H353" s="7">
        <f t="shared" si="33"/>
        <v>6333.333333333333</v>
      </c>
      <c r="I353" s="7">
        <f t="shared" si="34"/>
        <v>7833.333333333333</v>
      </c>
      <c r="J353" s="507">
        <f t="shared" si="35"/>
        <v>9916.6666666666661</v>
      </c>
      <c r="K353" s="558">
        <v>6000</v>
      </c>
      <c r="L353" s="554">
        <v>8000</v>
      </c>
      <c r="M353" s="554">
        <v>7000</v>
      </c>
      <c r="N353" s="554">
        <v>10000</v>
      </c>
      <c r="O353" s="554">
        <v>8000</v>
      </c>
      <c r="P353" s="559">
        <v>13000</v>
      </c>
      <c r="Q353" s="558">
        <v>5000</v>
      </c>
      <c r="R353" s="554">
        <v>7000</v>
      </c>
      <c r="S353" s="554">
        <v>5000</v>
      </c>
      <c r="T353" s="554">
        <v>10000</v>
      </c>
      <c r="U353" s="554">
        <v>6000</v>
      </c>
      <c r="V353" s="559">
        <v>13500</v>
      </c>
      <c r="W353" s="558">
        <v>5000</v>
      </c>
      <c r="X353" s="554">
        <v>7000</v>
      </c>
      <c r="Y353" s="554">
        <v>5000</v>
      </c>
      <c r="Z353" s="554">
        <v>10000</v>
      </c>
      <c r="AA353" s="554">
        <v>6000</v>
      </c>
      <c r="AB353" s="559">
        <v>13000</v>
      </c>
      <c r="AC353" s="554"/>
      <c r="AD353" s="554"/>
      <c r="AE353" s="554"/>
      <c r="AF353" s="554"/>
      <c r="AG353" s="554"/>
      <c r="AH353" s="554"/>
      <c r="AI353" s="554"/>
      <c r="AJ353" s="554"/>
      <c r="AK353" s="554"/>
      <c r="AL353" s="554"/>
      <c r="AM353" s="623"/>
      <c r="AN353" s="623"/>
      <c r="AO353" s="103"/>
    </row>
    <row r="354" spans="1:41" s="11" customFormat="1" x14ac:dyDescent="0.25">
      <c r="A354" s="731"/>
      <c r="B354" s="28"/>
      <c r="C354" s="82" t="s">
        <v>1327</v>
      </c>
      <c r="D354" s="32" t="s">
        <v>27</v>
      </c>
      <c r="E354" s="59">
        <f t="shared" ref="E354:E392" si="36">J354</f>
        <v>11166.666666666666</v>
      </c>
      <c r="G354" s="32">
        <f t="shared" ref="G354:G392" si="37">COUNT(K354:AB354)</f>
        <v>18</v>
      </c>
      <c r="H354" s="34">
        <f t="shared" si="33"/>
        <v>6833.333333333333</v>
      </c>
      <c r="I354" s="34">
        <f t="shared" si="34"/>
        <v>8500</v>
      </c>
      <c r="J354" s="521">
        <f t="shared" si="35"/>
        <v>11166.666666666666</v>
      </c>
      <c r="K354" s="568">
        <v>6000</v>
      </c>
      <c r="L354" s="569">
        <v>8000</v>
      </c>
      <c r="M354" s="569">
        <v>7000</v>
      </c>
      <c r="N354" s="569">
        <v>10000</v>
      </c>
      <c r="O354" s="569">
        <v>9500</v>
      </c>
      <c r="P354" s="570">
        <v>14000</v>
      </c>
      <c r="Q354" s="568">
        <v>5000</v>
      </c>
      <c r="R354" s="569">
        <v>9000</v>
      </c>
      <c r="S354" s="569">
        <v>6000</v>
      </c>
      <c r="T354" s="569">
        <v>12000</v>
      </c>
      <c r="U354" s="569">
        <v>6500</v>
      </c>
      <c r="V354" s="570">
        <v>16500</v>
      </c>
      <c r="W354" s="568">
        <v>5000</v>
      </c>
      <c r="X354" s="569">
        <v>8000</v>
      </c>
      <c r="Y354" s="569">
        <v>6000</v>
      </c>
      <c r="Z354" s="569">
        <v>10000</v>
      </c>
      <c r="AA354" s="569">
        <v>6500</v>
      </c>
      <c r="AB354" s="570">
        <v>14000</v>
      </c>
      <c r="AC354" s="554"/>
      <c r="AD354" s="554"/>
      <c r="AE354" s="554"/>
      <c r="AF354" s="554"/>
      <c r="AG354" s="554"/>
      <c r="AH354" s="554"/>
      <c r="AI354" s="554"/>
      <c r="AJ354" s="554"/>
      <c r="AK354" s="554"/>
      <c r="AL354" s="554"/>
      <c r="AM354" s="623"/>
      <c r="AN354" s="623"/>
      <c r="AO354" s="103"/>
    </row>
    <row r="355" spans="1:41" s="11" customFormat="1" x14ac:dyDescent="0.25">
      <c r="A355" s="731"/>
      <c r="B355" s="28"/>
      <c r="C355" s="287" t="s">
        <v>1328</v>
      </c>
      <c r="D355" s="265" t="s">
        <v>27</v>
      </c>
      <c r="E355" s="463">
        <f t="shared" si="36"/>
        <v>12500</v>
      </c>
      <c r="G355" s="265">
        <f t="shared" si="37"/>
        <v>18</v>
      </c>
      <c r="H355" s="7">
        <f t="shared" si="33"/>
        <v>7833.333333333333</v>
      </c>
      <c r="I355" s="7">
        <f t="shared" si="34"/>
        <v>8500</v>
      </c>
      <c r="J355" s="507">
        <f t="shared" si="35"/>
        <v>12500</v>
      </c>
      <c r="K355" s="558">
        <v>7000</v>
      </c>
      <c r="L355" s="554">
        <v>8500</v>
      </c>
      <c r="M355" s="554">
        <v>5500</v>
      </c>
      <c r="N355" s="554">
        <v>10000</v>
      </c>
      <c r="O355" s="554">
        <v>8500</v>
      </c>
      <c r="P355" s="559">
        <v>17000</v>
      </c>
      <c r="Q355" s="558">
        <v>7000</v>
      </c>
      <c r="R355" s="554">
        <v>9000</v>
      </c>
      <c r="S355" s="554">
        <v>8000</v>
      </c>
      <c r="T355" s="554">
        <v>12000</v>
      </c>
      <c r="U355" s="554">
        <v>7000</v>
      </c>
      <c r="V355" s="559">
        <v>19000</v>
      </c>
      <c r="W355" s="558">
        <v>7000</v>
      </c>
      <c r="X355" s="554">
        <v>8500</v>
      </c>
      <c r="Y355" s="554">
        <v>5500</v>
      </c>
      <c r="Z355" s="554">
        <v>10000</v>
      </c>
      <c r="AA355" s="554">
        <v>6500</v>
      </c>
      <c r="AB355" s="559">
        <v>17000</v>
      </c>
      <c r="AC355" s="554"/>
      <c r="AD355" s="554"/>
      <c r="AE355" s="554"/>
      <c r="AF355" s="554"/>
      <c r="AG355" s="554"/>
      <c r="AH355" s="554"/>
      <c r="AI355" s="554"/>
      <c r="AJ355" s="554"/>
      <c r="AK355" s="554"/>
      <c r="AL355" s="554"/>
      <c r="AM355" s="623"/>
      <c r="AN355" s="623"/>
      <c r="AO355" s="103"/>
    </row>
    <row r="356" spans="1:41" s="11" customFormat="1" x14ac:dyDescent="0.25">
      <c r="A356" s="731"/>
      <c r="B356" s="28"/>
      <c r="C356" s="82" t="s">
        <v>446</v>
      </c>
      <c r="D356" s="32" t="s">
        <v>27</v>
      </c>
      <c r="E356" s="59">
        <f t="shared" si="36"/>
        <v>12666.666666666666</v>
      </c>
      <c r="G356" s="32">
        <f t="shared" si="37"/>
        <v>18</v>
      </c>
      <c r="H356" s="34">
        <f t="shared" si="33"/>
        <v>6416.666666666667</v>
      </c>
      <c r="I356" s="34">
        <f t="shared" si="34"/>
        <v>8583.3333333333339</v>
      </c>
      <c r="J356" s="521">
        <f t="shared" si="35"/>
        <v>12666.666666666666</v>
      </c>
      <c r="K356" s="568">
        <v>6000</v>
      </c>
      <c r="L356" s="569">
        <v>8000</v>
      </c>
      <c r="M356" s="569">
        <v>7500</v>
      </c>
      <c r="N356" s="569">
        <v>10000</v>
      </c>
      <c r="O356" s="569">
        <v>9500</v>
      </c>
      <c r="P356" s="570">
        <v>17000</v>
      </c>
      <c r="Q356" s="568">
        <v>5000</v>
      </c>
      <c r="R356" s="569">
        <v>7500</v>
      </c>
      <c r="S356" s="569">
        <v>6500</v>
      </c>
      <c r="T356" s="569">
        <v>12000</v>
      </c>
      <c r="U356" s="569">
        <v>7500</v>
      </c>
      <c r="V356" s="570">
        <v>18500</v>
      </c>
      <c r="W356" s="568">
        <v>5000</v>
      </c>
      <c r="X356" s="569">
        <v>7000</v>
      </c>
      <c r="Y356" s="569">
        <v>5500</v>
      </c>
      <c r="Z356" s="569">
        <v>10000</v>
      </c>
      <c r="AA356" s="569">
        <v>6500</v>
      </c>
      <c r="AB356" s="570">
        <v>17000</v>
      </c>
      <c r="AC356" s="554"/>
      <c r="AD356" s="554"/>
      <c r="AE356" s="554"/>
      <c r="AF356" s="554"/>
      <c r="AG356" s="554"/>
      <c r="AH356" s="554"/>
      <c r="AI356" s="554"/>
      <c r="AJ356" s="554"/>
      <c r="AK356" s="554"/>
      <c r="AL356" s="554"/>
      <c r="AM356" s="623"/>
      <c r="AN356" s="623"/>
      <c r="AO356" s="103"/>
    </row>
    <row r="357" spans="1:41" s="11" customFormat="1" x14ac:dyDescent="0.25">
      <c r="A357" s="731"/>
      <c r="B357" s="28"/>
      <c r="C357" s="287" t="s">
        <v>1329</v>
      </c>
      <c r="D357" s="265" t="s">
        <v>27</v>
      </c>
      <c r="E357" s="463">
        <f t="shared" si="36"/>
        <v>13166.666666666666</v>
      </c>
      <c r="G357" s="265">
        <f t="shared" si="37"/>
        <v>18</v>
      </c>
      <c r="H357" s="7">
        <f t="shared" si="33"/>
        <v>6250</v>
      </c>
      <c r="I357" s="7">
        <f t="shared" si="34"/>
        <v>7916.666666666667</v>
      </c>
      <c r="J357" s="507">
        <f t="shared" si="35"/>
        <v>13166.666666666666</v>
      </c>
      <c r="K357" s="558">
        <v>6000</v>
      </c>
      <c r="L357" s="554">
        <v>7000</v>
      </c>
      <c r="M357" s="554">
        <v>6500</v>
      </c>
      <c r="N357" s="554">
        <v>9000</v>
      </c>
      <c r="O357" s="554">
        <v>9000</v>
      </c>
      <c r="P357" s="559">
        <v>18000</v>
      </c>
      <c r="Q357" s="558">
        <v>5000</v>
      </c>
      <c r="R357" s="554">
        <v>7500</v>
      </c>
      <c r="S357" s="554">
        <v>5500</v>
      </c>
      <c r="T357" s="554">
        <v>12000</v>
      </c>
      <c r="U357" s="554">
        <v>8000</v>
      </c>
      <c r="V357" s="559">
        <v>19000</v>
      </c>
      <c r="W357" s="558">
        <v>5000</v>
      </c>
      <c r="X357" s="554">
        <v>7000</v>
      </c>
      <c r="Y357" s="554">
        <v>5500</v>
      </c>
      <c r="Z357" s="554">
        <v>9000</v>
      </c>
      <c r="AA357" s="554">
        <v>7000</v>
      </c>
      <c r="AB357" s="559">
        <v>18000</v>
      </c>
      <c r="AC357" s="554"/>
      <c r="AD357" s="554"/>
      <c r="AE357" s="554"/>
      <c r="AF357" s="554"/>
      <c r="AG357" s="554"/>
      <c r="AH357" s="554"/>
      <c r="AI357" s="554"/>
      <c r="AJ357" s="554"/>
      <c r="AK357" s="554"/>
      <c r="AL357" s="554"/>
      <c r="AM357" s="623"/>
      <c r="AN357" s="623"/>
      <c r="AO357" s="103"/>
    </row>
    <row r="358" spans="1:41" s="11" customFormat="1" x14ac:dyDescent="0.25">
      <c r="A358" s="731"/>
      <c r="B358" s="28"/>
      <c r="C358" s="82" t="s">
        <v>1596</v>
      </c>
      <c r="D358" s="32" t="s">
        <v>27</v>
      </c>
      <c r="E358" s="59">
        <f t="shared" si="36"/>
        <v>13750</v>
      </c>
      <c r="G358" s="32">
        <f t="shared" si="37"/>
        <v>18</v>
      </c>
      <c r="H358" s="34">
        <f t="shared" si="33"/>
        <v>8000</v>
      </c>
      <c r="I358" s="34">
        <f t="shared" si="34"/>
        <v>10500</v>
      </c>
      <c r="J358" s="521">
        <f t="shared" si="35"/>
        <v>13750</v>
      </c>
      <c r="K358" s="568">
        <v>7000</v>
      </c>
      <c r="L358" s="569">
        <v>9000</v>
      </c>
      <c r="M358" s="569">
        <v>8000</v>
      </c>
      <c r="N358" s="569">
        <v>13000</v>
      </c>
      <c r="O358" s="569">
        <v>10000</v>
      </c>
      <c r="P358" s="570">
        <v>17000</v>
      </c>
      <c r="Q358" s="568">
        <v>7000</v>
      </c>
      <c r="R358" s="569">
        <v>9000</v>
      </c>
      <c r="S358" s="569">
        <v>8000</v>
      </c>
      <c r="T358" s="569">
        <v>13000</v>
      </c>
      <c r="U358" s="569">
        <v>10000</v>
      </c>
      <c r="V358" s="570">
        <v>18500</v>
      </c>
      <c r="W358" s="568">
        <v>7000</v>
      </c>
      <c r="X358" s="569">
        <v>9000</v>
      </c>
      <c r="Y358" s="569">
        <v>8000</v>
      </c>
      <c r="Z358" s="569">
        <v>13000</v>
      </c>
      <c r="AA358" s="569">
        <v>10000</v>
      </c>
      <c r="AB358" s="570">
        <v>17000</v>
      </c>
      <c r="AC358" s="554"/>
      <c r="AD358" s="554"/>
      <c r="AE358" s="554"/>
      <c r="AF358" s="554"/>
      <c r="AG358" s="554"/>
      <c r="AH358" s="554"/>
      <c r="AI358" s="554"/>
      <c r="AJ358" s="554"/>
      <c r="AK358" s="554"/>
      <c r="AL358" s="554"/>
      <c r="AM358" s="623"/>
      <c r="AN358" s="623"/>
      <c r="AO358" s="103"/>
    </row>
    <row r="359" spans="1:41" s="11" customFormat="1" ht="15.75" thickBot="1" x14ac:dyDescent="0.3">
      <c r="A359" s="732"/>
      <c r="B359" s="28"/>
      <c r="C359" s="287" t="s">
        <v>447</v>
      </c>
      <c r="D359" s="265" t="s">
        <v>27</v>
      </c>
      <c r="E359" s="463">
        <f t="shared" si="36"/>
        <v>21833.333333333332</v>
      </c>
      <c r="G359" s="265">
        <f t="shared" si="37"/>
        <v>18</v>
      </c>
      <c r="H359" s="7">
        <f t="shared" si="33"/>
        <v>15000</v>
      </c>
      <c r="I359" s="7">
        <f t="shared" si="34"/>
        <v>16500</v>
      </c>
      <c r="J359" s="507">
        <f t="shared" si="35"/>
        <v>21833.333333333332</v>
      </c>
      <c r="K359" s="558">
        <v>14000</v>
      </c>
      <c r="L359" s="554">
        <v>16000</v>
      </c>
      <c r="M359" s="554">
        <v>15000</v>
      </c>
      <c r="N359" s="554">
        <v>18000</v>
      </c>
      <c r="O359" s="554">
        <v>17000</v>
      </c>
      <c r="P359" s="559">
        <v>23000</v>
      </c>
      <c r="Q359" s="558">
        <v>14000</v>
      </c>
      <c r="R359" s="554">
        <v>16000</v>
      </c>
      <c r="S359" s="554">
        <v>15000</v>
      </c>
      <c r="T359" s="554">
        <v>18000</v>
      </c>
      <c r="U359" s="554">
        <v>18000</v>
      </c>
      <c r="V359" s="559">
        <v>33000</v>
      </c>
      <c r="W359" s="558">
        <v>14000</v>
      </c>
      <c r="X359" s="554">
        <v>16000</v>
      </c>
      <c r="Y359" s="554">
        <v>15000</v>
      </c>
      <c r="Z359" s="554">
        <v>18000</v>
      </c>
      <c r="AA359" s="554">
        <v>17000</v>
      </c>
      <c r="AB359" s="559">
        <v>23000</v>
      </c>
      <c r="AC359" s="554"/>
      <c r="AD359" s="554"/>
      <c r="AE359" s="554"/>
      <c r="AF359" s="554"/>
      <c r="AG359" s="554"/>
      <c r="AH359" s="554"/>
      <c r="AI359" s="554"/>
      <c r="AJ359" s="554"/>
      <c r="AK359" s="554"/>
      <c r="AL359" s="554"/>
      <c r="AM359" s="623"/>
      <c r="AN359" s="623"/>
      <c r="AO359" s="103"/>
    </row>
    <row r="360" spans="1:41" s="11" customFormat="1" x14ac:dyDescent="0.25">
      <c r="A360" s="730" t="s">
        <v>1330</v>
      </c>
      <c r="B360" s="28"/>
      <c r="C360" s="216" t="s">
        <v>1331</v>
      </c>
      <c r="D360" s="65" t="s">
        <v>27</v>
      </c>
      <c r="E360" s="520">
        <f t="shared" si="36"/>
        <v>18166.666666666668</v>
      </c>
      <c r="F360" s="575"/>
      <c r="G360" s="65">
        <f t="shared" si="37"/>
        <v>18</v>
      </c>
      <c r="H360" s="223">
        <f t="shared" si="33"/>
        <v>13500</v>
      </c>
      <c r="I360" s="223">
        <f t="shared" si="34"/>
        <v>16250</v>
      </c>
      <c r="J360" s="523">
        <f t="shared" si="35"/>
        <v>18166.666666666668</v>
      </c>
      <c r="K360" s="565">
        <v>12000</v>
      </c>
      <c r="L360" s="566">
        <v>15000</v>
      </c>
      <c r="M360" s="566">
        <v>15500</v>
      </c>
      <c r="N360" s="566">
        <v>17000</v>
      </c>
      <c r="O360" s="566">
        <v>17000</v>
      </c>
      <c r="P360" s="567">
        <v>19000</v>
      </c>
      <c r="Q360" s="565">
        <v>12000</v>
      </c>
      <c r="R360" s="566">
        <v>15000</v>
      </c>
      <c r="S360" s="566">
        <v>15500</v>
      </c>
      <c r="T360" s="566">
        <v>17000</v>
      </c>
      <c r="U360" s="566">
        <v>17000</v>
      </c>
      <c r="V360" s="567">
        <v>20000</v>
      </c>
      <c r="W360" s="565">
        <v>12000</v>
      </c>
      <c r="X360" s="566">
        <v>15000</v>
      </c>
      <c r="Y360" s="566">
        <v>15500</v>
      </c>
      <c r="Z360" s="566">
        <v>17000</v>
      </c>
      <c r="AA360" s="566">
        <v>17000</v>
      </c>
      <c r="AB360" s="567">
        <v>19000</v>
      </c>
      <c r="AC360" s="554"/>
      <c r="AD360" s="554"/>
      <c r="AE360" s="554"/>
      <c r="AF360" s="554"/>
      <c r="AG360" s="554"/>
      <c r="AH360" s="554"/>
      <c r="AI360" s="554"/>
      <c r="AJ360" s="554"/>
      <c r="AK360" s="554"/>
      <c r="AL360" s="554"/>
      <c r="AM360" s="623"/>
      <c r="AN360" s="623"/>
      <c r="AO360" s="103"/>
    </row>
    <row r="361" spans="1:41" s="11" customFormat="1" x14ac:dyDescent="0.25">
      <c r="A361" s="731"/>
      <c r="B361" s="28"/>
      <c r="C361" s="287" t="s">
        <v>1332</v>
      </c>
      <c r="D361" s="265" t="s">
        <v>27</v>
      </c>
      <c r="E361" s="463">
        <f t="shared" si="36"/>
        <v>18166.666666666668</v>
      </c>
      <c r="G361" s="265">
        <f t="shared" si="37"/>
        <v>18</v>
      </c>
      <c r="H361" s="7">
        <f t="shared" si="33"/>
        <v>12000</v>
      </c>
      <c r="I361" s="7">
        <f t="shared" si="34"/>
        <v>16000</v>
      </c>
      <c r="J361" s="507">
        <f t="shared" si="35"/>
        <v>18166.666666666668</v>
      </c>
      <c r="K361" s="558">
        <v>11000</v>
      </c>
      <c r="L361" s="554">
        <v>13000</v>
      </c>
      <c r="M361" s="554">
        <v>15000</v>
      </c>
      <c r="N361" s="554">
        <v>17000</v>
      </c>
      <c r="O361" s="554">
        <v>17000</v>
      </c>
      <c r="P361" s="559">
        <v>19000</v>
      </c>
      <c r="Q361" s="558">
        <v>11000</v>
      </c>
      <c r="R361" s="554">
        <v>13000</v>
      </c>
      <c r="S361" s="554">
        <v>15000</v>
      </c>
      <c r="T361" s="554">
        <v>17000</v>
      </c>
      <c r="U361" s="554">
        <v>17000</v>
      </c>
      <c r="V361" s="559">
        <v>20000</v>
      </c>
      <c r="W361" s="558">
        <v>11000</v>
      </c>
      <c r="X361" s="554">
        <v>13000</v>
      </c>
      <c r="Y361" s="554">
        <v>15000</v>
      </c>
      <c r="Z361" s="554">
        <v>17000</v>
      </c>
      <c r="AA361" s="554">
        <v>17000</v>
      </c>
      <c r="AB361" s="559">
        <v>19000</v>
      </c>
      <c r="AC361" s="554"/>
      <c r="AD361" s="554"/>
      <c r="AE361" s="554"/>
      <c r="AF361" s="554"/>
      <c r="AG361" s="554"/>
      <c r="AH361" s="554"/>
      <c r="AI361" s="554"/>
      <c r="AJ361" s="554"/>
      <c r="AK361" s="554"/>
      <c r="AL361" s="554"/>
      <c r="AM361" s="623"/>
      <c r="AN361" s="623"/>
      <c r="AO361" s="103"/>
    </row>
    <row r="362" spans="1:41" s="11" customFormat="1" x14ac:dyDescent="0.25">
      <c r="A362" s="731"/>
      <c r="B362" s="28"/>
      <c r="C362" s="82" t="s">
        <v>1333</v>
      </c>
      <c r="D362" s="32" t="s">
        <v>27</v>
      </c>
      <c r="E362" s="59">
        <f t="shared" si="36"/>
        <v>18166.666666666668</v>
      </c>
      <c r="G362" s="32">
        <f t="shared" si="37"/>
        <v>18</v>
      </c>
      <c r="H362" s="34">
        <f t="shared" si="33"/>
        <v>13500</v>
      </c>
      <c r="I362" s="34">
        <f t="shared" si="34"/>
        <v>16250</v>
      </c>
      <c r="J362" s="521">
        <f t="shared" si="35"/>
        <v>18166.666666666668</v>
      </c>
      <c r="K362" s="568">
        <v>12000</v>
      </c>
      <c r="L362" s="569">
        <v>15000</v>
      </c>
      <c r="M362" s="569">
        <v>15500</v>
      </c>
      <c r="N362" s="569">
        <v>17000</v>
      </c>
      <c r="O362" s="569">
        <v>17000</v>
      </c>
      <c r="P362" s="570">
        <v>19000</v>
      </c>
      <c r="Q362" s="568">
        <v>12000</v>
      </c>
      <c r="R362" s="569">
        <v>15000</v>
      </c>
      <c r="S362" s="569">
        <v>15500</v>
      </c>
      <c r="T362" s="569">
        <v>17000</v>
      </c>
      <c r="U362" s="569">
        <v>17000</v>
      </c>
      <c r="V362" s="570">
        <v>20000</v>
      </c>
      <c r="W362" s="568">
        <v>12000</v>
      </c>
      <c r="X362" s="569">
        <v>15000</v>
      </c>
      <c r="Y362" s="569">
        <v>15500</v>
      </c>
      <c r="Z362" s="569">
        <v>17000</v>
      </c>
      <c r="AA362" s="569">
        <v>17000</v>
      </c>
      <c r="AB362" s="570">
        <v>19000</v>
      </c>
      <c r="AC362" s="554"/>
      <c r="AD362" s="554"/>
      <c r="AE362" s="554"/>
      <c r="AF362" s="554"/>
      <c r="AG362" s="554"/>
      <c r="AH362" s="554"/>
      <c r="AI362" s="554"/>
      <c r="AJ362" s="554"/>
      <c r="AK362" s="554"/>
      <c r="AL362" s="554"/>
      <c r="AM362" s="623"/>
      <c r="AN362" s="623"/>
      <c r="AO362" s="103"/>
    </row>
    <row r="363" spans="1:41" s="11" customFormat="1" x14ac:dyDescent="0.25">
      <c r="A363" s="731"/>
      <c r="B363" s="28"/>
      <c r="C363" s="287" t="s">
        <v>1334</v>
      </c>
      <c r="D363" s="265" t="s">
        <v>27</v>
      </c>
      <c r="E363" s="463">
        <f t="shared" si="36"/>
        <v>18166.666666666668</v>
      </c>
      <c r="G363" s="265">
        <f t="shared" si="37"/>
        <v>18</v>
      </c>
      <c r="H363" s="7">
        <f t="shared" si="33"/>
        <v>12000</v>
      </c>
      <c r="I363" s="7">
        <f t="shared" si="34"/>
        <v>16000</v>
      </c>
      <c r="J363" s="507">
        <f t="shared" si="35"/>
        <v>18166.666666666668</v>
      </c>
      <c r="K363" s="558">
        <v>11000</v>
      </c>
      <c r="L363" s="554">
        <v>13000</v>
      </c>
      <c r="M363" s="554">
        <v>15000</v>
      </c>
      <c r="N363" s="554">
        <v>17000</v>
      </c>
      <c r="O363" s="554">
        <v>17000</v>
      </c>
      <c r="P363" s="559">
        <v>19000</v>
      </c>
      <c r="Q363" s="558">
        <v>11000</v>
      </c>
      <c r="R363" s="554">
        <v>13000</v>
      </c>
      <c r="S363" s="554">
        <v>15000</v>
      </c>
      <c r="T363" s="554">
        <v>17000</v>
      </c>
      <c r="U363" s="554">
        <v>17000</v>
      </c>
      <c r="V363" s="559">
        <v>20000</v>
      </c>
      <c r="W363" s="558">
        <v>11000</v>
      </c>
      <c r="X363" s="554">
        <v>13000</v>
      </c>
      <c r="Y363" s="554">
        <v>15000</v>
      </c>
      <c r="Z363" s="554">
        <v>17000</v>
      </c>
      <c r="AA363" s="554">
        <v>17000</v>
      </c>
      <c r="AB363" s="559">
        <v>19000</v>
      </c>
      <c r="AC363" s="554"/>
      <c r="AD363" s="554"/>
      <c r="AE363" s="554"/>
      <c r="AF363" s="554"/>
      <c r="AG363" s="554"/>
      <c r="AH363" s="554"/>
      <c r="AI363" s="554"/>
      <c r="AJ363" s="554"/>
      <c r="AK363" s="554"/>
      <c r="AL363" s="554"/>
      <c r="AM363" s="623"/>
      <c r="AN363" s="623"/>
      <c r="AO363" s="103"/>
    </row>
    <row r="364" spans="1:41" s="11" customFormat="1" x14ac:dyDescent="0.25">
      <c r="A364" s="731"/>
      <c r="B364" s="28"/>
      <c r="C364" s="82" t="s">
        <v>448</v>
      </c>
      <c r="D364" s="32" t="s">
        <v>27</v>
      </c>
      <c r="E364" s="59">
        <f t="shared" si="36"/>
        <v>15833.333333333334</v>
      </c>
      <c r="G364" s="32">
        <f t="shared" si="37"/>
        <v>18</v>
      </c>
      <c r="H364" s="34">
        <f t="shared" si="33"/>
        <v>11333.333333333334</v>
      </c>
      <c r="I364" s="34">
        <f t="shared" si="34"/>
        <v>12666.666666666666</v>
      </c>
      <c r="J364" s="521">
        <f t="shared" si="35"/>
        <v>15833.333333333334</v>
      </c>
      <c r="K364" s="568">
        <v>10000</v>
      </c>
      <c r="L364" s="569">
        <v>12000</v>
      </c>
      <c r="M364" s="569">
        <v>11000</v>
      </c>
      <c r="N364" s="569">
        <v>13500</v>
      </c>
      <c r="O364" s="569">
        <v>12000</v>
      </c>
      <c r="P364" s="570">
        <v>16500</v>
      </c>
      <c r="Q364" s="568">
        <v>11000</v>
      </c>
      <c r="R364" s="569">
        <v>13000</v>
      </c>
      <c r="S364" s="569">
        <v>11000</v>
      </c>
      <c r="T364" s="569">
        <v>16000</v>
      </c>
      <c r="U364" s="569">
        <v>17000</v>
      </c>
      <c r="V364" s="570">
        <v>21000</v>
      </c>
      <c r="W364" s="568">
        <v>10000</v>
      </c>
      <c r="X364" s="569">
        <v>12000</v>
      </c>
      <c r="Y364" s="569">
        <v>11000</v>
      </c>
      <c r="Z364" s="569">
        <v>13500</v>
      </c>
      <c r="AA364" s="569">
        <v>12000</v>
      </c>
      <c r="AB364" s="570">
        <v>16500</v>
      </c>
      <c r="AC364" s="554"/>
      <c r="AD364" s="554"/>
      <c r="AE364" s="554"/>
      <c r="AF364" s="554"/>
      <c r="AG364" s="554"/>
      <c r="AH364" s="554"/>
      <c r="AI364" s="554"/>
      <c r="AJ364" s="554"/>
      <c r="AK364" s="554"/>
      <c r="AL364" s="554"/>
      <c r="AM364" s="623"/>
      <c r="AN364" s="623"/>
      <c r="AO364" s="103"/>
    </row>
    <row r="365" spans="1:41" s="11" customFormat="1" ht="15.75" thickBot="1" x14ac:dyDescent="0.3">
      <c r="A365" s="732"/>
      <c r="B365" s="28"/>
      <c r="C365" s="288" t="s">
        <v>449</v>
      </c>
      <c r="D365" s="273" t="s">
        <v>27</v>
      </c>
      <c r="E365" s="465">
        <f t="shared" si="36"/>
        <v>19625</v>
      </c>
      <c r="G365" s="273">
        <f t="shared" si="37"/>
        <v>12</v>
      </c>
      <c r="H365" s="468">
        <f t="shared" si="33"/>
        <v>12875</v>
      </c>
      <c r="I365" s="468">
        <f t="shared" si="34"/>
        <v>16750</v>
      </c>
      <c r="J365" s="508">
        <f t="shared" si="35"/>
        <v>19625</v>
      </c>
      <c r="K365" s="560">
        <v>10000</v>
      </c>
      <c r="L365" s="561">
        <v>14000</v>
      </c>
      <c r="M365" s="561">
        <v>15000</v>
      </c>
      <c r="N365" s="561">
        <v>20000</v>
      </c>
      <c r="O365" s="561">
        <v>18000</v>
      </c>
      <c r="P365" s="562">
        <v>25000</v>
      </c>
      <c r="Q365" s="560" t="s">
        <v>27</v>
      </c>
      <c r="R365" s="561" t="s">
        <v>27</v>
      </c>
      <c r="S365" s="561" t="s">
        <v>27</v>
      </c>
      <c r="T365" s="561" t="s">
        <v>27</v>
      </c>
      <c r="U365" s="561" t="s">
        <v>27</v>
      </c>
      <c r="V365" s="562" t="s">
        <v>27</v>
      </c>
      <c r="W365" s="560">
        <v>13000</v>
      </c>
      <c r="X365" s="561">
        <v>14500</v>
      </c>
      <c r="Y365" s="561">
        <v>15000</v>
      </c>
      <c r="Z365" s="561">
        <v>17000</v>
      </c>
      <c r="AA365" s="561">
        <v>16000</v>
      </c>
      <c r="AB365" s="562">
        <v>19500</v>
      </c>
      <c r="AC365" s="554"/>
      <c r="AD365" s="554"/>
      <c r="AE365" s="554"/>
      <c r="AF365" s="554"/>
      <c r="AG365" s="554"/>
      <c r="AH365" s="554"/>
      <c r="AI365" s="554"/>
      <c r="AJ365" s="554"/>
      <c r="AK365" s="554"/>
      <c r="AL365" s="554"/>
      <c r="AM365" s="623"/>
      <c r="AN365" s="623"/>
      <c r="AO365" s="103"/>
    </row>
    <row r="366" spans="1:41" s="11" customFormat="1" x14ac:dyDescent="0.25">
      <c r="A366" s="730" t="s">
        <v>450</v>
      </c>
      <c r="B366" s="537"/>
      <c r="C366" s="82" t="s">
        <v>1335</v>
      </c>
      <c r="D366" s="32" t="s">
        <v>27</v>
      </c>
      <c r="E366" s="59">
        <f t="shared" si="36"/>
        <v>9833.3333333333339</v>
      </c>
      <c r="F366" s="575"/>
      <c r="G366" s="32">
        <f t="shared" si="37"/>
        <v>18</v>
      </c>
      <c r="H366" s="34">
        <f t="shared" si="33"/>
        <v>5916.666666666667</v>
      </c>
      <c r="I366" s="34">
        <f t="shared" si="34"/>
        <v>7333.333333333333</v>
      </c>
      <c r="J366" s="521">
        <f t="shared" si="35"/>
        <v>9833.3333333333339</v>
      </c>
      <c r="K366" s="568">
        <v>6000</v>
      </c>
      <c r="L366" s="569">
        <v>8000</v>
      </c>
      <c r="M366" s="569">
        <v>7000</v>
      </c>
      <c r="N366" s="569">
        <v>9000</v>
      </c>
      <c r="O366" s="569">
        <v>8000</v>
      </c>
      <c r="P366" s="570">
        <v>10000</v>
      </c>
      <c r="Q366" s="568">
        <v>4000</v>
      </c>
      <c r="R366" s="569">
        <v>7500</v>
      </c>
      <c r="S366" s="569">
        <v>5000</v>
      </c>
      <c r="T366" s="569">
        <v>11000</v>
      </c>
      <c r="U366" s="569">
        <v>8000</v>
      </c>
      <c r="V366" s="570">
        <v>14000</v>
      </c>
      <c r="W366" s="568">
        <v>4000</v>
      </c>
      <c r="X366" s="569">
        <v>6000</v>
      </c>
      <c r="Y366" s="569">
        <v>4000</v>
      </c>
      <c r="Z366" s="569">
        <v>8000</v>
      </c>
      <c r="AA366" s="569">
        <v>8000</v>
      </c>
      <c r="AB366" s="570">
        <v>11000</v>
      </c>
      <c r="AC366" s="554"/>
      <c r="AD366" s="554"/>
      <c r="AE366" s="554"/>
      <c r="AF366" s="554"/>
      <c r="AG366" s="554"/>
      <c r="AH366" s="554"/>
      <c r="AI366" s="554"/>
      <c r="AJ366" s="554"/>
      <c r="AK366" s="554"/>
      <c r="AL366" s="554"/>
      <c r="AM366" s="623"/>
      <c r="AN366" s="623"/>
      <c r="AO366" s="103"/>
    </row>
    <row r="367" spans="1:41" s="11" customFormat="1" x14ac:dyDescent="0.25">
      <c r="A367" s="731"/>
      <c r="B367" s="537"/>
      <c r="C367" s="82" t="s">
        <v>1335</v>
      </c>
      <c r="D367" s="32" t="s">
        <v>56</v>
      </c>
      <c r="E367" s="59">
        <f t="shared" si="36"/>
        <v>9833.3333333333339</v>
      </c>
      <c r="G367" s="32">
        <f t="shared" si="37"/>
        <v>18</v>
      </c>
      <c r="H367" s="34">
        <f t="shared" si="33"/>
        <v>5916.666666666667</v>
      </c>
      <c r="I367" s="34">
        <f t="shared" si="34"/>
        <v>7333.333333333333</v>
      </c>
      <c r="J367" s="521">
        <f t="shared" si="35"/>
        <v>9833.3333333333339</v>
      </c>
      <c r="K367" s="568">
        <v>6000</v>
      </c>
      <c r="L367" s="569">
        <v>8000</v>
      </c>
      <c r="M367" s="569">
        <v>7000</v>
      </c>
      <c r="N367" s="569">
        <v>9000</v>
      </c>
      <c r="O367" s="569">
        <v>8000</v>
      </c>
      <c r="P367" s="570">
        <v>10000</v>
      </c>
      <c r="Q367" s="568">
        <v>4000</v>
      </c>
      <c r="R367" s="569">
        <v>7500</v>
      </c>
      <c r="S367" s="569">
        <v>5000</v>
      </c>
      <c r="T367" s="569">
        <v>11000</v>
      </c>
      <c r="U367" s="569">
        <v>8000</v>
      </c>
      <c r="V367" s="570">
        <v>14000</v>
      </c>
      <c r="W367" s="568">
        <v>4000</v>
      </c>
      <c r="X367" s="569">
        <v>6000</v>
      </c>
      <c r="Y367" s="569">
        <v>4000</v>
      </c>
      <c r="Z367" s="569">
        <v>8000</v>
      </c>
      <c r="AA367" s="569">
        <v>8000</v>
      </c>
      <c r="AB367" s="570">
        <v>11000</v>
      </c>
      <c r="AC367" s="554"/>
      <c r="AD367" s="554"/>
      <c r="AE367" s="554"/>
      <c r="AF367" s="554"/>
      <c r="AG367" s="554"/>
      <c r="AH367" s="554"/>
      <c r="AI367" s="554"/>
      <c r="AJ367" s="554"/>
      <c r="AK367" s="554"/>
      <c r="AL367" s="554"/>
      <c r="AM367" s="623"/>
      <c r="AN367" s="623"/>
      <c r="AO367" s="103"/>
    </row>
    <row r="368" spans="1:41" s="11" customFormat="1" x14ac:dyDescent="0.25">
      <c r="A368" s="731"/>
      <c r="B368" s="537"/>
      <c r="C368" s="82" t="s">
        <v>1335</v>
      </c>
      <c r="D368" s="32" t="s">
        <v>77</v>
      </c>
      <c r="E368" s="59">
        <f t="shared" si="36"/>
        <v>9833.3333333333339</v>
      </c>
      <c r="G368" s="32">
        <f t="shared" si="37"/>
        <v>18</v>
      </c>
      <c r="H368" s="34">
        <f t="shared" si="33"/>
        <v>5916.666666666667</v>
      </c>
      <c r="I368" s="34">
        <f t="shared" si="34"/>
        <v>7333.333333333333</v>
      </c>
      <c r="J368" s="521">
        <f t="shared" si="35"/>
        <v>9833.3333333333339</v>
      </c>
      <c r="K368" s="568">
        <v>6000</v>
      </c>
      <c r="L368" s="569">
        <v>8000</v>
      </c>
      <c r="M368" s="569">
        <v>7000</v>
      </c>
      <c r="N368" s="569">
        <v>9000</v>
      </c>
      <c r="O368" s="569">
        <v>8000</v>
      </c>
      <c r="P368" s="570">
        <v>10000</v>
      </c>
      <c r="Q368" s="568">
        <v>4000</v>
      </c>
      <c r="R368" s="569">
        <v>7500</v>
      </c>
      <c r="S368" s="569">
        <v>5000</v>
      </c>
      <c r="T368" s="569">
        <v>11000</v>
      </c>
      <c r="U368" s="569">
        <v>8000</v>
      </c>
      <c r="V368" s="570">
        <v>14000</v>
      </c>
      <c r="W368" s="568">
        <v>4000</v>
      </c>
      <c r="X368" s="569">
        <v>6000</v>
      </c>
      <c r="Y368" s="569">
        <v>4000</v>
      </c>
      <c r="Z368" s="569">
        <v>8000</v>
      </c>
      <c r="AA368" s="569">
        <v>8000</v>
      </c>
      <c r="AB368" s="570">
        <v>11000</v>
      </c>
      <c r="AC368" s="554"/>
      <c r="AD368" s="554"/>
      <c r="AE368" s="554"/>
      <c r="AF368" s="554"/>
      <c r="AG368" s="554"/>
      <c r="AH368" s="554"/>
      <c r="AI368" s="554"/>
      <c r="AJ368" s="554"/>
      <c r="AK368" s="554"/>
      <c r="AL368" s="554"/>
      <c r="AM368" s="623"/>
      <c r="AN368" s="623"/>
      <c r="AO368" s="103"/>
    </row>
    <row r="369" spans="1:41" s="11" customFormat="1" x14ac:dyDescent="0.25">
      <c r="A369" s="731"/>
      <c r="B369" s="28"/>
      <c r="C369" s="287" t="s">
        <v>1336</v>
      </c>
      <c r="D369" s="265" t="s">
        <v>27</v>
      </c>
      <c r="E369" s="463">
        <f t="shared" si="36"/>
        <v>14083.333333333334</v>
      </c>
      <c r="G369" s="265">
        <f t="shared" si="37"/>
        <v>18</v>
      </c>
      <c r="H369" s="7">
        <f t="shared" si="33"/>
        <v>9000</v>
      </c>
      <c r="I369" s="7">
        <f t="shared" si="34"/>
        <v>12083.333333333334</v>
      </c>
      <c r="J369" s="507">
        <f t="shared" si="35"/>
        <v>14083.333333333334</v>
      </c>
      <c r="K369" s="558">
        <v>8000</v>
      </c>
      <c r="L369" s="554">
        <v>10000</v>
      </c>
      <c r="M369" s="554">
        <v>10000</v>
      </c>
      <c r="N369" s="554">
        <v>14000</v>
      </c>
      <c r="O369" s="554">
        <v>12000</v>
      </c>
      <c r="P369" s="559">
        <v>16000</v>
      </c>
      <c r="Q369" s="558">
        <v>8000</v>
      </c>
      <c r="R369" s="554">
        <v>10000</v>
      </c>
      <c r="S369" s="554">
        <v>10000</v>
      </c>
      <c r="T369" s="554">
        <v>14500</v>
      </c>
      <c r="U369" s="554">
        <v>12000</v>
      </c>
      <c r="V369" s="559">
        <v>16500</v>
      </c>
      <c r="W369" s="558">
        <v>8000</v>
      </c>
      <c r="X369" s="554">
        <v>10000</v>
      </c>
      <c r="Y369" s="554">
        <v>10000</v>
      </c>
      <c r="Z369" s="554">
        <v>14000</v>
      </c>
      <c r="AA369" s="554">
        <v>12000</v>
      </c>
      <c r="AB369" s="559">
        <v>16000</v>
      </c>
      <c r="AC369" s="554"/>
      <c r="AD369" s="554"/>
      <c r="AE369" s="554"/>
      <c r="AF369" s="554"/>
      <c r="AG369" s="554"/>
      <c r="AH369" s="554"/>
      <c r="AI369" s="554"/>
      <c r="AJ369" s="554"/>
      <c r="AK369" s="554"/>
      <c r="AL369" s="554"/>
      <c r="AM369" s="623"/>
      <c r="AN369" s="623"/>
      <c r="AO369" s="103"/>
    </row>
    <row r="370" spans="1:41" s="11" customFormat="1" x14ac:dyDescent="0.25">
      <c r="A370" s="731"/>
      <c r="B370" s="28"/>
      <c r="C370" s="82" t="s">
        <v>1337</v>
      </c>
      <c r="D370" s="32" t="s">
        <v>27</v>
      </c>
      <c r="E370" s="59">
        <f t="shared" si="36"/>
        <v>12666.666666666666</v>
      </c>
      <c r="G370" s="32">
        <f t="shared" si="37"/>
        <v>18</v>
      </c>
      <c r="H370" s="34">
        <f t="shared" si="33"/>
        <v>9500</v>
      </c>
      <c r="I370" s="34">
        <f t="shared" si="34"/>
        <v>10833.333333333334</v>
      </c>
      <c r="J370" s="521">
        <f t="shared" si="35"/>
        <v>12666.666666666666</v>
      </c>
      <c r="K370" s="568">
        <v>8500</v>
      </c>
      <c r="L370" s="569">
        <v>10500</v>
      </c>
      <c r="M370" s="569">
        <v>9500</v>
      </c>
      <c r="N370" s="569">
        <v>12000</v>
      </c>
      <c r="O370" s="569">
        <v>10500</v>
      </c>
      <c r="P370" s="570">
        <v>14500</v>
      </c>
      <c r="Q370" s="568">
        <v>8500</v>
      </c>
      <c r="R370" s="569">
        <v>10500</v>
      </c>
      <c r="S370" s="569">
        <v>9500</v>
      </c>
      <c r="T370" s="569">
        <v>12500</v>
      </c>
      <c r="U370" s="569">
        <v>10500</v>
      </c>
      <c r="V370" s="570">
        <v>15500</v>
      </c>
      <c r="W370" s="568">
        <v>8500</v>
      </c>
      <c r="X370" s="569">
        <v>10500</v>
      </c>
      <c r="Y370" s="569">
        <v>9500</v>
      </c>
      <c r="Z370" s="569">
        <v>12000</v>
      </c>
      <c r="AA370" s="569">
        <v>10500</v>
      </c>
      <c r="AB370" s="570">
        <v>14500</v>
      </c>
      <c r="AC370" s="554"/>
      <c r="AD370" s="554"/>
      <c r="AE370" s="554"/>
      <c r="AF370" s="554"/>
      <c r="AG370" s="554"/>
      <c r="AH370" s="554"/>
      <c r="AI370" s="554"/>
      <c r="AJ370" s="554"/>
      <c r="AK370" s="554"/>
      <c r="AL370" s="554"/>
      <c r="AM370" s="623"/>
      <c r="AN370" s="623"/>
      <c r="AO370" s="103"/>
    </row>
    <row r="371" spans="1:41" s="11" customFormat="1" x14ac:dyDescent="0.25">
      <c r="A371" s="731"/>
      <c r="B371" s="28"/>
      <c r="C371" s="287" t="s">
        <v>1338</v>
      </c>
      <c r="D371" s="265" t="s">
        <v>27</v>
      </c>
      <c r="E371" s="463">
        <f t="shared" si="36"/>
        <v>13000</v>
      </c>
      <c r="G371" s="265">
        <f t="shared" si="37"/>
        <v>18</v>
      </c>
      <c r="H371" s="7">
        <f t="shared" si="33"/>
        <v>9750</v>
      </c>
      <c r="I371" s="7">
        <f t="shared" si="34"/>
        <v>11083.333333333334</v>
      </c>
      <c r="J371" s="507">
        <f t="shared" si="35"/>
        <v>13000</v>
      </c>
      <c r="K371" s="558">
        <v>9000</v>
      </c>
      <c r="L371" s="554">
        <v>10500</v>
      </c>
      <c r="M371" s="554">
        <v>10000</v>
      </c>
      <c r="N371" s="554">
        <v>12000</v>
      </c>
      <c r="O371" s="554">
        <v>10500</v>
      </c>
      <c r="P371" s="559">
        <v>14500</v>
      </c>
      <c r="Q371" s="558">
        <v>9000</v>
      </c>
      <c r="R371" s="554">
        <v>10500</v>
      </c>
      <c r="S371" s="554">
        <v>10000</v>
      </c>
      <c r="T371" s="554">
        <v>12500</v>
      </c>
      <c r="U371" s="554">
        <v>10500</v>
      </c>
      <c r="V371" s="559">
        <v>17500</v>
      </c>
      <c r="W371" s="558">
        <v>9000</v>
      </c>
      <c r="X371" s="554">
        <v>10500</v>
      </c>
      <c r="Y371" s="554">
        <v>10000</v>
      </c>
      <c r="Z371" s="554">
        <v>12000</v>
      </c>
      <c r="AA371" s="554">
        <v>10500</v>
      </c>
      <c r="AB371" s="559">
        <v>14500</v>
      </c>
      <c r="AC371" s="554"/>
      <c r="AD371" s="554"/>
      <c r="AE371" s="554"/>
      <c r="AF371" s="554"/>
      <c r="AG371" s="554"/>
      <c r="AH371" s="554"/>
      <c r="AI371" s="554"/>
      <c r="AJ371" s="554"/>
      <c r="AK371" s="554"/>
      <c r="AL371" s="554"/>
      <c r="AM371" s="623"/>
      <c r="AN371" s="623"/>
      <c r="AO371" s="103"/>
    </row>
    <row r="372" spans="1:41" s="11" customFormat="1" x14ac:dyDescent="0.25">
      <c r="A372" s="731"/>
      <c r="B372" s="28"/>
      <c r="C372" s="82" t="s">
        <v>1339</v>
      </c>
      <c r="D372" s="32" t="s">
        <v>27</v>
      </c>
      <c r="E372" s="59">
        <f t="shared" si="36"/>
        <v>20500</v>
      </c>
      <c r="G372" s="32">
        <f t="shared" si="37"/>
        <v>18</v>
      </c>
      <c r="H372" s="34">
        <f t="shared" si="33"/>
        <v>15000</v>
      </c>
      <c r="I372" s="34">
        <f t="shared" si="34"/>
        <v>15083.333333333334</v>
      </c>
      <c r="J372" s="521">
        <f t="shared" si="35"/>
        <v>20500</v>
      </c>
      <c r="K372" s="568">
        <v>14000</v>
      </c>
      <c r="L372" s="569">
        <v>16000</v>
      </c>
      <c r="M372" s="569">
        <v>13000</v>
      </c>
      <c r="N372" s="569">
        <v>17000</v>
      </c>
      <c r="O372" s="569">
        <v>15000</v>
      </c>
      <c r="P372" s="570">
        <v>22000</v>
      </c>
      <c r="Q372" s="568">
        <v>14000</v>
      </c>
      <c r="R372" s="569">
        <v>16000</v>
      </c>
      <c r="S372" s="569">
        <v>13000</v>
      </c>
      <c r="T372" s="569">
        <v>17500</v>
      </c>
      <c r="U372" s="569">
        <v>19000</v>
      </c>
      <c r="V372" s="570">
        <v>30000</v>
      </c>
      <c r="W372" s="568">
        <v>14000</v>
      </c>
      <c r="X372" s="569">
        <v>16000</v>
      </c>
      <c r="Y372" s="569">
        <v>13000</v>
      </c>
      <c r="Z372" s="569">
        <v>17000</v>
      </c>
      <c r="AA372" s="569">
        <v>15000</v>
      </c>
      <c r="AB372" s="570">
        <v>22000</v>
      </c>
      <c r="AC372" s="554"/>
      <c r="AD372" s="554"/>
      <c r="AE372" s="554"/>
      <c r="AF372" s="554"/>
      <c r="AG372" s="554"/>
      <c r="AH372" s="554"/>
      <c r="AI372" s="554"/>
      <c r="AJ372" s="554"/>
      <c r="AK372" s="554"/>
      <c r="AL372" s="554"/>
      <c r="AM372" s="623"/>
      <c r="AN372" s="623"/>
      <c r="AO372" s="103"/>
    </row>
    <row r="373" spans="1:41" s="11" customFormat="1" ht="15.75" thickBot="1" x14ac:dyDescent="0.3">
      <c r="A373" s="732"/>
      <c r="B373" s="28"/>
      <c r="C373" s="287" t="s">
        <v>1340</v>
      </c>
      <c r="D373" s="265" t="s">
        <v>27</v>
      </c>
      <c r="E373" s="463">
        <f t="shared" si="36"/>
        <v>26166.666666666668</v>
      </c>
      <c r="G373" s="265">
        <f t="shared" si="37"/>
        <v>18</v>
      </c>
      <c r="H373" s="7">
        <f t="shared" si="33"/>
        <v>19000</v>
      </c>
      <c r="I373" s="7">
        <f t="shared" si="34"/>
        <v>21750</v>
      </c>
      <c r="J373" s="507">
        <f t="shared" si="35"/>
        <v>26166.666666666668</v>
      </c>
      <c r="K373" s="558">
        <v>17500</v>
      </c>
      <c r="L373" s="554">
        <v>20500</v>
      </c>
      <c r="M373" s="554">
        <v>20000</v>
      </c>
      <c r="N373" s="554">
        <v>23000</v>
      </c>
      <c r="O373" s="554">
        <v>22000</v>
      </c>
      <c r="P373" s="559">
        <v>28000</v>
      </c>
      <c r="Q373" s="558">
        <v>17500</v>
      </c>
      <c r="R373" s="554">
        <v>20500</v>
      </c>
      <c r="S373" s="554">
        <v>20000</v>
      </c>
      <c r="T373" s="554">
        <v>24500</v>
      </c>
      <c r="U373" s="554">
        <v>22000</v>
      </c>
      <c r="V373" s="559">
        <v>35000</v>
      </c>
      <c r="W373" s="558">
        <v>17500</v>
      </c>
      <c r="X373" s="554">
        <v>20500</v>
      </c>
      <c r="Y373" s="554">
        <v>20000</v>
      </c>
      <c r="Z373" s="554">
        <v>23000</v>
      </c>
      <c r="AA373" s="554">
        <v>22000</v>
      </c>
      <c r="AB373" s="559">
        <v>28000</v>
      </c>
      <c r="AC373" s="554"/>
      <c r="AD373" s="554"/>
      <c r="AE373" s="554"/>
      <c r="AF373" s="554"/>
      <c r="AG373" s="554"/>
      <c r="AH373" s="554"/>
      <c r="AI373" s="554"/>
      <c r="AJ373" s="554"/>
      <c r="AK373" s="554"/>
      <c r="AL373" s="554"/>
      <c r="AM373" s="623"/>
      <c r="AN373" s="623"/>
      <c r="AO373" s="103"/>
    </row>
    <row r="374" spans="1:41" s="11" customFormat="1" x14ac:dyDescent="0.25">
      <c r="A374" s="730" t="s">
        <v>451</v>
      </c>
      <c r="B374" s="28"/>
      <c r="C374" s="216" t="s">
        <v>1341</v>
      </c>
      <c r="D374" s="65" t="s">
        <v>27</v>
      </c>
      <c r="E374" s="520">
        <f t="shared" si="36"/>
        <v>10500</v>
      </c>
      <c r="F374" s="575"/>
      <c r="G374" s="65">
        <f t="shared" si="37"/>
        <v>18</v>
      </c>
      <c r="H374" s="223">
        <f t="shared" si="33"/>
        <v>6500</v>
      </c>
      <c r="I374" s="223">
        <f t="shared" si="34"/>
        <v>8916.6666666666661</v>
      </c>
      <c r="J374" s="523">
        <f t="shared" si="35"/>
        <v>10500</v>
      </c>
      <c r="K374" s="565">
        <v>6500</v>
      </c>
      <c r="L374" s="566">
        <v>9000</v>
      </c>
      <c r="M374" s="566">
        <v>8000</v>
      </c>
      <c r="N374" s="566">
        <v>11000</v>
      </c>
      <c r="O374" s="566">
        <v>8000</v>
      </c>
      <c r="P374" s="567">
        <v>14000</v>
      </c>
      <c r="Q374" s="565">
        <v>4500</v>
      </c>
      <c r="R374" s="566">
        <v>7500</v>
      </c>
      <c r="S374" s="566">
        <v>7000</v>
      </c>
      <c r="T374" s="566">
        <v>10500</v>
      </c>
      <c r="U374" s="566">
        <v>7000</v>
      </c>
      <c r="V374" s="567">
        <v>14000</v>
      </c>
      <c r="W374" s="565">
        <v>4500</v>
      </c>
      <c r="X374" s="566">
        <v>7000</v>
      </c>
      <c r="Y374" s="566">
        <v>7000</v>
      </c>
      <c r="Z374" s="566">
        <v>10000</v>
      </c>
      <c r="AA374" s="566">
        <v>7000</v>
      </c>
      <c r="AB374" s="567">
        <v>13000</v>
      </c>
      <c r="AC374" s="554"/>
      <c r="AD374" s="554"/>
      <c r="AE374" s="554"/>
      <c r="AF374" s="554"/>
      <c r="AG374" s="554"/>
      <c r="AH374" s="554"/>
      <c r="AI374" s="554"/>
      <c r="AJ374" s="554"/>
      <c r="AK374" s="554"/>
      <c r="AL374" s="554"/>
      <c r="AM374" s="623"/>
      <c r="AN374" s="623"/>
      <c r="AO374" s="103"/>
    </row>
    <row r="375" spans="1:41" s="11" customFormat="1" x14ac:dyDescent="0.25">
      <c r="A375" s="731"/>
      <c r="B375" s="28"/>
      <c r="C375" s="287" t="s">
        <v>1342</v>
      </c>
      <c r="D375" s="265" t="s">
        <v>27</v>
      </c>
      <c r="E375" s="463">
        <f t="shared" si="36"/>
        <v>16583.333333333332</v>
      </c>
      <c r="G375" s="265">
        <f t="shared" si="37"/>
        <v>18</v>
      </c>
      <c r="H375" s="7">
        <f t="shared" si="33"/>
        <v>11000</v>
      </c>
      <c r="I375" s="7">
        <f t="shared" si="34"/>
        <v>13583.333333333334</v>
      </c>
      <c r="J375" s="507">
        <f t="shared" si="35"/>
        <v>16583.333333333332</v>
      </c>
      <c r="K375" s="558">
        <v>10000</v>
      </c>
      <c r="L375" s="554">
        <v>12000</v>
      </c>
      <c r="M375" s="554">
        <v>12000</v>
      </c>
      <c r="N375" s="554">
        <v>15000</v>
      </c>
      <c r="O375" s="554">
        <v>15000</v>
      </c>
      <c r="P375" s="559">
        <v>18000</v>
      </c>
      <c r="Q375" s="558">
        <v>10000</v>
      </c>
      <c r="R375" s="554">
        <v>12000</v>
      </c>
      <c r="S375" s="554">
        <v>12000</v>
      </c>
      <c r="T375" s="554">
        <v>15500</v>
      </c>
      <c r="U375" s="554">
        <v>15000</v>
      </c>
      <c r="V375" s="559">
        <v>18500</v>
      </c>
      <c r="W375" s="558">
        <v>10000</v>
      </c>
      <c r="X375" s="554">
        <v>12000</v>
      </c>
      <c r="Y375" s="554">
        <v>12000</v>
      </c>
      <c r="Z375" s="554">
        <v>15000</v>
      </c>
      <c r="AA375" s="554">
        <v>15000</v>
      </c>
      <c r="AB375" s="559">
        <v>18000</v>
      </c>
      <c r="AC375" s="554"/>
      <c r="AD375" s="554"/>
      <c r="AE375" s="554"/>
      <c r="AF375" s="554"/>
      <c r="AG375" s="554"/>
      <c r="AH375" s="554"/>
      <c r="AI375" s="554"/>
      <c r="AJ375" s="554"/>
      <c r="AK375" s="554"/>
      <c r="AL375" s="554"/>
      <c r="AM375" s="623"/>
      <c r="AN375" s="623"/>
      <c r="AO375" s="103"/>
    </row>
    <row r="376" spans="1:41" s="11" customFormat="1" x14ac:dyDescent="0.25">
      <c r="A376" s="731"/>
      <c r="B376" s="28"/>
      <c r="C376" s="82" t="s">
        <v>1343</v>
      </c>
      <c r="D376" s="32" t="s">
        <v>27</v>
      </c>
      <c r="E376" s="59">
        <f t="shared" si="36"/>
        <v>14333.333333333334</v>
      </c>
      <c r="G376" s="32">
        <f t="shared" si="37"/>
        <v>18</v>
      </c>
      <c r="H376" s="34">
        <f t="shared" si="33"/>
        <v>8416.6666666666661</v>
      </c>
      <c r="I376" s="34">
        <f t="shared" si="34"/>
        <v>10916.666666666666</v>
      </c>
      <c r="J376" s="521">
        <f t="shared" si="35"/>
        <v>14333.333333333334</v>
      </c>
      <c r="K376" s="568">
        <v>9000</v>
      </c>
      <c r="L376" s="569">
        <v>10500</v>
      </c>
      <c r="M376" s="569">
        <v>10000</v>
      </c>
      <c r="N376" s="569">
        <v>14500</v>
      </c>
      <c r="O376" s="569">
        <v>11500</v>
      </c>
      <c r="P376" s="570">
        <v>17000</v>
      </c>
      <c r="Q376" s="568">
        <v>7000</v>
      </c>
      <c r="R376" s="569">
        <v>8500</v>
      </c>
      <c r="S376" s="569">
        <v>8000</v>
      </c>
      <c r="T376" s="569">
        <v>12500</v>
      </c>
      <c r="U376" s="569">
        <v>12500</v>
      </c>
      <c r="V376" s="570">
        <v>17500</v>
      </c>
      <c r="W376" s="568">
        <v>7000</v>
      </c>
      <c r="X376" s="569">
        <v>8500</v>
      </c>
      <c r="Y376" s="569">
        <v>8000</v>
      </c>
      <c r="Z376" s="569">
        <v>12500</v>
      </c>
      <c r="AA376" s="569">
        <v>12500</v>
      </c>
      <c r="AB376" s="570">
        <v>15000</v>
      </c>
      <c r="AC376" s="554"/>
      <c r="AD376" s="554"/>
      <c r="AE376" s="554"/>
      <c r="AF376" s="554"/>
      <c r="AG376" s="554"/>
      <c r="AH376" s="554"/>
      <c r="AI376" s="554"/>
      <c r="AJ376" s="554"/>
      <c r="AK376" s="554"/>
      <c r="AL376" s="554"/>
      <c r="AM376" s="623"/>
      <c r="AN376" s="623"/>
      <c r="AO376" s="103"/>
    </row>
    <row r="377" spans="1:41" s="11" customFormat="1" ht="15.75" thickBot="1" x14ac:dyDescent="0.3">
      <c r="A377" s="732"/>
      <c r="B377" s="28"/>
      <c r="C377" s="288" t="s">
        <v>240</v>
      </c>
      <c r="D377" s="273" t="s">
        <v>37</v>
      </c>
      <c r="E377" s="465">
        <f t="shared" si="36"/>
        <v>18833.333333333332</v>
      </c>
      <c r="F377" s="575"/>
      <c r="G377" s="273">
        <f t="shared" si="37"/>
        <v>18</v>
      </c>
      <c r="H377" s="468">
        <f t="shared" si="33"/>
        <v>13666.666666666666</v>
      </c>
      <c r="I377" s="468">
        <f t="shared" si="34"/>
        <v>15333.333333333334</v>
      </c>
      <c r="J377" s="508">
        <f t="shared" si="35"/>
        <v>18833.333333333332</v>
      </c>
      <c r="K377" s="560">
        <v>12500</v>
      </c>
      <c r="L377" s="561">
        <v>14500</v>
      </c>
      <c r="M377" s="561">
        <v>13500</v>
      </c>
      <c r="N377" s="561">
        <v>17000</v>
      </c>
      <c r="O377" s="561">
        <v>15000</v>
      </c>
      <c r="P377" s="562">
        <v>20000</v>
      </c>
      <c r="Q377" s="560">
        <v>13000</v>
      </c>
      <c r="R377" s="561">
        <v>15000</v>
      </c>
      <c r="S377" s="561">
        <v>13500</v>
      </c>
      <c r="T377" s="561">
        <v>17500</v>
      </c>
      <c r="U377" s="561">
        <v>18000</v>
      </c>
      <c r="V377" s="562">
        <v>26000</v>
      </c>
      <c r="W377" s="560">
        <v>12500</v>
      </c>
      <c r="X377" s="561">
        <v>14500</v>
      </c>
      <c r="Y377" s="561">
        <v>13500</v>
      </c>
      <c r="Z377" s="561">
        <v>17000</v>
      </c>
      <c r="AA377" s="561">
        <v>15000</v>
      </c>
      <c r="AB377" s="562">
        <v>19000</v>
      </c>
      <c r="AC377" s="554"/>
      <c r="AD377" s="554"/>
      <c r="AE377" s="554"/>
      <c r="AF377" s="554"/>
      <c r="AG377" s="554"/>
      <c r="AH377" s="554"/>
      <c r="AI377" s="554"/>
      <c r="AJ377" s="554"/>
      <c r="AK377" s="554"/>
      <c r="AL377" s="554"/>
      <c r="AM377" s="623"/>
      <c r="AN377" s="623"/>
      <c r="AO377" s="103"/>
    </row>
    <row r="378" spans="1:41" s="11" customFormat="1" x14ac:dyDescent="0.25">
      <c r="A378" s="730" t="s">
        <v>452</v>
      </c>
      <c r="B378" s="28"/>
      <c r="C378" s="82" t="s">
        <v>1341</v>
      </c>
      <c r="D378" s="32" t="s">
        <v>58</v>
      </c>
      <c r="E378" s="59">
        <f t="shared" si="36"/>
        <v>10333.333333333334</v>
      </c>
      <c r="G378" s="32">
        <f t="shared" si="37"/>
        <v>18</v>
      </c>
      <c r="H378" s="34">
        <f t="shared" si="33"/>
        <v>6500</v>
      </c>
      <c r="I378" s="34">
        <f t="shared" si="34"/>
        <v>8916.6666666666661</v>
      </c>
      <c r="J378" s="521">
        <f t="shared" si="35"/>
        <v>10333.333333333334</v>
      </c>
      <c r="K378" s="568">
        <v>6500</v>
      </c>
      <c r="L378" s="569">
        <v>9000</v>
      </c>
      <c r="M378" s="569">
        <v>8000</v>
      </c>
      <c r="N378" s="569">
        <v>11000</v>
      </c>
      <c r="O378" s="569">
        <v>8000</v>
      </c>
      <c r="P378" s="570">
        <v>13000</v>
      </c>
      <c r="Q378" s="568">
        <v>4500</v>
      </c>
      <c r="R378" s="569">
        <v>7500</v>
      </c>
      <c r="S378" s="569">
        <v>7000</v>
      </c>
      <c r="T378" s="569">
        <v>10500</v>
      </c>
      <c r="U378" s="569">
        <v>7000</v>
      </c>
      <c r="V378" s="570">
        <v>14000</v>
      </c>
      <c r="W378" s="568">
        <v>4500</v>
      </c>
      <c r="X378" s="569">
        <v>7000</v>
      </c>
      <c r="Y378" s="569">
        <v>7000</v>
      </c>
      <c r="Z378" s="569">
        <v>10000</v>
      </c>
      <c r="AA378" s="569">
        <v>7000</v>
      </c>
      <c r="AB378" s="570">
        <v>13000</v>
      </c>
      <c r="AC378" s="554"/>
      <c r="AD378" s="554"/>
      <c r="AE378" s="554"/>
      <c r="AF378" s="554"/>
      <c r="AG378" s="554"/>
      <c r="AH378" s="554"/>
      <c r="AI378" s="554"/>
      <c r="AJ378" s="554"/>
      <c r="AK378" s="554"/>
      <c r="AL378" s="554"/>
      <c r="AM378" s="623"/>
      <c r="AN378" s="623"/>
      <c r="AO378" s="103"/>
    </row>
    <row r="379" spans="1:41" s="11" customFormat="1" x14ac:dyDescent="0.25">
      <c r="A379" s="731"/>
      <c r="B379" s="28"/>
      <c r="C379" s="287" t="s">
        <v>1343</v>
      </c>
      <c r="D379" s="265" t="s">
        <v>27</v>
      </c>
      <c r="E379" s="463">
        <f t="shared" si="36"/>
        <v>14166.666666666666</v>
      </c>
      <c r="G379" s="265">
        <f t="shared" si="37"/>
        <v>18</v>
      </c>
      <c r="H379" s="7">
        <f t="shared" si="33"/>
        <v>8416.6666666666661</v>
      </c>
      <c r="I379" s="7">
        <f t="shared" si="34"/>
        <v>10416.666666666666</v>
      </c>
      <c r="J379" s="507">
        <f t="shared" si="35"/>
        <v>14166.666666666666</v>
      </c>
      <c r="K379" s="558">
        <v>8000</v>
      </c>
      <c r="L379" s="554">
        <v>11500</v>
      </c>
      <c r="M379" s="554">
        <v>9000</v>
      </c>
      <c r="N379" s="554">
        <v>12500</v>
      </c>
      <c r="O379" s="554">
        <v>12500</v>
      </c>
      <c r="P379" s="559">
        <v>15000</v>
      </c>
      <c r="Q379" s="558">
        <v>7000</v>
      </c>
      <c r="R379" s="554">
        <v>8500</v>
      </c>
      <c r="S379" s="554">
        <v>8000</v>
      </c>
      <c r="T379" s="554">
        <v>12500</v>
      </c>
      <c r="U379" s="554">
        <v>12500</v>
      </c>
      <c r="V379" s="559">
        <v>17500</v>
      </c>
      <c r="W379" s="558">
        <v>7000</v>
      </c>
      <c r="X379" s="554">
        <v>8500</v>
      </c>
      <c r="Y379" s="554">
        <v>8000</v>
      </c>
      <c r="Z379" s="554">
        <v>12500</v>
      </c>
      <c r="AA379" s="554">
        <v>12500</v>
      </c>
      <c r="AB379" s="559">
        <v>15000</v>
      </c>
      <c r="AC379" s="554"/>
      <c r="AD379" s="554"/>
      <c r="AE379" s="554"/>
      <c r="AF379" s="554"/>
      <c r="AG379" s="554"/>
      <c r="AH379" s="554"/>
      <c r="AI379" s="554"/>
      <c r="AJ379" s="554"/>
      <c r="AK379" s="554"/>
      <c r="AL379" s="554"/>
      <c r="AM379" s="623"/>
      <c r="AN379" s="623"/>
      <c r="AO379" s="103"/>
    </row>
    <row r="380" spans="1:41" s="11" customFormat="1" ht="15.75" thickBot="1" x14ac:dyDescent="0.3">
      <c r="A380" s="732"/>
      <c r="B380" s="28"/>
      <c r="C380" s="82" t="s">
        <v>240</v>
      </c>
      <c r="D380" s="32" t="s">
        <v>37</v>
      </c>
      <c r="E380" s="59">
        <f t="shared" si="36"/>
        <v>18666.666666666668</v>
      </c>
      <c r="G380" s="32">
        <f t="shared" si="37"/>
        <v>18</v>
      </c>
      <c r="H380" s="34">
        <f t="shared" si="33"/>
        <v>13666.666666666666</v>
      </c>
      <c r="I380" s="34">
        <f t="shared" si="34"/>
        <v>15333.333333333334</v>
      </c>
      <c r="J380" s="521">
        <f t="shared" si="35"/>
        <v>18666.666666666668</v>
      </c>
      <c r="K380" s="568">
        <v>12500</v>
      </c>
      <c r="L380" s="569">
        <v>14500</v>
      </c>
      <c r="M380" s="569">
        <v>13500</v>
      </c>
      <c r="N380" s="569">
        <v>17000</v>
      </c>
      <c r="O380" s="569">
        <v>15000</v>
      </c>
      <c r="P380" s="570">
        <v>19000</v>
      </c>
      <c r="Q380" s="568">
        <v>13000</v>
      </c>
      <c r="R380" s="569">
        <v>15000</v>
      </c>
      <c r="S380" s="569">
        <v>13500</v>
      </c>
      <c r="T380" s="569">
        <v>17500</v>
      </c>
      <c r="U380" s="569">
        <v>18000</v>
      </c>
      <c r="V380" s="570">
        <v>26000</v>
      </c>
      <c r="W380" s="568">
        <v>12500</v>
      </c>
      <c r="X380" s="569">
        <v>14500</v>
      </c>
      <c r="Y380" s="569">
        <v>13500</v>
      </c>
      <c r="Z380" s="569">
        <v>17000</v>
      </c>
      <c r="AA380" s="569">
        <v>15000</v>
      </c>
      <c r="AB380" s="570">
        <v>19000</v>
      </c>
      <c r="AC380" s="554"/>
      <c r="AD380" s="554"/>
      <c r="AE380" s="554"/>
      <c r="AF380" s="554"/>
      <c r="AG380" s="554"/>
      <c r="AH380" s="554"/>
      <c r="AI380" s="554"/>
      <c r="AJ380" s="554"/>
      <c r="AK380" s="554"/>
      <c r="AL380" s="554"/>
      <c r="AM380" s="623"/>
      <c r="AN380" s="623"/>
      <c r="AO380" s="103"/>
    </row>
    <row r="381" spans="1:41" s="11" customFormat="1" x14ac:dyDescent="0.25">
      <c r="A381" s="730" t="s">
        <v>453</v>
      </c>
      <c r="B381" s="28"/>
      <c r="C381" s="461" t="s">
        <v>1344</v>
      </c>
      <c r="D381" s="266" t="s">
        <v>58</v>
      </c>
      <c r="E381" s="462">
        <f t="shared" si="36"/>
        <v>9333.3333333333339</v>
      </c>
      <c r="F381" s="575"/>
      <c r="G381" s="266">
        <f t="shared" si="37"/>
        <v>18</v>
      </c>
      <c r="H381" s="466">
        <f t="shared" ref="H381:H392" si="38">AVERAGE(K381,L381,Q381,R381,W381,X381)</f>
        <v>5333.333333333333</v>
      </c>
      <c r="I381" s="466">
        <f t="shared" ref="I381:I392" si="39">AVERAGE(M381,N381,S381,T381,Y381,Z381)</f>
        <v>6750</v>
      </c>
      <c r="J381" s="506">
        <f t="shared" ref="J381:J392" si="40">AVERAGE(O381,P381,U381,V381,AA381,AB381)</f>
        <v>9333.3333333333339</v>
      </c>
      <c r="K381" s="555">
        <v>6000</v>
      </c>
      <c r="L381" s="556">
        <v>8000</v>
      </c>
      <c r="M381" s="556">
        <v>7000</v>
      </c>
      <c r="N381" s="556">
        <v>9000</v>
      </c>
      <c r="O381" s="556">
        <v>8000</v>
      </c>
      <c r="P381" s="557">
        <v>11000</v>
      </c>
      <c r="Q381" s="555">
        <v>4000</v>
      </c>
      <c r="R381" s="556">
        <v>6000</v>
      </c>
      <c r="S381" s="556">
        <v>5000</v>
      </c>
      <c r="T381" s="556">
        <v>7500</v>
      </c>
      <c r="U381" s="556">
        <v>7000</v>
      </c>
      <c r="V381" s="557">
        <v>13000</v>
      </c>
      <c r="W381" s="555">
        <v>3000</v>
      </c>
      <c r="X381" s="556">
        <v>5000</v>
      </c>
      <c r="Y381" s="556">
        <v>5000</v>
      </c>
      <c r="Z381" s="556">
        <v>7000</v>
      </c>
      <c r="AA381" s="556">
        <v>7000</v>
      </c>
      <c r="AB381" s="557">
        <v>10000</v>
      </c>
      <c r="AC381" s="554"/>
      <c r="AD381" s="554"/>
      <c r="AE381" s="554"/>
      <c r="AF381" s="554"/>
      <c r="AG381" s="554"/>
      <c r="AH381" s="554"/>
      <c r="AI381" s="554"/>
      <c r="AJ381" s="554"/>
      <c r="AK381" s="554"/>
      <c r="AL381" s="554"/>
      <c r="AM381" s="623"/>
      <c r="AN381" s="623"/>
      <c r="AO381" s="103"/>
    </row>
    <row r="382" spans="1:41" s="11" customFormat="1" x14ac:dyDescent="0.25">
      <c r="A382" s="731"/>
      <c r="B382" s="28"/>
      <c r="C382" s="82" t="s">
        <v>1345</v>
      </c>
      <c r="D382" s="32" t="s">
        <v>27</v>
      </c>
      <c r="E382" s="59">
        <f t="shared" si="36"/>
        <v>16500</v>
      </c>
      <c r="G382" s="32">
        <f t="shared" si="37"/>
        <v>18</v>
      </c>
      <c r="H382" s="34">
        <f t="shared" si="38"/>
        <v>11000</v>
      </c>
      <c r="I382" s="34">
        <f t="shared" si="39"/>
        <v>13583.333333333334</v>
      </c>
      <c r="J382" s="521">
        <f t="shared" si="40"/>
        <v>16500</v>
      </c>
      <c r="K382" s="568">
        <v>10000</v>
      </c>
      <c r="L382" s="569">
        <v>12000</v>
      </c>
      <c r="M382" s="569">
        <v>12000</v>
      </c>
      <c r="N382" s="569">
        <v>15000</v>
      </c>
      <c r="O382" s="569">
        <v>15000</v>
      </c>
      <c r="P382" s="570">
        <v>18000</v>
      </c>
      <c r="Q382" s="568">
        <v>10000</v>
      </c>
      <c r="R382" s="569">
        <v>12000</v>
      </c>
      <c r="S382" s="569">
        <v>12000</v>
      </c>
      <c r="T382" s="569">
        <v>15000</v>
      </c>
      <c r="U382" s="569">
        <v>15000</v>
      </c>
      <c r="V382" s="570">
        <v>18000</v>
      </c>
      <c r="W382" s="568">
        <v>10000</v>
      </c>
      <c r="X382" s="569">
        <v>12000</v>
      </c>
      <c r="Y382" s="569">
        <v>12500</v>
      </c>
      <c r="Z382" s="569">
        <v>15000</v>
      </c>
      <c r="AA382" s="569">
        <v>15000</v>
      </c>
      <c r="AB382" s="570">
        <v>18000</v>
      </c>
      <c r="AC382" s="554"/>
      <c r="AD382" s="554"/>
      <c r="AE382" s="554"/>
      <c r="AF382" s="554"/>
      <c r="AG382" s="554"/>
      <c r="AH382" s="554"/>
      <c r="AI382" s="554"/>
      <c r="AJ382" s="554"/>
      <c r="AK382" s="554"/>
      <c r="AL382" s="554"/>
      <c r="AM382" s="623"/>
      <c r="AN382" s="623"/>
      <c r="AO382" s="103"/>
    </row>
    <row r="383" spans="1:41" s="11" customFormat="1" x14ac:dyDescent="0.25">
      <c r="A383" s="731"/>
      <c r="B383" s="28"/>
      <c r="C383" s="287" t="s">
        <v>1346</v>
      </c>
      <c r="D383" s="265" t="s">
        <v>27</v>
      </c>
      <c r="E383" s="463">
        <f t="shared" si="36"/>
        <v>14166.666666666666</v>
      </c>
      <c r="G383" s="265">
        <f t="shared" si="37"/>
        <v>18</v>
      </c>
      <c r="H383" s="7">
        <f t="shared" si="38"/>
        <v>8416.6666666666661</v>
      </c>
      <c r="I383" s="7">
        <f t="shared" si="39"/>
        <v>10916.666666666666</v>
      </c>
      <c r="J383" s="507">
        <f t="shared" si="40"/>
        <v>14166.666666666666</v>
      </c>
      <c r="K383" s="558">
        <v>9000</v>
      </c>
      <c r="L383" s="554">
        <v>10500</v>
      </c>
      <c r="M383" s="554">
        <v>10000</v>
      </c>
      <c r="N383" s="554">
        <v>14500</v>
      </c>
      <c r="O383" s="554">
        <v>11500</v>
      </c>
      <c r="P383" s="559">
        <v>15000</v>
      </c>
      <c r="Q383" s="558">
        <v>7000</v>
      </c>
      <c r="R383" s="554">
        <v>8500</v>
      </c>
      <c r="S383" s="554">
        <v>8000</v>
      </c>
      <c r="T383" s="554">
        <v>12500</v>
      </c>
      <c r="U383" s="554">
        <v>12500</v>
      </c>
      <c r="V383" s="559">
        <v>18500</v>
      </c>
      <c r="W383" s="558">
        <v>7000</v>
      </c>
      <c r="X383" s="554">
        <v>8500</v>
      </c>
      <c r="Y383" s="554">
        <v>8000</v>
      </c>
      <c r="Z383" s="554">
        <v>12500</v>
      </c>
      <c r="AA383" s="554">
        <v>12500</v>
      </c>
      <c r="AB383" s="559">
        <v>15000</v>
      </c>
      <c r="AC383" s="554"/>
      <c r="AD383" s="554"/>
      <c r="AE383" s="554"/>
      <c r="AF383" s="554"/>
      <c r="AG383" s="554"/>
      <c r="AH383" s="554"/>
      <c r="AI383" s="554"/>
      <c r="AJ383" s="554"/>
      <c r="AK383" s="554"/>
      <c r="AL383" s="554"/>
      <c r="AM383" s="623"/>
      <c r="AN383" s="623"/>
      <c r="AO383" s="103"/>
    </row>
    <row r="384" spans="1:41" s="11" customFormat="1" x14ac:dyDescent="0.25">
      <c r="A384" s="731"/>
      <c r="B384" s="28"/>
      <c r="C384" s="82" t="s">
        <v>1347</v>
      </c>
      <c r="D384" s="32" t="s">
        <v>27</v>
      </c>
      <c r="E384" s="59">
        <f t="shared" si="36"/>
        <v>16333.333333333334</v>
      </c>
      <c r="G384" s="32">
        <f t="shared" si="37"/>
        <v>18</v>
      </c>
      <c r="H384" s="34">
        <f t="shared" si="38"/>
        <v>11000</v>
      </c>
      <c r="I384" s="34">
        <f t="shared" si="39"/>
        <v>13500</v>
      </c>
      <c r="J384" s="521">
        <f t="shared" si="40"/>
        <v>16333.333333333334</v>
      </c>
      <c r="K384" s="568">
        <v>10000</v>
      </c>
      <c r="L384" s="569">
        <v>12000</v>
      </c>
      <c r="M384" s="569">
        <v>12000</v>
      </c>
      <c r="N384" s="569">
        <v>15000</v>
      </c>
      <c r="O384" s="569">
        <v>15000</v>
      </c>
      <c r="P384" s="570">
        <v>18000</v>
      </c>
      <c r="Q384" s="568">
        <v>10000</v>
      </c>
      <c r="R384" s="569">
        <v>12000</v>
      </c>
      <c r="S384" s="569">
        <v>12000</v>
      </c>
      <c r="T384" s="569">
        <v>15000</v>
      </c>
      <c r="U384" s="569">
        <v>15000</v>
      </c>
      <c r="V384" s="570">
        <v>17000</v>
      </c>
      <c r="W384" s="568">
        <v>10000</v>
      </c>
      <c r="X384" s="569">
        <v>12000</v>
      </c>
      <c r="Y384" s="569">
        <v>12000</v>
      </c>
      <c r="Z384" s="569">
        <v>15000</v>
      </c>
      <c r="AA384" s="569">
        <v>15000</v>
      </c>
      <c r="AB384" s="570">
        <v>18000</v>
      </c>
      <c r="AC384" s="554"/>
      <c r="AD384" s="554"/>
      <c r="AE384" s="554"/>
      <c r="AF384" s="554"/>
      <c r="AG384" s="554"/>
      <c r="AH384" s="554"/>
      <c r="AI384" s="554"/>
      <c r="AJ384" s="554"/>
      <c r="AK384" s="554"/>
      <c r="AL384" s="554"/>
      <c r="AM384" s="623"/>
      <c r="AN384" s="623"/>
      <c r="AO384" s="103"/>
    </row>
    <row r="385" spans="1:41" s="11" customFormat="1" x14ac:dyDescent="0.25">
      <c r="A385" s="731"/>
      <c r="B385" s="28"/>
      <c r="C385" s="287" t="s">
        <v>1348</v>
      </c>
      <c r="D385" s="265" t="s">
        <v>27</v>
      </c>
      <c r="E385" s="463">
        <f t="shared" si="36"/>
        <v>16500</v>
      </c>
      <c r="G385" s="265">
        <f t="shared" si="37"/>
        <v>18</v>
      </c>
      <c r="H385" s="7">
        <f t="shared" si="38"/>
        <v>11000</v>
      </c>
      <c r="I385" s="7">
        <f t="shared" si="39"/>
        <v>13500</v>
      </c>
      <c r="J385" s="507">
        <f t="shared" si="40"/>
        <v>16500</v>
      </c>
      <c r="K385" s="558">
        <v>10000</v>
      </c>
      <c r="L385" s="554">
        <v>12000</v>
      </c>
      <c r="M385" s="554">
        <v>12000</v>
      </c>
      <c r="N385" s="554">
        <v>15000</v>
      </c>
      <c r="O385" s="554">
        <v>15000</v>
      </c>
      <c r="P385" s="559">
        <v>18000</v>
      </c>
      <c r="Q385" s="558">
        <v>10000</v>
      </c>
      <c r="R385" s="554">
        <v>12000</v>
      </c>
      <c r="S385" s="554">
        <v>12000</v>
      </c>
      <c r="T385" s="554">
        <v>15000</v>
      </c>
      <c r="U385" s="554">
        <v>15000</v>
      </c>
      <c r="V385" s="559">
        <v>18000</v>
      </c>
      <c r="W385" s="558">
        <v>10000</v>
      </c>
      <c r="X385" s="554">
        <v>12000</v>
      </c>
      <c r="Y385" s="554">
        <v>12000</v>
      </c>
      <c r="Z385" s="554">
        <v>15000</v>
      </c>
      <c r="AA385" s="554">
        <v>15000</v>
      </c>
      <c r="AB385" s="559">
        <v>18000</v>
      </c>
      <c r="AC385" s="554"/>
      <c r="AD385" s="554"/>
      <c r="AE385" s="554"/>
      <c r="AF385" s="554"/>
      <c r="AG385" s="554"/>
      <c r="AH385" s="554"/>
      <c r="AI385" s="554"/>
      <c r="AJ385" s="554"/>
      <c r="AK385" s="554"/>
      <c r="AL385" s="554"/>
      <c r="AM385" s="623"/>
      <c r="AN385" s="623"/>
      <c r="AO385" s="103"/>
    </row>
    <row r="386" spans="1:41" s="11" customFormat="1" ht="15.75" thickBot="1" x14ac:dyDescent="0.3">
      <c r="A386" s="732"/>
      <c r="B386" s="28"/>
      <c r="C386" s="135" t="s">
        <v>1349</v>
      </c>
      <c r="D386" s="36" t="s">
        <v>56</v>
      </c>
      <c r="E386" s="455">
        <f t="shared" si="36"/>
        <v>8500</v>
      </c>
      <c r="F386" s="575"/>
      <c r="G386" s="36">
        <f t="shared" si="37"/>
        <v>18</v>
      </c>
      <c r="H386" s="38">
        <f t="shared" si="38"/>
        <v>4000</v>
      </c>
      <c r="I386" s="38">
        <f t="shared" si="39"/>
        <v>6000</v>
      </c>
      <c r="J386" s="524">
        <f t="shared" si="40"/>
        <v>8500</v>
      </c>
      <c r="K386" s="571">
        <v>3000</v>
      </c>
      <c r="L386" s="572">
        <v>5000</v>
      </c>
      <c r="M386" s="572">
        <v>5000</v>
      </c>
      <c r="N386" s="572">
        <v>7000</v>
      </c>
      <c r="O386" s="572">
        <v>7000</v>
      </c>
      <c r="P386" s="573">
        <v>10000</v>
      </c>
      <c r="Q386" s="571">
        <v>3000</v>
      </c>
      <c r="R386" s="572">
        <v>5000</v>
      </c>
      <c r="S386" s="572">
        <v>5000</v>
      </c>
      <c r="T386" s="572">
        <v>7000</v>
      </c>
      <c r="U386" s="572">
        <v>7000</v>
      </c>
      <c r="V386" s="573">
        <v>10000</v>
      </c>
      <c r="W386" s="571">
        <v>3000</v>
      </c>
      <c r="X386" s="572">
        <v>5000</v>
      </c>
      <c r="Y386" s="572">
        <v>5000</v>
      </c>
      <c r="Z386" s="572">
        <v>7000</v>
      </c>
      <c r="AA386" s="572">
        <v>7000</v>
      </c>
      <c r="AB386" s="573">
        <v>10000</v>
      </c>
      <c r="AC386" s="554"/>
      <c r="AD386" s="554"/>
      <c r="AE386" s="554"/>
      <c r="AF386" s="554"/>
      <c r="AG386" s="554"/>
      <c r="AH386" s="554"/>
      <c r="AI386" s="554"/>
      <c r="AJ386" s="554"/>
      <c r="AK386" s="554"/>
      <c r="AL386" s="554"/>
      <c r="AM386" s="623"/>
      <c r="AN386" s="623"/>
      <c r="AO386" s="103"/>
    </row>
    <row r="387" spans="1:41" s="11" customFormat="1" x14ac:dyDescent="0.25">
      <c r="A387" s="730" t="s">
        <v>454</v>
      </c>
      <c r="B387" s="28"/>
      <c r="C387" s="287" t="s">
        <v>1350</v>
      </c>
      <c r="D387" s="265" t="s">
        <v>84</v>
      </c>
      <c r="E387" s="463">
        <f t="shared" si="36"/>
        <v>8750</v>
      </c>
      <c r="G387" s="265">
        <f t="shared" si="37"/>
        <v>18</v>
      </c>
      <c r="H387" s="7">
        <f t="shared" si="38"/>
        <v>5916.666666666667</v>
      </c>
      <c r="I387" s="7">
        <f t="shared" si="39"/>
        <v>7166.666666666667</v>
      </c>
      <c r="J387" s="507">
        <f t="shared" si="40"/>
        <v>8750</v>
      </c>
      <c r="K387" s="558">
        <v>6500</v>
      </c>
      <c r="L387" s="554">
        <v>8500</v>
      </c>
      <c r="M387" s="554">
        <v>7000</v>
      </c>
      <c r="N387" s="554">
        <v>9000</v>
      </c>
      <c r="O387" s="554">
        <v>8500</v>
      </c>
      <c r="P387" s="559">
        <v>10000</v>
      </c>
      <c r="Q387" s="558">
        <v>5000</v>
      </c>
      <c r="R387" s="554">
        <v>7500</v>
      </c>
      <c r="S387" s="554">
        <v>6000</v>
      </c>
      <c r="T387" s="554">
        <v>12000</v>
      </c>
      <c r="U387" s="554">
        <v>7500</v>
      </c>
      <c r="V387" s="559">
        <v>14000</v>
      </c>
      <c r="W387" s="558">
        <v>3500</v>
      </c>
      <c r="X387" s="554">
        <v>4500</v>
      </c>
      <c r="Y387" s="554">
        <v>4000</v>
      </c>
      <c r="Z387" s="554">
        <v>5000</v>
      </c>
      <c r="AA387" s="554">
        <v>4500</v>
      </c>
      <c r="AB387" s="559">
        <v>8000</v>
      </c>
      <c r="AC387" s="554"/>
      <c r="AD387" s="554"/>
      <c r="AE387" s="554"/>
      <c r="AF387" s="554"/>
      <c r="AG387" s="554"/>
      <c r="AH387" s="554"/>
      <c r="AI387" s="554"/>
      <c r="AJ387" s="554"/>
      <c r="AK387" s="554"/>
      <c r="AL387" s="554"/>
      <c r="AM387" s="623"/>
      <c r="AN387" s="623"/>
      <c r="AO387" s="103"/>
    </row>
    <row r="388" spans="1:41" s="11" customFormat="1" x14ac:dyDescent="0.25">
      <c r="A388" s="731"/>
      <c r="B388" s="28"/>
      <c r="C388" s="82" t="s">
        <v>1351</v>
      </c>
      <c r="D388" s="32" t="s">
        <v>27</v>
      </c>
      <c r="E388" s="59">
        <f t="shared" si="36"/>
        <v>14666.666666666666</v>
      </c>
      <c r="G388" s="32">
        <f t="shared" si="37"/>
        <v>18</v>
      </c>
      <c r="H388" s="34">
        <f t="shared" si="38"/>
        <v>10833.333333333334</v>
      </c>
      <c r="I388" s="34">
        <f t="shared" si="39"/>
        <v>12500</v>
      </c>
      <c r="J388" s="521">
        <f t="shared" si="40"/>
        <v>14666.666666666666</v>
      </c>
      <c r="K388" s="568">
        <v>10000</v>
      </c>
      <c r="L388" s="569">
        <v>11500</v>
      </c>
      <c r="M388" s="569">
        <v>11000</v>
      </c>
      <c r="N388" s="569">
        <v>13000</v>
      </c>
      <c r="O388" s="569">
        <v>12000</v>
      </c>
      <c r="P388" s="570">
        <v>15500</v>
      </c>
      <c r="Q388" s="568">
        <v>10000</v>
      </c>
      <c r="R388" s="569">
        <v>12000</v>
      </c>
      <c r="S388" s="569">
        <v>12000</v>
      </c>
      <c r="T388" s="569">
        <v>15000</v>
      </c>
      <c r="U388" s="569">
        <v>14000</v>
      </c>
      <c r="V388" s="570">
        <v>19000</v>
      </c>
      <c r="W388" s="568">
        <v>10000</v>
      </c>
      <c r="X388" s="569">
        <v>11500</v>
      </c>
      <c r="Y388" s="569">
        <v>11000</v>
      </c>
      <c r="Z388" s="569">
        <v>13000</v>
      </c>
      <c r="AA388" s="569">
        <v>12000</v>
      </c>
      <c r="AB388" s="570">
        <v>15500</v>
      </c>
      <c r="AC388" s="554"/>
      <c r="AD388" s="554"/>
      <c r="AE388" s="554"/>
      <c r="AF388" s="554"/>
      <c r="AG388" s="554"/>
      <c r="AH388" s="554"/>
      <c r="AI388" s="554"/>
      <c r="AJ388" s="554"/>
      <c r="AK388" s="554"/>
      <c r="AL388" s="554"/>
      <c r="AM388" s="623"/>
      <c r="AN388" s="623"/>
      <c r="AO388" s="103"/>
    </row>
    <row r="389" spans="1:41" s="11" customFormat="1" x14ac:dyDescent="0.25">
      <c r="A389" s="731"/>
      <c r="B389" s="28"/>
      <c r="C389" s="287" t="s">
        <v>1597</v>
      </c>
      <c r="D389" s="265" t="s">
        <v>86</v>
      </c>
      <c r="E389" s="463">
        <f t="shared" si="36"/>
        <v>14083.333333333334</v>
      </c>
      <c r="G389" s="265">
        <f t="shared" si="37"/>
        <v>18</v>
      </c>
      <c r="H389" s="7">
        <f t="shared" si="38"/>
        <v>10916.666666666666</v>
      </c>
      <c r="I389" s="7">
        <f t="shared" si="39"/>
        <v>12666.666666666666</v>
      </c>
      <c r="J389" s="507">
        <f t="shared" si="40"/>
        <v>14083.333333333334</v>
      </c>
      <c r="K389" s="558">
        <v>15000</v>
      </c>
      <c r="L389" s="554">
        <v>18000</v>
      </c>
      <c r="M389" s="554">
        <v>15000</v>
      </c>
      <c r="N389" s="554">
        <v>18000</v>
      </c>
      <c r="O389" s="554">
        <v>15000</v>
      </c>
      <c r="P389" s="559">
        <v>18000</v>
      </c>
      <c r="Q389" s="558">
        <v>5000</v>
      </c>
      <c r="R389" s="554">
        <v>7500</v>
      </c>
      <c r="S389" s="554">
        <v>6000</v>
      </c>
      <c r="T389" s="554">
        <v>12000</v>
      </c>
      <c r="U389" s="554">
        <v>7500</v>
      </c>
      <c r="V389" s="559">
        <v>14000</v>
      </c>
      <c r="W389" s="558">
        <v>8000</v>
      </c>
      <c r="X389" s="554">
        <v>12000</v>
      </c>
      <c r="Y389" s="554">
        <v>10000</v>
      </c>
      <c r="Z389" s="554">
        <v>15000</v>
      </c>
      <c r="AA389" s="554">
        <v>12000</v>
      </c>
      <c r="AB389" s="559">
        <v>18000</v>
      </c>
      <c r="AC389" s="554"/>
      <c r="AD389" s="554"/>
      <c r="AE389" s="554"/>
      <c r="AF389" s="554"/>
      <c r="AG389" s="554"/>
      <c r="AH389" s="554"/>
      <c r="AI389" s="554"/>
      <c r="AJ389" s="554"/>
      <c r="AK389" s="554"/>
      <c r="AL389" s="554"/>
      <c r="AM389" s="623"/>
      <c r="AN389" s="623"/>
      <c r="AO389" s="103"/>
    </row>
    <row r="390" spans="1:41" s="11" customFormat="1" x14ac:dyDescent="0.25">
      <c r="A390" s="731"/>
      <c r="B390" s="28"/>
      <c r="C390" s="82" t="s">
        <v>1352</v>
      </c>
      <c r="D390" s="32" t="s">
        <v>27</v>
      </c>
      <c r="E390" s="59">
        <f t="shared" si="36"/>
        <v>15916.666666666666</v>
      </c>
      <c r="G390" s="32">
        <f t="shared" si="37"/>
        <v>18</v>
      </c>
      <c r="H390" s="34">
        <f t="shared" si="38"/>
        <v>10666.666666666666</v>
      </c>
      <c r="I390" s="34">
        <f t="shared" si="39"/>
        <v>13166.666666666666</v>
      </c>
      <c r="J390" s="521">
        <f t="shared" si="40"/>
        <v>15916.666666666666</v>
      </c>
      <c r="K390" s="568">
        <v>10000</v>
      </c>
      <c r="L390" s="569">
        <v>12000</v>
      </c>
      <c r="M390" s="569">
        <v>12000</v>
      </c>
      <c r="N390" s="569">
        <v>15000</v>
      </c>
      <c r="O390" s="569">
        <v>15000</v>
      </c>
      <c r="P390" s="570">
        <v>18000</v>
      </c>
      <c r="Q390" s="568">
        <v>10000</v>
      </c>
      <c r="R390" s="569">
        <v>12000</v>
      </c>
      <c r="S390" s="569">
        <v>12000</v>
      </c>
      <c r="T390" s="569">
        <v>15000</v>
      </c>
      <c r="U390" s="569">
        <v>14000</v>
      </c>
      <c r="V390" s="570">
        <v>18500</v>
      </c>
      <c r="W390" s="568">
        <v>8000</v>
      </c>
      <c r="X390" s="569">
        <v>12000</v>
      </c>
      <c r="Y390" s="569">
        <v>10000</v>
      </c>
      <c r="Z390" s="569">
        <v>15000</v>
      </c>
      <c r="AA390" s="569">
        <v>12000</v>
      </c>
      <c r="AB390" s="570">
        <v>18000</v>
      </c>
      <c r="AC390" s="554"/>
      <c r="AD390" s="554"/>
      <c r="AE390" s="554"/>
      <c r="AF390" s="554"/>
      <c r="AG390" s="554"/>
      <c r="AH390" s="554"/>
      <c r="AI390" s="554"/>
      <c r="AJ390" s="554"/>
      <c r="AK390" s="554"/>
      <c r="AL390" s="554"/>
      <c r="AM390" s="623"/>
      <c r="AN390" s="623"/>
      <c r="AO390" s="103"/>
    </row>
    <row r="391" spans="1:41" s="11" customFormat="1" x14ac:dyDescent="0.25">
      <c r="A391" s="731"/>
      <c r="B391" s="28"/>
      <c r="C391" s="287" t="s">
        <v>176</v>
      </c>
      <c r="D391" s="265" t="s">
        <v>89</v>
      </c>
      <c r="E391" s="463">
        <f t="shared" si="36"/>
        <v>21333.333333333332</v>
      </c>
      <c r="G391" s="265">
        <f t="shared" si="37"/>
        <v>18</v>
      </c>
      <c r="H391" s="7">
        <f t="shared" si="38"/>
        <v>15250</v>
      </c>
      <c r="I391" s="7">
        <f t="shared" si="39"/>
        <v>17166.666666666668</v>
      </c>
      <c r="J391" s="507">
        <f t="shared" si="40"/>
        <v>21333.333333333332</v>
      </c>
      <c r="K391" s="558">
        <v>14000</v>
      </c>
      <c r="L391" s="554">
        <v>16500</v>
      </c>
      <c r="M391" s="554">
        <v>15500</v>
      </c>
      <c r="N391" s="554">
        <v>18500</v>
      </c>
      <c r="O391" s="554">
        <v>17000</v>
      </c>
      <c r="P391" s="559">
        <v>21000</v>
      </c>
      <c r="Q391" s="558">
        <v>14000</v>
      </c>
      <c r="R391" s="554">
        <v>16500</v>
      </c>
      <c r="S391" s="554">
        <v>15500</v>
      </c>
      <c r="T391" s="554">
        <v>19500</v>
      </c>
      <c r="U391" s="554">
        <v>19000</v>
      </c>
      <c r="V391" s="559">
        <v>33000</v>
      </c>
      <c r="W391" s="558">
        <v>14000</v>
      </c>
      <c r="X391" s="554">
        <v>16500</v>
      </c>
      <c r="Y391" s="554">
        <v>15500</v>
      </c>
      <c r="Z391" s="554">
        <v>18500</v>
      </c>
      <c r="AA391" s="554">
        <v>17000</v>
      </c>
      <c r="AB391" s="559">
        <v>21000</v>
      </c>
      <c r="AC391" s="554"/>
      <c r="AD391" s="554"/>
      <c r="AE391" s="554"/>
      <c r="AF391" s="554"/>
      <c r="AG391" s="554"/>
      <c r="AH391" s="554"/>
      <c r="AI391" s="554"/>
      <c r="AJ391" s="554"/>
      <c r="AK391" s="554"/>
      <c r="AL391" s="554"/>
      <c r="AM391" s="623"/>
      <c r="AN391" s="623"/>
      <c r="AO391" s="103"/>
    </row>
    <row r="392" spans="1:41" s="11" customFormat="1" ht="15.75" thickBot="1" x14ac:dyDescent="0.3">
      <c r="A392" s="732"/>
      <c r="B392" s="28"/>
      <c r="C392" s="135" t="s">
        <v>1351</v>
      </c>
      <c r="D392" s="36" t="s">
        <v>27</v>
      </c>
      <c r="E392" s="455">
        <f t="shared" si="36"/>
        <v>16500</v>
      </c>
      <c r="G392" s="36">
        <f t="shared" si="37"/>
        <v>6</v>
      </c>
      <c r="H392" s="38">
        <f t="shared" si="38"/>
        <v>11000</v>
      </c>
      <c r="I392" s="38">
        <f t="shared" si="39"/>
        <v>13500</v>
      </c>
      <c r="J392" s="524">
        <f t="shared" si="40"/>
        <v>16500</v>
      </c>
      <c r="K392" s="571">
        <v>10000</v>
      </c>
      <c r="L392" s="572">
        <v>12000</v>
      </c>
      <c r="M392" s="572">
        <v>12000</v>
      </c>
      <c r="N392" s="572">
        <v>15000</v>
      </c>
      <c r="O392" s="572">
        <v>15000</v>
      </c>
      <c r="P392" s="573">
        <v>18000</v>
      </c>
      <c r="Q392" s="571" t="s">
        <v>27</v>
      </c>
      <c r="R392" s="572" t="s">
        <v>27</v>
      </c>
      <c r="S392" s="572" t="s">
        <v>27</v>
      </c>
      <c r="T392" s="572" t="s">
        <v>27</v>
      </c>
      <c r="U392" s="572" t="s">
        <v>27</v>
      </c>
      <c r="V392" s="573" t="s">
        <v>27</v>
      </c>
      <c r="W392" s="571" t="s">
        <v>27</v>
      </c>
      <c r="X392" s="572" t="s">
        <v>27</v>
      </c>
      <c r="Y392" s="572" t="s">
        <v>27</v>
      </c>
      <c r="Z392" s="572" t="s">
        <v>27</v>
      </c>
      <c r="AA392" s="572" t="s">
        <v>27</v>
      </c>
      <c r="AB392" s="573" t="s">
        <v>27</v>
      </c>
      <c r="AC392" s="554"/>
      <c r="AD392" s="554"/>
      <c r="AE392" s="554"/>
      <c r="AF392" s="554"/>
      <c r="AG392" s="554"/>
      <c r="AH392" s="554"/>
      <c r="AI392" s="554"/>
      <c r="AJ392" s="554"/>
      <c r="AK392" s="554"/>
      <c r="AL392" s="554"/>
      <c r="AM392" s="623"/>
      <c r="AN392" s="623"/>
      <c r="AO392" s="103"/>
    </row>
    <row r="393" spans="1:41" s="11" customFormat="1" ht="15.75" thickBot="1" x14ac:dyDescent="0.3">
      <c r="A393" s="28"/>
      <c r="B393" s="28"/>
      <c r="D393" s="23"/>
      <c r="E393" s="459"/>
      <c r="G393" s="23"/>
      <c r="H393" s="7"/>
      <c r="I393" s="7"/>
      <c r="J393" s="238"/>
      <c r="K393" s="7"/>
      <c r="L393" s="7"/>
      <c r="M393" s="7"/>
      <c r="N393" s="7"/>
      <c r="O393" s="7"/>
      <c r="P393" s="7"/>
      <c r="Q393" s="7"/>
      <c r="R393" s="7"/>
      <c r="S393" s="7"/>
      <c r="T393" s="7"/>
      <c r="U393" s="460"/>
      <c r="V393" s="7"/>
      <c r="W393" s="7"/>
      <c r="X393" s="7"/>
      <c r="Y393" s="7"/>
      <c r="Z393" s="7"/>
      <c r="AA393" s="7"/>
      <c r="AB393" s="7"/>
      <c r="AC393" s="7"/>
      <c r="AD393" s="7"/>
      <c r="AE393" s="7"/>
      <c r="AF393" s="7"/>
      <c r="AG393" s="7"/>
      <c r="AH393" s="7"/>
      <c r="AI393" s="212"/>
      <c r="AJ393" s="212"/>
      <c r="AK393" s="212"/>
      <c r="AL393" s="212"/>
      <c r="AM393" s="624"/>
      <c r="AN393" s="624"/>
      <c r="AO393" s="103"/>
    </row>
    <row r="394" spans="1:41" s="11" customFormat="1" ht="15.75" customHeight="1" thickBot="1" x14ac:dyDescent="0.3">
      <c r="A394" s="722" t="s">
        <v>455</v>
      </c>
      <c r="B394" s="518"/>
      <c r="C394" s="725" t="s">
        <v>456</v>
      </c>
      <c r="D394" s="726"/>
      <c r="E394" s="727"/>
      <c r="F394" s="23"/>
      <c r="G394" s="747" t="s">
        <v>172</v>
      </c>
      <c r="H394" s="758" t="s">
        <v>332</v>
      </c>
      <c r="I394" s="759"/>
      <c r="J394" s="760"/>
      <c r="K394" s="761" t="s">
        <v>457</v>
      </c>
      <c r="L394" s="762"/>
      <c r="M394" s="763"/>
      <c r="N394" s="764" t="s">
        <v>458</v>
      </c>
      <c r="O394" s="765"/>
      <c r="P394" s="766"/>
      <c r="Q394" s="767" t="s">
        <v>459</v>
      </c>
      <c r="R394" s="768"/>
      <c r="S394" s="769"/>
      <c r="T394" s="770" t="s">
        <v>1360</v>
      </c>
      <c r="U394" s="771"/>
      <c r="V394" s="772"/>
      <c r="W394" s="773" t="s">
        <v>460</v>
      </c>
      <c r="X394" s="774"/>
      <c r="Y394" s="775"/>
      <c r="Z394" s="776" t="s">
        <v>461</v>
      </c>
      <c r="AA394" s="777"/>
      <c r="AB394" s="778"/>
      <c r="AC394" s="841" t="s">
        <v>1517</v>
      </c>
      <c r="AD394" s="842"/>
      <c r="AE394" s="843"/>
      <c r="AF394" s="844" t="s">
        <v>463</v>
      </c>
      <c r="AG394" s="844"/>
      <c r="AH394" s="845"/>
      <c r="AI394" s="749" t="s">
        <v>462</v>
      </c>
      <c r="AJ394" s="750"/>
      <c r="AK394" s="751"/>
      <c r="AL394" s="574"/>
      <c r="AM394" s="625"/>
      <c r="AN394" s="625"/>
      <c r="AO394" s="103"/>
    </row>
    <row r="395" spans="1:41" s="11" customFormat="1" ht="15.75" thickBot="1" x14ac:dyDescent="0.3">
      <c r="A395" s="724"/>
      <c r="B395" s="518"/>
      <c r="C395" s="457" t="s">
        <v>153</v>
      </c>
      <c r="D395" s="457" t="s">
        <v>169</v>
      </c>
      <c r="E395" s="224" t="s">
        <v>332</v>
      </c>
      <c r="F395" s="9"/>
      <c r="G395" s="748"/>
      <c r="H395" s="225">
        <v>80</v>
      </c>
      <c r="I395" s="226">
        <v>100</v>
      </c>
      <c r="J395" s="226">
        <v>120</v>
      </c>
      <c r="K395" s="469">
        <v>80</v>
      </c>
      <c r="L395" s="470">
        <v>100</v>
      </c>
      <c r="M395" s="470">
        <v>120</v>
      </c>
      <c r="N395" s="227">
        <v>80</v>
      </c>
      <c r="O395" s="228">
        <v>100</v>
      </c>
      <c r="P395" s="228">
        <v>120</v>
      </c>
      <c r="Q395" s="471">
        <v>80</v>
      </c>
      <c r="R395" s="472">
        <v>100</v>
      </c>
      <c r="S395" s="472">
        <v>120</v>
      </c>
      <c r="T395" s="473">
        <v>80</v>
      </c>
      <c r="U395" s="474">
        <v>100</v>
      </c>
      <c r="V395" s="474">
        <v>120</v>
      </c>
      <c r="W395" s="475">
        <v>80</v>
      </c>
      <c r="X395" s="476">
        <v>100</v>
      </c>
      <c r="Y395" s="476">
        <v>120</v>
      </c>
      <c r="Z395" s="477">
        <v>80</v>
      </c>
      <c r="AA395" s="478">
        <v>100</v>
      </c>
      <c r="AB395" s="478">
        <v>120</v>
      </c>
      <c r="AC395" s="479">
        <v>80</v>
      </c>
      <c r="AD395" s="480">
        <v>100</v>
      </c>
      <c r="AE395" s="480">
        <v>120</v>
      </c>
      <c r="AF395" s="481">
        <v>80</v>
      </c>
      <c r="AG395" s="482">
        <v>100</v>
      </c>
      <c r="AH395" s="482">
        <v>120</v>
      </c>
      <c r="AI395" s="483">
        <v>80</v>
      </c>
      <c r="AJ395" s="484">
        <v>100</v>
      </c>
      <c r="AK395" s="484">
        <v>120</v>
      </c>
      <c r="AL395" s="10"/>
      <c r="AM395" s="626"/>
      <c r="AN395" s="626"/>
      <c r="AO395" s="103"/>
    </row>
    <row r="396" spans="1:41" s="11" customFormat="1" x14ac:dyDescent="0.25">
      <c r="A396" s="718" t="s">
        <v>464</v>
      </c>
      <c r="B396" s="28"/>
      <c r="C396" s="516" t="s">
        <v>474</v>
      </c>
      <c r="D396" s="505" t="s">
        <v>27</v>
      </c>
      <c r="E396" s="462">
        <f>J396</f>
        <v>5650</v>
      </c>
      <c r="G396" s="266">
        <f>COUNT(K396:AK396)</f>
        <v>27</v>
      </c>
      <c r="H396" s="485">
        <f>AVERAGE(K396,N396,Q396,T396,W396,Z396,AC396,AF396,AI396)</f>
        <v>3750</v>
      </c>
      <c r="I396" s="486">
        <f>AVERAGE(L396,O396,R396,U396,X396,AA396,AD396,AG396,AJ396)</f>
        <v>4724.0744444444445</v>
      </c>
      <c r="J396" s="459">
        <f>AVERAGE(M396,P396,S396,V396,Y396,AB396,AE396,AH396,AK396)</f>
        <v>5650</v>
      </c>
      <c r="K396" s="485">
        <v>3900</v>
      </c>
      <c r="L396" s="486">
        <v>4850</v>
      </c>
      <c r="M396" s="487">
        <v>5700</v>
      </c>
      <c r="N396" s="485">
        <v>3750</v>
      </c>
      <c r="O396" s="486">
        <v>4700</v>
      </c>
      <c r="P396" s="487">
        <v>5550</v>
      </c>
      <c r="Q396" s="485">
        <v>3900</v>
      </c>
      <c r="R396" s="486">
        <v>4900</v>
      </c>
      <c r="S396" s="487">
        <v>5850</v>
      </c>
      <c r="T396" s="485">
        <v>3850</v>
      </c>
      <c r="U396" s="486">
        <v>4816.67</v>
      </c>
      <c r="V396" s="487">
        <v>5700</v>
      </c>
      <c r="W396" s="485">
        <v>3400</v>
      </c>
      <c r="X396" s="486">
        <v>4350</v>
      </c>
      <c r="Y396" s="487">
        <v>5200</v>
      </c>
      <c r="Z396" s="485">
        <v>3600</v>
      </c>
      <c r="AA396" s="486">
        <v>4550</v>
      </c>
      <c r="AB396" s="487">
        <v>5400</v>
      </c>
      <c r="AC396" s="485">
        <v>3850</v>
      </c>
      <c r="AD396" s="486">
        <v>4950</v>
      </c>
      <c r="AE396" s="487">
        <v>6000</v>
      </c>
      <c r="AF396" s="485">
        <v>4000</v>
      </c>
      <c r="AG396" s="486">
        <v>4950</v>
      </c>
      <c r="AH396" s="487">
        <v>6150</v>
      </c>
      <c r="AI396" s="486">
        <v>3500</v>
      </c>
      <c r="AJ396" s="486">
        <v>4450</v>
      </c>
      <c r="AK396" s="487">
        <v>5300</v>
      </c>
      <c r="AL396" s="490"/>
      <c r="AM396" s="627"/>
      <c r="AN396" s="627"/>
      <c r="AO396" s="103"/>
    </row>
    <row r="397" spans="1:41" s="11" customFormat="1" ht="15" customHeight="1" x14ac:dyDescent="0.25">
      <c r="A397" s="719"/>
      <c r="B397" s="28"/>
      <c r="C397" s="62" t="s">
        <v>473</v>
      </c>
      <c r="D397" s="31" t="s">
        <v>27</v>
      </c>
      <c r="E397" s="59">
        <f t="shared" ref="E397:E460" si="41">J397</f>
        <v>8670.3700000000008</v>
      </c>
      <c r="G397" s="32">
        <f t="shared" ref="G397:G460" si="42">COUNT(K397:AK397)</f>
        <v>27</v>
      </c>
      <c r="H397" s="498">
        <f>AVERAGE(K397,N397,Q397,T397,W397,Z397,AC397,AF397,AI397)</f>
        <v>6711.1111111111113</v>
      </c>
      <c r="I397" s="501">
        <f t="shared" ref="I397:I460" si="43">AVERAGE(L397,O397,R397,U397,X397,AA397,AD397,AG397,AJ397)</f>
        <v>7211.1111111111113</v>
      </c>
      <c r="J397" s="499">
        <f t="shared" ref="J397:J460" si="44">AVERAGE(M397,P397,S397,V397,Y397,AB397,AE397,AH397,AK397)</f>
        <v>8670.3700000000008</v>
      </c>
      <c r="K397" s="498">
        <v>6850</v>
      </c>
      <c r="L397" s="501">
        <v>7350</v>
      </c>
      <c r="M397" s="500">
        <v>8000</v>
      </c>
      <c r="N397" s="498">
        <v>6700</v>
      </c>
      <c r="O397" s="501">
        <v>7200</v>
      </c>
      <c r="P397" s="500">
        <v>9000</v>
      </c>
      <c r="Q397" s="498">
        <v>6850</v>
      </c>
      <c r="R397" s="501">
        <v>7350</v>
      </c>
      <c r="S397" s="500">
        <v>8000</v>
      </c>
      <c r="T397" s="498">
        <v>6800</v>
      </c>
      <c r="U397" s="501">
        <v>7300</v>
      </c>
      <c r="V397" s="500">
        <v>8333.33</v>
      </c>
      <c r="W397" s="498">
        <v>6350</v>
      </c>
      <c r="X397" s="501">
        <v>6850</v>
      </c>
      <c r="Y397" s="500">
        <v>8800</v>
      </c>
      <c r="Z397" s="498">
        <v>6550</v>
      </c>
      <c r="AA397" s="501">
        <v>7050</v>
      </c>
      <c r="AB397" s="500">
        <v>9000</v>
      </c>
      <c r="AC397" s="498">
        <v>6850</v>
      </c>
      <c r="AD397" s="501">
        <v>7350</v>
      </c>
      <c r="AE397" s="500">
        <v>9000</v>
      </c>
      <c r="AF397" s="498">
        <v>7000</v>
      </c>
      <c r="AG397" s="501">
        <v>7500</v>
      </c>
      <c r="AH397" s="500">
        <v>9000</v>
      </c>
      <c r="AI397" s="501">
        <v>6450</v>
      </c>
      <c r="AJ397" s="501">
        <v>6950</v>
      </c>
      <c r="AK397" s="500">
        <v>8900</v>
      </c>
      <c r="AL397" s="488"/>
      <c r="AM397" s="628"/>
      <c r="AN397" s="628"/>
      <c r="AO397" s="103"/>
    </row>
    <row r="398" spans="1:41" s="11" customFormat="1" ht="15" customHeight="1" x14ac:dyDescent="0.25">
      <c r="A398" s="719"/>
      <c r="B398" s="28"/>
      <c r="C398" s="264" t="s">
        <v>472</v>
      </c>
      <c r="D398" s="496" t="s">
        <v>27</v>
      </c>
      <c r="E398" s="463">
        <f t="shared" si="41"/>
        <v>11963.703333333333</v>
      </c>
      <c r="G398" s="265">
        <f t="shared" si="42"/>
        <v>27</v>
      </c>
      <c r="H398" s="489">
        <f t="shared" ref="H398:H460" si="45">AVERAGE(K398,N398,Q398,T398,W398,Z398,AC398,AF398,AI398)</f>
        <v>10211.111111111111</v>
      </c>
      <c r="I398" s="490">
        <f t="shared" si="43"/>
        <v>10711.111111111111</v>
      </c>
      <c r="J398" s="459">
        <f t="shared" si="44"/>
        <v>11963.703333333333</v>
      </c>
      <c r="K398" s="489">
        <v>10350</v>
      </c>
      <c r="L398" s="490">
        <v>10850</v>
      </c>
      <c r="M398" s="491">
        <v>11990</v>
      </c>
      <c r="N398" s="489">
        <v>10200</v>
      </c>
      <c r="O398" s="490">
        <v>10700</v>
      </c>
      <c r="P398" s="491">
        <v>12000</v>
      </c>
      <c r="Q398" s="489">
        <v>10350</v>
      </c>
      <c r="R398" s="490">
        <v>10850</v>
      </c>
      <c r="S398" s="491">
        <v>11990</v>
      </c>
      <c r="T398" s="489">
        <v>10300</v>
      </c>
      <c r="U398" s="490">
        <v>10800</v>
      </c>
      <c r="V398" s="491">
        <v>11993.33</v>
      </c>
      <c r="W398" s="489">
        <v>9850</v>
      </c>
      <c r="X398" s="490">
        <v>10350</v>
      </c>
      <c r="Y398" s="491">
        <v>11800</v>
      </c>
      <c r="Z398" s="489">
        <v>10050</v>
      </c>
      <c r="AA398" s="490">
        <v>10550</v>
      </c>
      <c r="AB398" s="491">
        <v>12000</v>
      </c>
      <c r="AC398" s="489">
        <v>10350</v>
      </c>
      <c r="AD398" s="490">
        <v>10850</v>
      </c>
      <c r="AE398" s="491">
        <v>12000</v>
      </c>
      <c r="AF398" s="489">
        <v>10500</v>
      </c>
      <c r="AG398" s="490">
        <v>11000</v>
      </c>
      <c r="AH398" s="491">
        <v>12000</v>
      </c>
      <c r="AI398" s="490">
        <v>9950</v>
      </c>
      <c r="AJ398" s="490">
        <v>10450</v>
      </c>
      <c r="AK398" s="491">
        <v>11900</v>
      </c>
      <c r="AL398" s="490"/>
      <c r="AM398" s="627"/>
      <c r="AN398" s="627"/>
      <c r="AO398" s="103"/>
    </row>
    <row r="399" spans="1:41" s="11" customFormat="1" ht="15" customHeight="1" x14ac:dyDescent="0.25">
      <c r="A399" s="719"/>
      <c r="B399" s="28"/>
      <c r="C399" s="62" t="s">
        <v>471</v>
      </c>
      <c r="D399" s="31" t="s">
        <v>27</v>
      </c>
      <c r="E399" s="59">
        <f t="shared" si="41"/>
        <v>14351.852222222222</v>
      </c>
      <c r="G399" s="32">
        <f t="shared" si="42"/>
        <v>27</v>
      </c>
      <c r="H399" s="498">
        <f t="shared" si="45"/>
        <v>11922.222222222223</v>
      </c>
      <c r="I399" s="501">
        <f t="shared" si="43"/>
        <v>12711.111111111111</v>
      </c>
      <c r="J399" s="499">
        <f t="shared" si="44"/>
        <v>14351.852222222222</v>
      </c>
      <c r="K399" s="498">
        <v>12050</v>
      </c>
      <c r="L399" s="501">
        <v>12850</v>
      </c>
      <c r="M399" s="500">
        <v>14350</v>
      </c>
      <c r="N399" s="498">
        <v>11900</v>
      </c>
      <c r="O399" s="501">
        <v>12700</v>
      </c>
      <c r="P399" s="500">
        <v>14400</v>
      </c>
      <c r="Q399" s="498">
        <v>12050</v>
      </c>
      <c r="R399" s="501">
        <v>12850</v>
      </c>
      <c r="S399" s="500">
        <v>14350</v>
      </c>
      <c r="T399" s="498">
        <v>12000</v>
      </c>
      <c r="U399" s="501">
        <v>12800</v>
      </c>
      <c r="V399" s="500">
        <v>14366.67</v>
      </c>
      <c r="W399" s="498">
        <v>11550</v>
      </c>
      <c r="X399" s="501">
        <v>12350</v>
      </c>
      <c r="Y399" s="500">
        <v>14200</v>
      </c>
      <c r="Z399" s="498">
        <v>11750</v>
      </c>
      <c r="AA399" s="501">
        <v>12550</v>
      </c>
      <c r="AB399" s="500">
        <v>14400</v>
      </c>
      <c r="AC399" s="498">
        <v>12100</v>
      </c>
      <c r="AD399" s="501">
        <v>12850</v>
      </c>
      <c r="AE399" s="500">
        <v>14400</v>
      </c>
      <c r="AF399" s="498">
        <v>12250</v>
      </c>
      <c r="AG399" s="501">
        <v>13000</v>
      </c>
      <c r="AH399" s="500">
        <v>14400</v>
      </c>
      <c r="AI399" s="501">
        <v>11650</v>
      </c>
      <c r="AJ399" s="501">
        <v>12450</v>
      </c>
      <c r="AK399" s="500">
        <v>14300</v>
      </c>
      <c r="AL399" s="488"/>
      <c r="AM399" s="628"/>
      <c r="AN399" s="628"/>
      <c r="AO399" s="103"/>
    </row>
    <row r="400" spans="1:41" s="11" customFormat="1" ht="15" customHeight="1" x14ac:dyDescent="0.25">
      <c r="A400" s="719"/>
      <c r="B400" s="28"/>
      <c r="C400" s="264" t="s">
        <v>470</v>
      </c>
      <c r="D400" s="496" t="s">
        <v>27</v>
      </c>
      <c r="E400" s="463">
        <f t="shared" si="41"/>
        <v>17466.666666666668</v>
      </c>
      <c r="G400" s="265">
        <f t="shared" si="42"/>
        <v>27</v>
      </c>
      <c r="H400" s="489">
        <f t="shared" si="45"/>
        <v>13211.111111111111</v>
      </c>
      <c r="I400" s="490">
        <f t="shared" si="43"/>
        <v>15211.111111111111</v>
      </c>
      <c r="J400" s="459">
        <f t="shared" si="44"/>
        <v>17466.666666666668</v>
      </c>
      <c r="K400" s="489">
        <v>13350</v>
      </c>
      <c r="L400" s="490">
        <v>15350</v>
      </c>
      <c r="M400" s="491">
        <v>17500</v>
      </c>
      <c r="N400" s="489">
        <v>13200</v>
      </c>
      <c r="O400" s="490">
        <v>15200</v>
      </c>
      <c r="P400" s="491">
        <v>17500</v>
      </c>
      <c r="Q400" s="489">
        <v>13350</v>
      </c>
      <c r="R400" s="490">
        <v>15350</v>
      </c>
      <c r="S400" s="491">
        <v>17500</v>
      </c>
      <c r="T400" s="489">
        <v>13300</v>
      </c>
      <c r="U400" s="490">
        <v>15300</v>
      </c>
      <c r="V400" s="491">
        <v>17500</v>
      </c>
      <c r="W400" s="489">
        <v>12850</v>
      </c>
      <c r="X400" s="490">
        <v>14850</v>
      </c>
      <c r="Y400" s="491">
        <v>17300</v>
      </c>
      <c r="Z400" s="489">
        <v>13050</v>
      </c>
      <c r="AA400" s="490">
        <v>15050</v>
      </c>
      <c r="AB400" s="491">
        <v>17500</v>
      </c>
      <c r="AC400" s="489">
        <v>13350</v>
      </c>
      <c r="AD400" s="490">
        <v>15350</v>
      </c>
      <c r="AE400" s="491">
        <v>17500</v>
      </c>
      <c r="AF400" s="489">
        <v>13500</v>
      </c>
      <c r="AG400" s="490">
        <v>15500</v>
      </c>
      <c r="AH400" s="491">
        <v>17500</v>
      </c>
      <c r="AI400" s="490">
        <v>12950</v>
      </c>
      <c r="AJ400" s="490">
        <v>14950</v>
      </c>
      <c r="AK400" s="491">
        <v>17400</v>
      </c>
      <c r="AL400" s="490"/>
      <c r="AM400" s="627"/>
      <c r="AN400" s="627"/>
      <c r="AO400" s="103"/>
    </row>
    <row r="401" spans="1:41" s="11" customFormat="1" ht="15" customHeight="1" x14ac:dyDescent="0.25">
      <c r="A401" s="719"/>
      <c r="B401" s="28"/>
      <c r="C401" s="62" t="s">
        <v>484</v>
      </c>
      <c r="D401" s="31" t="s">
        <v>27</v>
      </c>
      <c r="E401" s="59">
        <f t="shared" si="41"/>
        <v>5664.8144444444442</v>
      </c>
      <c r="G401" s="32">
        <f t="shared" si="42"/>
        <v>27</v>
      </c>
      <c r="H401" s="498">
        <f t="shared" si="45"/>
        <v>3961.1111111111113</v>
      </c>
      <c r="I401" s="501">
        <f t="shared" si="43"/>
        <v>4761.1111111111113</v>
      </c>
      <c r="J401" s="499">
        <f t="shared" si="44"/>
        <v>5664.8144444444442</v>
      </c>
      <c r="K401" s="498">
        <v>4100</v>
      </c>
      <c r="L401" s="501">
        <v>4900</v>
      </c>
      <c r="M401" s="500">
        <v>5700</v>
      </c>
      <c r="N401" s="498">
        <v>3950</v>
      </c>
      <c r="O401" s="501">
        <v>4750</v>
      </c>
      <c r="P401" s="500">
        <v>5750</v>
      </c>
      <c r="Q401" s="498">
        <v>4100</v>
      </c>
      <c r="R401" s="501">
        <v>4900</v>
      </c>
      <c r="S401" s="500">
        <v>5450</v>
      </c>
      <c r="T401" s="498">
        <v>4050</v>
      </c>
      <c r="U401" s="501">
        <v>4850</v>
      </c>
      <c r="V401" s="500">
        <v>5633.33</v>
      </c>
      <c r="W401" s="498">
        <v>3600</v>
      </c>
      <c r="X401" s="501">
        <v>4400</v>
      </c>
      <c r="Y401" s="500">
        <v>5550</v>
      </c>
      <c r="Z401" s="498">
        <v>3800</v>
      </c>
      <c r="AA401" s="501">
        <v>4600</v>
      </c>
      <c r="AB401" s="500">
        <v>5750</v>
      </c>
      <c r="AC401" s="498">
        <v>4100</v>
      </c>
      <c r="AD401" s="501">
        <v>4900</v>
      </c>
      <c r="AE401" s="500">
        <v>5750</v>
      </c>
      <c r="AF401" s="498">
        <v>4250</v>
      </c>
      <c r="AG401" s="501">
        <v>5050</v>
      </c>
      <c r="AH401" s="500">
        <v>5750</v>
      </c>
      <c r="AI401" s="501">
        <v>3700</v>
      </c>
      <c r="AJ401" s="501">
        <v>4500</v>
      </c>
      <c r="AK401" s="500">
        <v>5650</v>
      </c>
      <c r="AL401" s="488"/>
      <c r="AM401" s="628"/>
      <c r="AN401" s="628"/>
      <c r="AO401" s="103"/>
    </row>
    <row r="402" spans="1:41" s="11" customFormat="1" ht="15" customHeight="1" x14ac:dyDescent="0.25">
      <c r="A402" s="719"/>
      <c r="B402" s="28"/>
      <c r="C402" s="264" t="s">
        <v>483</v>
      </c>
      <c r="D402" s="496" t="s">
        <v>27</v>
      </c>
      <c r="E402" s="463">
        <f t="shared" si="41"/>
        <v>7466.666666666667</v>
      </c>
      <c r="G402" s="265">
        <f t="shared" si="42"/>
        <v>27</v>
      </c>
      <c r="H402" s="489">
        <f t="shared" si="45"/>
        <v>5311.1111111111113</v>
      </c>
      <c r="I402" s="490">
        <f t="shared" si="43"/>
        <v>6011.1111111111113</v>
      </c>
      <c r="J402" s="459">
        <f t="shared" si="44"/>
        <v>7466.666666666667</v>
      </c>
      <c r="K402" s="489">
        <v>5450</v>
      </c>
      <c r="L402" s="490">
        <v>6150</v>
      </c>
      <c r="M402" s="491">
        <v>7500</v>
      </c>
      <c r="N402" s="489">
        <v>5300</v>
      </c>
      <c r="O402" s="490">
        <v>6000</v>
      </c>
      <c r="P402" s="491">
        <v>7500</v>
      </c>
      <c r="Q402" s="489">
        <v>5450</v>
      </c>
      <c r="R402" s="490">
        <v>6150</v>
      </c>
      <c r="S402" s="491">
        <v>7500</v>
      </c>
      <c r="T402" s="489">
        <v>5400</v>
      </c>
      <c r="U402" s="490">
        <v>6100</v>
      </c>
      <c r="V402" s="491">
        <v>7500</v>
      </c>
      <c r="W402" s="489">
        <v>4950</v>
      </c>
      <c r="X402" s="490">
        <v>5650</v>
      </c>
      <c r="Y402" s="491">
        <v>7300</v>
      </c>
      <c r="Z402" s="489">
        <v>5150</v>
      </c>
      <c r="AA402" s="490">
        <v>5850</v>
      </c>
      <c r="AB402" s="491">
        <v>7500</v>
      </c>
      <c r="AC402" s="489">
        <v>5450</v>
      </c>
      <c r="AD402" s="490">
        <v>6150</v>
      </c>
      <c r="AE402" s="491">
        <v>7500</v>
      </c>
      <c r="AF402" s="489">
        <v>5600</v>
      </c>
      <c r="AG402" s="490">
        <v>6300</v>
      </c>
      <c r="AH402" s="491">
        <v>7500</v>
      </c>
      <c r="AI402" s="490">
        <v>5050</v>
      </c>
      <c r="AJ402" s="490">
        <v>5750</v>
      </c>
      <c r="AK402" s="491">
        <v>7400</v>
      </c>
      <c r="AL402" s="490"/>
      <c r="AM402" s="627"/>
      <c r="AN402" s="627"/>
      <c r="AO402" s="103"/>
    </row>
    <row r="403" spans="1:41" s="11" customFormat="1" ht="15" customHeight="1" x14ac:dyDescent="0.25">
      <c r="A403" s="719"/>
      <c r="B403" s="28"/>
      <c r="C403" s="62" t="s">
        <v>482</v>
      </c>
      <c r="D403" s="31" t="s">
        <v>27</v>
      </c>
      <c r="E403" s="59">
        <f t="shared" si="41"/>
        <v>10774.074444444444</v>
      </c>
      <c r="G403" s="32">
        <f t="shared" si="42"/>
        <v>27</v>
      </c>
      <c r="H403" s="498">
        <f t="shared" si="45"/>
        <v>7311.1111111111113</v>
      </c>
      <c r="I403" s="501">
        <f t="shared" si="43"/>
        <v>8911.1111111111113</v>
      </c>
      <c r="J403" s="499">
        <f t="shared" si="44"/>
        <v>10774.074444444444</v>
      </c>
      <c r="K403" s="498">
        <v>7450</v>
      </c>
      <c r="L403" s="501">
        <v>9050</v>
      </c>
      <c r="M403" s="500">
        <v>10550</v>
      </c>
      <c r="N403" s="498">
        <v>7300</v>
      </c>
      <c r="O403" s="501">
        <v>8900</v>
      </c>
      <c r="P403" s="500">
        <v>11000</v>
      </c>
      <c r="Q403" s="498">
        <v>7450</v>
      </c>
      <c r="R403" s="501">
        <v>9050</v>
      </c>
      <c r="S403" s="500">
        <v>10150</v>
      </c>
      <c r="T403" s="498">
        <v>7400</v>
      </c>
      <c r="U403" s="501">
        <v>9000</v>
      </c>
      <c r="V403" s="500">
        <v>10566.67</v>
      </c>
      <c r="W403" s="498">
        <v>6950</v>
      </c>
      <c r="X403" s="501">
        <v>8550</v>
      </c>
      <c r="Y403" s="500">
        <v>10800</v>
      </c>
      <c r="Z403" s="498">
        <v>7150</v>
      </c>
      <c r="AA403" s="501">
        <v>8750</v>
      </c>
      <c r="AB403" s="500">
        <v>11000</v>
      </c>
      <c r="AC403" s="498">
        <v>7450</v>
      </c>
      <c r="AD403" s="501">
        <v>9050</v>
      </c>
      <c r="AE403" s="500">
        <v>11000</v>
      </c>
      <c r="AF403" s="498">
        <v>7600</v>
      </c>
      <c r="AG403" s="501">
        <v>9200</v>
      </c>
      <c r="AH403" s="500">
        <v>11000</v>
      </c>
      <c r="AI403" s="501">
        <v>7050</v>
      </c>
      <c r="AJ403" s="501">
        <v>8650</v>
      </c>
      <c r="AK403" s="500">
        <v>10900</v>
      </c>
      <c r="AM403" s="103"/>
      <c r="AN403" s="103"/>
      <c r="AO403" s="103"/>
    </row>
    <row r="404" spans="1:41" s="11" customFormat="1" ht="15" customHeight="1" x14ac:dyDescent="0.25">
      <c r="A404" s="719"/>
      <c r="B404" s="28"/>
      <c r="C404" s="264" t="s">
        <v>481</v>
      </c>
      <c r="D404" s="496" t="s">
        <v>27</v>
      </c>
      <c r="E404" s="463">
        <f t="shared" si="41"/>
        <v>11966.666666666666</v>
      </c>
      <c r="G404" s="265">
        <f t="shared" si="42"/>
        <v>27</v>
      </c>
      <c r="H404" s="489">
        <f t="shared" si="45"/>
        <v>8711.1111111111113</v>
      </c>
      <c r="I404" s="490">
        <f t="shared" si="43"/>
        <v>9900</v>
      </c>
      <c r="J404" s="459">
        <f t="shared" si="44"/>
        <v>11966.666666666666</v>
      </c>
      <c r="K404" s="489">
        <v>8850</v>
      </c>
      <c r="L404" s="490">
        <v>10150</v>
      </c>
      <c r="M404" s="491">
        <v>12000</v>
      </c>
      <c r="N404" s="489">
        <v>8700</v>
      </c>
      <c r="O404" s="490">
        <v>10000</v>
      </c>
      <c r="P404" s="491">
        <v>12000</v>
      </c>
      <c r="Q404" s="489">
        <v>8850</v>
      </c>
      <c r="R404" s="490">
        <v>9850</v>
      </c>
      <c r="S404" s="491">
        <v>12000</v>
      </c>
      <c r="T404" s="489">
        <v>8800</v>
      </c>
      <c r="U404" s="490">
        <v>10000</v>
      </c>
      <c r="V404" s="491">
        <v>12000</v>
      </c>
      <c r="W404" s="489">
        <v>8350</v>
      </c>
      <c r="X404" s="490">
        <v>9650</v>
      </c>
      <c r="Y404" s="491">
        <v>11800</v>
      </c>
      <c r="Z404" s="489">
        <v>8550</v>
      </c>
      <c r="AA404" s="490">
        <v>9850</v>
      </c>
      <c r="AB404" s="491">
        <v>12000</v>
      </c>
      <c r="AC404" s="489">
        <v>8850</v>
      </c>
      <c r="AD404" s="490">
        <v>9850</v>
      </c>
      <c r="AE404" s="491">
        <v>12000</v>
      </c>
      <c r="AF404" s="489">
        <v>9000</v>
      </c>
      <c r="AG404" s="490">
        <v>10000</v>
      </c>
      <c r="AH404" s="491">
        <v>12000</v>
      </c>
      <c r="AI404" s="490">
        <v>8450</v>
      </c>
      <c r="AJ404" s="490">
        <v>9750</v>
      </c>
      <c r="AK404" s="491">
        <v>11900</v>
      </c>
      <c r="AM404" s="103"/>
      <c r="AN404" s="103"/>
      <c r="AO404" s="103"/>
    </row>
    <row r="405" spans="1:41" s="11" customFormat="1" ht="15" customHeight="1" x14ac:dyDescent="0.25">
      <c r="A405" s="719"/>
      <c r="B405" s="28"/>
      <c r="C405" s="62" t="s">
        <v>480</v>
      </c>
      <c r="D405" s="31" t="s">
        <v>27</v>
      </c>
      <c r="E405" s="59">
        <f t="shared" si="41"/>
        <v>12629.63</v>
      </c>
      <c r="G405" s="32">
        <f t="shared" si="42"/>
        <v>27</v>
      </c>
      <c r="H405" s="498">
        <f t="shared" si="45"/>
        <v>9725.9255555555555</v>
      </c>
      <c r="I405" s="501">
        <f t="shared" si="43"/>
        <v>10962.963333333333</v>
      </c>
      <c r="J405" s="499">
        <f t="shared" si="44"/>
        <v>12629.63</v>
      </c>
      <c r="K405" s="498">
        <v>9850</v>
      </c>
      <c r="L405" s="501">
        <v>11250</v>
      </c>
      <c r="M405" s="500">
        <v>13000</v>
      </c>
      <c r="N405" s="498">
        <v>9700</v>
      </c>
      <c r="O405" s="501">
        <v>11100</v>
      </c>
      <c r="P405" s="500">
        <v>12500</v>
      </c>
      <c r="Q405" s="498">
        <v>9950</v>
      </c>
      <c r="R405" s="501">
        <v>10850</v>
      </c>
      <c r="S405" s="500">
        <v>13100</v>
      </c>
      <c r="T405" s="498">
        <v>9833.33</v>
      </c>
      <c r="U405" s="501">
        <v>11066.67</v>
      </c>
      <c r="V405" s="500">
        <v>12866.67</v>
      </c>
      <c r="W405" s="498">
        <v>9350</v>
      </c>
      <c r="X405" s="501">
        <v>10750</v>
      </c>
      <c r="Y405" s="500">
        <v>12300</v>
      </c>
      <c r="Z405" s="498">
        <v>9550</v>
      </c>
      <c r="AA405" s="501">
        <v>10950</v>
      </c>
      <c r="AB405" s="500">
        <v>12500</v>
      </c>
      <c r="AC405" s="498">
        <v>9850</v>
      </c>
      <c r="AD405" s="501">
        <v>10850</v>
      </c>
      <c r="AE405" s="500">
        <v>12500</v>
      </c>
      <c r="AF405" s="498">
        <v>10000</v>
      </c>
      <c r="AG405" s="501">
        <v>11000</v>
      </c>
      <c r="AH405" s="500">
        <v>12500</v>
      </c>
      <c r="AI405" s="501">
        <v>9450</v>
      </c>
      <c r="AJ405" s="501">
        <v>10850</v>
      </c>
      <c r="AK405" s="500">
        <v>12400</v>
      </c>
      <c r="AM405" s="103"/>
      <c r="AN405" s="103"/>
      <c r="AO405" s="103"/>
    </row>
    <row r="406" spans="1:41" s="11" customFormat="1" ht="15" customHeight="1" x14ac:dyDescent="0.25">
      <c r="A406" s="719"/>
      <c r="B406" s="28"/>
      <c r="C406" s="264" t="s">
        <v>498</v>
      </c>
      <c r="D406" s="496" t="s">
        <v>27</v>
      </c>
      <c r="E406" s="463">
        <f t="shared" si="41"/>
        <v>5533.333333333333</v>
      </c>
      <c r="G406" s="265">
        <f t="shared" si="42"/>
        <v>27</v>
      </c>
      <c r="H406" s="489">
        <f t="shared" si="45"/>
        <v>4279.63</v>
      </c>
      <c r="I406" s="490">
        <f t="shared" si="43"/>
        <v>5116.666666666667</v>
      </c>
      <c r="J406" s="459">
        <f t="shared" si="44"/>
        <v>5533.333333333333</v>
      </c>
      <c r="K406" s="489">
        <v>4400</v>
      </c>
      <c r="L406" s="490">
        <v>5200</v>
      </c>
      <c r="M406" s="491">
        <v>5500</v>
      </c>
      <c r="N406" s="489">
        <v>4300</v>
      </c>
      <c r="O406" s="490">
        <v>5200</v>
      </c>
      <c r="P406" s="491">
        <v>5500</v>
      </c>
      <c r="Q406" s="489">
        <v>4400</v>
      </c>
      <c r="R406" s="490">
        <v>5200</v>
      </c>
      <c r="S406" s="491">
        <v>5500</v>
      </c>
      <c r="T406" s="489">
        <v>4366.67</v>
      </c>
      <c r="U406" s="490">
        <v>5200</v>
      </c>
      <c r="V406" s="491">
        <v>5500</v>
      </c>
      <c r="W406" s="489">
        <v>3950</v>
      </c>
      <c r="X406" s="490">
        <v>4850</v>
      </c>
      <c r="Y406" s="491">
        <v>5450</v>
      </c>
      <c r="Z406" s="489">
        <v>4150</v>
      </c>
      <c r="AA406" s="490">
        <v>5050</v>
      </c>
      <c r="AB406" s="491">
        <v>5650</v>
      </c>
      <c r="AC406" s="489">
        <v>4400</v>
      </c>
      <c r="AD406" s="490">
        <v>5200</v>
      </c>
      <c r="AE406" s="491">
        <v>5500</v>
      </c>
      <c r="AF406" s="489">
        <v>4500</v>
      </c>
      <c r="AG406" s="490">
        <v>5200</v>
      </c>
      <c r="AH406" s="491">
        <v>5650</v>
      </c>
      <c r="AI406" s="490">
        <v>4050</v>
      </c>
      <c r="AJ406" s="490">
        <v>4950</v>
      </c>
      <c r="AK406" s="491">
        <v>5550</v>
      </c>
      <c r="AM406" s="103"/>
      <c r="AN406" s="103"/>
      <c r="AO406" s="103"/>
    </row>
    <row r="407" spans="1:41" s="11" customFormat="1" ht="15" customHeight="1" x14ac:dyDescent="0.25">
      <c r="A407" s="719"/>
      <c r="B407" s="28"/>
      <c r="C407" s="62" t="s">
        <v>497</v>
      </c>
      <c r="D407" s="31" t="s">
        <v>27</v>
      </c>
      <c r="E407" s="59">
        <f t="shared" si="41"/>
        <v>10311.111111111111</v>
      </c>
      <c r="G407" s="32">
        <f t="shared" si="42"/>
        <v>27</v>
      </c>
      <c r="H407" s="498">
        <f t="shared" si="45"/>
        <v>8000</v>
      </c>
      <c r="I407" s="501">
        <f t="shared" si="43"/>
        <v>8961.1111111111113</v>
      </c>
      <c r="J407" s="499">
        <f t="shared" si="44"/>
        <v>10311.111111111111</v>
      </c>
      <c r="K407" s="498">
        <v>8250</v>
      </c>
      <c r="L407" s="501">
        <v>9300</v>
      </c>
      <c r="M407" s="500">
        <v>10450</v>
      </c>
      <c r="N407" s="498">
        <v>8150</v>
      </c>
      <c r="O407" s="501">
        <v>9000</v>
      </c>
      <c r="P407" s="500">
        <v>10300</v>
      </c>
      <c r="Q407" s="498">
        <v>7900</v>
      </c>
      <c r="R407" s="501">
        <v>9000</v>
      </c>
      <c r="S407" s="500">
        <v>10300</v>
      </c>
      <c r="T407" s="498">
        <v>8100</v>
      </c>
      <c r="U407" s="501">
        <v>9100</v>
      </c>
      <c r="V407" s="500">
        <v>10350</v>
      </c>
      <c r="W407" s="498">
        <v>7800</v>
      </c>
      <c r="X407" s="501">
        <v>8650</v>
      </c>
      <c r="Y407" s="500">
        <v>10150</v>
      </c>
      <c r="Z407" s="498">
        <v>8000</v>
      </c>
      <c r="AA407" s="501">
        <v>8850</v>
      </c>
      <c r="AB407" s="500">
        <v>10350</v>
      </c>
      <c r="AC407" s="498">
        <v>7900</v>
      </c>
      <c r="AD407" s="501">
        <v>9000</v>
      </c>
      <c r="AE407" s="500">
        <v>10300</v>
      </c>
      <c r="AF407" s="498">
        <v>8000</v>
      </c>
      <c r="AG407" s="501">
        <v>9000</v>
      </c>
      <c r="AH407" s="500">
        <v>10350</v>
      </c>
      <c r="AI407" s="501">
        <v>7900</v>
      </c>
      <c r="AJ407" s="501">
        <v>8750</v>
      </c>
      <c r="AK407" s="500">
        <v>10250</v>
      </c>
      <c r="AM407" s="103"/>
      <c r="AN407" s="103"/>
      <c r="AO407" s="103"/>
    </row>
    <row r="408" spans="1:41" s="11" customFormat="1" ht="15" customHeight="1" x14ac:dyDescent="0.25">
      <c r="A408" s="719"/>
      <c r="B408" s="28"/>
      <c r="C408" s="264" t="s">
        <v>496</v>
      </c>
      <c r="D408" s="496" t="s">
        <v>27</v>
      </c>
      <c r="E408" s="463">
        <f t="shared" si="41"/>
        <v>15011.111111111111</v>
      </c>
      <c r="G408" s="265">
        <f t="shared" si="42"/>
        <v>27</v>
      </c>
      <c r="H408" s="489">
        <f t="shared" si="45"/>
        <v>12438.888888888889</v>
      </c>
      <c r="I408" s="490">
        <f t="shared" si="43"/>
        <v>13153.703333333333</v>
      </c>
      <c r="J408" s="459">
        <f t="shared" si="44"/>
        <v>15011.111111111111</v>
      </c>
      <c r="K408" s="489">
        <v>12700</v>
      </c>
      <c r="L408" s="490">
        <v>13900</v>
      </c>
      <c r="M408" s="491">
        <v>15300</v>
      </c>
      <c r="N408" s="489">
        <v>12600</v>
      </c>
      <c r="O408" s="490">
        <v>13000</v>
      </c>
      <c r="P408" s="491">
        <v>15000</v>
      </c>
      <c r="Q408" s="489">
        <v>12500</v>
      </c>
      <c r="R408" s="490">
        <v>13400</v>
      </c>
      <c r="S408" s="491">
        <v>15000</v>
      </c>
      <c r="T408" s="489">
        <v>12600</v>
      </c>
      <c r="U408" s="490">
        <v>13433.33</v>
      </c>
      <c r="V408" s="491">
        <v>15100</v>
      </c>
      <c r="W408" s="489">
        <v>12250</v>
      </c>
      <c r="X408" s="490">
        <v>12650</v>
      </c>
      <c r="Y408" s="491">
        <v>14800</v>
      </c>
      <c r="Z408" s="489">
        <v>12450</v>
      </c>
      <c r="AA408" s="490">
        <v>12850</v>
      </c>
      <c r="AB408" s="491">
        <v>15000</v>
      </c>
      <c r="AC408" s="489">
        <v>12500</v>
      </c>
      <c r="AD408" s="490">
        <v>13400</v>
      </c>
      <c r="AE408" s="491">
        <v>15000</v>
      </c>
      <c r="AF408" s="489">
        <v>12000</v>
      </c>
      <c r="AG408" s="490">
        <v>13000</v>
      </c>
      <c r="AH408" s="491">
        <v>15000</v>
      </c>
      <c r="AI408" s="490">
        <v>12350</v>
      </c>
      <c r="AJ408" s="490">
        <v>12750</v>
      </c>
      <c r="AK408" s="491">
        <v>14900</v>
      </c>
      <c r="AM408" s="103"/>
      <c r="AN408" s="103"/>
      <c r="AO408" s="103"/>
    </row>
    <row r="409" spans="1:41" s="11" customFormat="1" ht="15" customHeight="1" x14ac:dyDescent="0.25">
      <c r="A409" s="719"/>
      <c r="B409" s="28"/>
      <c r="C409" s="62" t="s">
        <v>495</v>
      </c>
      <c r="D409" s="31" t="s">
        <v>27</v>
      </c>
      <c r="E409" s="59">
        <f t="shared" si="41"/>
        <v>16966.666666666668</v>
      </c>
      <c r="G409" s="32">
        <f t="shared" si="42"/>
        <v>27</v>
      </c>
      <c r="H409" s="498">
        <f t="shared" si="45"/>
        <v>13901.852222222222</v>
      </c>
      <c r="I409" s="501">
        <f t="shared" si="43"/>
        <v>14666.666666666666</v>
      </c>
      <c r="J409" s="499">
        <f t="shared" si="44"/>
        <v>16966.666666666668</v>
      </c>
      <c r="K409" s="498">
        <v>14100</v>
      </c>
      <c r="L409" s="501">
        <v>15200</v>
      </c>
      <c r="M409" s="500">
        <v>17000</v>
      </c>
      <c r="N409" s="498">
        <v>14000</v>
      </c>
      <c r="O409" s="501">
        <v>14550</v>
      </c>
      <c r="P409" s="500">
        <v>17000</v>
      </c>
      <c r="Q409" s="498">
        <v>14100</v>
      </c>
      <c r="R409" s="501">
        <v>14950</v>
      </c>
      <c r="S409" s="500">
        <v>17000</v>
      </c>
      <c r="T409" s="498">
        <v>14066.67</v>
      </c>
      <c r="U409" s="501">
        <v>14900</v>
      </c>
      <c r="V409" s="500">
        <v>17000</v>
      </c>
      <c r="W409" s="498">
        <v>13650</v>
      </c>
      <c r="X409" s="501">
        <v>14200</v>
      </c>
      <c r="Y409" s="500">
        <v>16800</v>
      </c>
      <c r="Z409" s="498">
        <v>13850</v>
      </c>
      <c r="AA409" s="501">
        <v>14400</v>
      </c>
      <c r="AB409" s="500">
        <v>17000</v>
      </c>
      <c r="AC409" s="498">
        <v>14100</v>
      </c>
      <c r="AD409" s="501">
        <v>14950</v>
      </c>
      <c r="AE409" s="500">
        <v>17000</v>
      </c>
      <c r="AF409" s="498">
        <v>13500</v>
      </c>
      <c r="AG409" s="501">
        <v>14550</v>
      </c>
      <c r="AH409" s="500">
        <v>17000</v>
      </c>
      <c r="AI409" s="501">
        <v>13750</v>
      </c>
      <c r="AJ409" s="501">
        <v>14300</v>
      </c>
      <c r="AK409" s="500">
        <v>16900</v>
      </c>
      <c r="AM409" s="103"/>
      <c r="AN409" s="103"/>
      <c r="AO409" s="103"/>
    </row>
    <row r="410" spans="1:41" s="11" customFormat="1" ht="15" customHeight="1" x14ac:dyDescent="0.25">
      <c r="A410" s="719"/>
      <c r="B410" s="28"/>
      <c r="C410" s="264" t="s">
        <v>494</v>
      </c>
      <c r="D410" s="496" t="s">
        <v>27</v>
      </c>
      <c r="E410" s="463">
        <f t="shared" si="41"/>
        <v>20201.85222222222</v>
      </c>
      <c r="G410" s="265">
        <f t="shared" si="42"/>
        <v>27</v>
      </c>
      <c r="H410" s="489">
        <f t="shared" si="45"/>
        <v>17029.629999999997</v>
      </c>
      <c r="I410" s="490">
        <f t="shared" si="43"/>
        <v>16998.14777777778</v>
      </c>
      <c r="J410" s="459">
        <f t="shared" si="44"/>
        <v>20201.85222222222</v>
      </c>
      <c r="K410" s="489">
        <v>18000</v>
      </c>
      <c r="L410" s="490">
        <v>20000</v>
      </c>
      <c r="M410" s="491">
        <v>23200</v>
      </c>
      <c r="N410" s="489">
        <v>17900</v>
      </c>
      <c r="O410" s="490">
        <v>16000</v>
      </c>
      <c r="P410" s="491">
        <v>19100</v>
      </c>
      <c r="Q410" s="489">
        <v>14850</v>
      </c>
      <c r="R410" s="490">
        <v>16300</v>
      </c>
      <c r="S410" s="491">
        <v>19850</v>
      </c>
      <c r="T410" s="489">
        <v>16916.669999999998</v>
      </c>
      <c r="U410" s="490">
        <v>17433.330000000002</v>
      </c>
      <c r="V410" s="491">
        <v>20716.669999999998</v>
      </c>
      <c r="W410" s="489">
        <v>17550</v>
      </c>
      <c r="X410" s="490">
        <v>15650</v>
      </c>
      <c r="Y410" s="491">
        <v>19050</v>
      </c>
      <c r="Z410" s="489">
        <v>17750</v>
      </c>
      <c r="AA410" s="490">
        <v>15850</v>
      </c>
      <c r="AB410" s="491">
        <v>19250</v>
      </c>
      <c r="AC410" s="489">
        <v>17900</v>
      </c>
      <c r="AD410" s="490">
        <v>20000</v>
      </c>
      <c r="AE410" s="491">
        <v>22250</v>
      </c>
      <c r="AF410" s="489">
        <v>14750</v>
      </c>
      <c r="AG410" s="490">
        <v>16000</v>
      </c>
      <c r="AH410" s="491">
        <v>19250</v>
      </c>
      <c r="AI410" s="490">
        <v>17650</v>
      </c>
      <c r="AJ410" s="490">
        <v>15750</v>
      </c>
      <c r="AK410" s="491">
        <v>19150</v>
      </c>
      <c r="AM410" s="103"/>
      <c r="AN410" s="103"/>
      <c r="AO410" s="103"/>
    </row>
    <row r="411" spans="1:41" s="11" customFormat="1" ht="15" customHeight="1" x14ac:dyDescent="0.25">
      <c r="A411" s="719"/>
      <c r="B411" s="28"/>
      <c r="C411" s="62" t="s">
        <v>489</v>
      </c>
      <c r="D411" s="31" t="s">
        <v>27</v>
      </c>
      <c r="E411" s="59">
        <f t="shared" si="41"/>
        <v>6325.9255555555555</v>
      </c>
      <c r="G411" s="32">
        <f t="shared" si="42"/>
        <v>27</v>
      </c>
      <c r="H411" s="498">
        <f t="shared" si="45"/>
        <v>4711.1111111111113</v>
      </c>
      <c r="I411" s="501">
        <f t="shared" si="43"/>
        <v>5607.4077777777775</v>
      </c>
      <c r="J411" s="499">
        <f t="shared" si="44"/>
        <v>6325.9255555555555</v>
      </c>
      <c r="K411" s="498">
        <v>4850</v>
      </c>
      <c r="L411" s="501">
        <v>5150</v>
      </c>
      <c r="M411" s="500">
        <v>5550</v>
      </c>
      <c r="N411" s="498">
        <v>4700</v>
      </c>
      <c r="O411" s="501">
        <v>5700</v>
      </c>
      <c r="P411" s="500">
        <v>6500</v>
      </c>
      <c r="Q411" s="498">
        <v>4850</v>
      </c>
      <c r="R411" s="501">
        <v>5850</v>
      </c>
      <c r="S411" s="500">
        <v>6500</v>
      </c>
      <c r="T411" s="498">
        <v>4800</v>
      </c>
      <c r="U411" s="501">
        <v>5566.67</v>
      </c>
      <c r="V411" s="500">
        <v>6183.33</v>
      </c>
      <c r="W411" s="498">
        <v>4350</v>
      </c>
      <c r="X411" s="501">
        <v>5350</v>
      </c>
      <c r="Y411" s="500">
        <v>6300</v>
      </c>
      <c r="Z411" s="498">
        <v>4550</v>
      </c>
      <c r="AA411" s="501">
        <v>5550</v>
      </c>
      <c r="AB411" s="500">
        <v>6500</v>
      </c>
      <c r="AC411" s="498">
        <v>4850</v>
      </c>
      <c r="AD411" s="501">
        <v>5850</v>
      </c>
      <c r="AE411" s="500">
        <v>6500</v>
      </c>
      <c r="AF411" s="498">
        <v>5000</v>
      </c>
      <c r="AG411" s="501">
        <v>6000</v>
      </c>
      <c r="AH411" s="500">
        <v>6500</v>
      </c>
      <c r="AI411" s="501">
        <v>4450</v>
      </c>
      <c r="AJ411" s="501">
        <v>5450</v>
      </c>
      <c r="AK411" s="500">
        <v>6400</v>
      </c>
      <c r="AM411" s="103"/>
      <c r="AN411" s="103"/>
      <c r="AO411" s="103"/>
    </row>
    <row r="412" spans="1:41" s="11" customFormat="1" ht="15" customHeight="1" x14ac:dyDescent="0.25">
      <c r="A412" s="719"/>
      <c r="B412" s="28"/>
      <c r="C412" s="264" t="s">
        <v>488</v>
      </c>
      <c r="D412" s="496" t="s">
        <v>27</v>
      </c>
      <c r="E412" s="463">
        <f t="shared" si="41"/>
        <v>7207.4077777777775</v>
      </c>
      <c r="G412" s="265">
        <f t="shared" si="42"/>
        <v>27</v>
      </c>
      <c r="H412" s="489">
        <f t="shared" si="45"/>
        <v>5461.1111111111113</v>
      </c>
      <c r="I412" s="490">
        <f t="shared" si="43"/>
        <v>6453.7033333333338</v>
      </c>
      <c r="J412" s="459">
        <f t="shared" si="44"/>
        <v>7207.4077777777775</v>
      </c>
      <c r="K412" s="489">
        <v>5600</v>
      </c>
      <c r="L412" s="490">
        <v>6550</v>
      </c>
      <c r="M412" s="491">
        <v>6900</v>
      </c>
      <c r="N412" s="489">
        <v>5450</v>
      </c>
      <c r="O412" s="490">
        <v>6450</v>
      </c>
      <c r="P412" s="491">
        <v>7300</v>
      </c>
      <c r="Q412" s="489">
        <v>5600</v>
      </c>
      <c r="R412" s="490">
        <v>6600</v>
      </c>
      <c r="S412" s="491">
        <v>7300</v>
      </c>
      <c r="T412" s="489">
        <v>5550</v>
      </c>
      <c r="U412" s="490">
        <v>6533.33</v>
      </c>
      <c r="V412" s="491">
        <v>7166.67</v>
      </c>
      <c r="W412" s="489">
        <v>5100</v>
      </c>
      <c r="X412" s="490">
        <v>6100</v>
      </c>
      <c r="Y412" s="491">
        <v>7100</v>
      </c>
      <c r="Z412" s="489">
        <v>5300</v>
      </c>
      <c r="AA412" s="490">
        <v>6300</v>
      </c>
      <c r="AB412" s="491">
        <v>7300</v>
      </c>
      <c r="AC412" s="489">
        <v>5600</v>
      </c>
      <c r="AD412" s="490">
        <v>6600</v>
      </c>
      <c r="AE412" s="491">
        <v>7300</v>
      </c>
      <c r="AF412" s="489">
        <v>5750</v>
      </c>
      <c r="AG412" s="490">
        <v>6750</v>
      </c>
      <c r="AH412" s="491">
        <v>7300</v>
      </c>
      <c r="AI412" s="490">
        <v>5200</v>
      </c>
      <c r="AJ412" s="490">
        <v>6200</v>
      </c>
      <c r="AK412" s="491">
        <v>7200</v>
      </c>
      <c r="AM412" s="103"/>
      <c r="AN412" s="103"/>
      <c r="AO412" s="103"/>
    </row>
    <row r="413" spans="1:41" s="11" customFormat="1" ht="15" customHeight="1" x14ac:dyDescent="0.25">
      <c r="A413" s="719"/>
      <c r="B413" s="28"/>
      <c r="C413" s="62" t="s">
        <v>487</v>
      </c>
      <c r="D413" s="31" t="s">
        <v>27</v>
      </c>
      <c r="E413" s="59">
        <f t="shared" si="41"/>
        <v>8966.6666666666661</v>
      </c>
      <c r="G413" s="32">
        <f t="shared" si="42"/>
        <v>27</v>
      </c>
      <c r="H413" s="498">
        <f t="shared" si="45"/>
        <v>7211.1111111111113</v>
      </c>
      <c r="I413" s="501">
        <f t="shared" si="43"/>
        <v>7711.1111111111113</v>
      </c>
      <c r="J413" s="499">
        <f t="shared" si="44"/>
        <v>8966.6666666666661</v>
      </c>
      <c r="K413" s="498">
        <v>7350</v>
      </c>
      <c r="L413" s="501">
        <v>7850</v>
      </c>
      <c r="M413" s="500">
        <v>9000</v>
      </c>
      <c r="N413" s="498">
        <v>7200</v>
      </c>
      <c r="O413" s="501">
        <v>7700</v>
      </c>
      <c r="P413" s="500">
        <v>9000</v>
      </c>
      <c r="Q413" s="498">
        <v>7350</v>
      </c>
      <c r="R413" s="501">
        <v>7850</v>
      </c>
      <c r="S413" s="500">
        <v>9000</v>
      </c>
      <c r="T413" s="498">
        <v>7300</v>
      </c>
      <c r="U413" s="501">
        <v>7800</v>
      </c>
      <c r="V413" s="500">
        <v>9000</v>
      </c>
      <c r="W413" s="498">
        <v>6850</v>
      </c>
      <c r="X413" s="501">
        <v>7350</v>
      </c>
      <c r="Y413" s="500">
        <v>8800</v>
      </c>
      <c r="Z413" s="498">
        <v>7050</v>
      </c>
      <c r="AA413" s="501">
        <v>7550</v>
      </c>
      <c r="AB413" s="500">
        <v>9000</v>
      </c>
      <c r="AC413" s="498">
        <v>7350</v>
      </c>
      <c r="AD413" s="501">
        <v>7850</v>
      </c>
      <c r="AE413" s="500">
        <v>9000</v>
      </c>
      <c r="AF413" s="498">
        <v>7500</v>
      </c>
      <c r="AG413" s="501">
        <v>8000</v>
      </c>
      <c r="AH413" s="500">
        <v>9000</v>
      </c>
      <c r="AI413" s="501">
        <v>6950</v>
      </c>
      <c r="AJ413" s="501">
        <v>7450</v>
      </c>
      <c r="AK413" s="500">
        <v>8900</v>
      </c>
      <c r="AM413" s="103"/>
      <c r="AN413" s="103"/>
      <c r="AO413" s="103"/>
    </row>
    <row r="414" spans="1:41" s="11" customFormat="1" ht="15" customHeight="1" x14ac:dyDescent="0.25">
      <c r="A414" s="719"/>
      <c r="B414" s="28"/>
      <c r="C414" s="264" t="s">
        <v>486</v>
      </c>
      <c r="D414" s="496" t="s">
        <v>27</v>
      </c>
      <c r="E414" s="463">
        <f t="shared" si="41"/>
        <v>10866.666666666666</v>
      </c>
      <c r="G414" s="265">
        <f t="shared" si="42"/>
        <v>27</v>
      </c>
      <c r="H414" s="489">
        <f t="shared" si="45"/>
        <v>7811.1111111111113</v>
      </c>
      <c r="I414" s="490">
        <f t="shared" si="43"/>
        <v>8961.1111111111113</v>
      </c>
      <c r="J414" s="459">
        <f t="shared" si="44"/>
        <v>10866.666666666666</v>
      </c>
      <c r="K414" s="489">
        <v>7950</v>
      </c>
      <c r="L414" s="490">
        <v>9100</v>
      </c>
      <c r="M414" s="491">
        <v>10900</v>
      </c>
      <c r="N414" s="489">
        <v>7800</v>
      </c>
      <c r="O414" s="490">
        <v>8950</v>
      </c>
      <c r="P414" s="491">
        <v>10900</v>
      </c>
      <c r="Q414" s="489">
        <v>7950</v>
      </c>
      <c r="R414" s="490">
        <v>9100</v>
      </c>
      <c r="S414" s="491">
        <v>10900</v>
      </c>
      <c r="T414" s="489">
        <v>7900</v>
      </c>
      <c r="U414" s="490">
        <v>9050</v>
      </c>
      <c r="V414" s="491">
        <v>10900</v>
      </c>
      <c r="W414" s="489">
        <v>7450</v>
      </c>
      <c r="X414" s="490">
        <v>8600</v>
      </c>
      <c r="Y414" s="491">
        <v>10700</v>
      </c>
      <c r="Z414" s="489">
        <v>7650</v>
      </c>
      <c r="AA414" s="490">
        <v>8800</v>
      </c>
      <c r="AB414" s="491">
        <v>10900</v>
      </c>
      <c r="AC414" s="489">
        <v>7950</v>
      </c>
      <c r="AD414" s="490">
        <v>9100</v>
      </c>
      <c r="AE414" s="491">
        <v>10900</v>
      </c>
      <c r="AF414" s="489">
        <v>8100</v>
      </c>
      <c r="AG414" s="490">
        <v>9250</v>
      </c>
      <c r="AH414" s="491">
        <v>10900</v>
      </c>
      <c r="AI414" s="490">
        <v>7550</v>
      </c>
      <c r="AJ414" s="490">
        <v>8700</v>
      </c>
      <c r="AK414" s="491">
        <v>10800</v>
      </c>
      <c r="AM414" s="103"/>
      <c r="AN414" s="103"/>
      <c r="AO414" s="103"/>
    </row>
    <row r="415" spans="1:41" s="11" customFormat="1" ht="15" customHeight="1" x14ac:dyDescent="0.25">
      <c r="A415" s="719"/>
      <c r="B415" s="28"/>
      <c r="C415" s="62" t="s">
        <v>485</v>
      </c>
      <c r="D415" s="31" t="s">
        <v>27</v>
      </c>
      <c r="E415" s="59">
        <f t="shared" si="41"/>
        <v>14966.666666666666</v>
      </c>
      <c r="G415" s="32">
        <f t="shared" si="42"/>
        <v>27</v>
      </c>
      <c r="H415" s="498">
        <f t="shared" si="45"/>
        <v>9711.1111111111113</v>
      </c>
      <c r="I415" s="501">
        <f t="shared" si="43"/>
        <v>11711.111111111111</v>
      </c>
      <c r="J415" s="499">
        <f t="shared" si="44"/>
        <v>14966.666666666666</v>
      </c>
      <c r="K415" s="498">
        <v>9850</v>
      </c>
      <c r="L415" s="501">
        <v>11850</v>
      </c>
      <c r="M415" s="500">
        <v>15000</v>
      </c>
      <c r="N415" s="498">
        <v>9700</v>
      </c>
      <c r="O415" s="501">
        <v>11700</v>
      </c>
      <c r="P415" s="500">
        <v>15000</v>
      </c>
      <c r="Q415" s="498">
        <v>9850</v>
      </c>
      <c r="R415" s="501">
        <v>11850</v>
      </c>
      <c r="S415" s="500">
        <v>15000</v>
      </c>
      <c r="T415" s="498">
        <v>9800</v>
      </c>
      <c r="U415" s="501">
        <v>11800</v>
      </c>
      <c r="V415" s="500">
        <v>15000</v>
      </c>
      <c r="W415" s="498">
        <v>9350</v>
      </c>
      <c r="X415" s="501">
        <v>11350</v>
      </c>
      <c r="Y415" s="500">
        <v>14800</v>
      </c>
      <c r="Z415" s="498">
        <v>9550</v>
      </c>
      <c r="AA415" s="501">
        <v>11550</v>
      </c>
      <c r="AB415" s="500">
        <v>15000</v>
      </c>
      <c r="AC415" s="498">
        <v>9850</v>
      </c>
      <c r="AD415" s="501">
        <v>11850</v>
      </c>
      <c r="AE415" s="500">
        <v>15000</v>
      </c>
      <c r="AF415" s="498">
        <v>10000</v>
      </c>
      <c r="AG415" s="501">
        <v>12000</v>
      </c>
      <c r="AH415" s="500">
        <v>15000</v>
      </c>
      <c r="AI415" s="501">
        <v>9450</v>
      </c>
      <c r="AJ415" s="501">
        <v>11450</v>
      </c>
      <c r="AK415" s="500">
        <v>14900</v>
      </c>
      <c r="AM415" s="103"/>
      <c r="AN415" s="103"/>
      <c r="AO415" s="103"/>
    </row>
    <row r="416" spans="1:41" s="11" customFormat="1" ht="15" customHeight="1" x14ac:dyDescent="0.25">
      <c r="A416" s="719"/>
      <c r="B416" s="28"/>
      <c r="C416" s="264" t="s">
        <v>501</v>
      </c>
      <c r="D416" s="496" t="s">
        <v>27</v>
      </c>
      <c r="E416" s="463">
        <f t="shared" si="41"/>
        <v>14966.666666666666</v>
      </c>
      <c r="G416" s="265">
        <f t="shared" si="42"/>
        <v>27</v>
      </c>
      <c r="H416" s="489">
        <f t="shared" si="45"/>
        <v>9931.4811111111121</v>
      </c>
      <c r="I416" s="490">
        <f t="shared" si="43"/>
        <v>11966.666666666666</v>
      </c>
      <c r="J416" s="459">
        <f t="shared" si="44"/>
        <v>14966.666666666666</v>
      </c>
      <c r="K416" s="489">
        <v>10200</v>
      </c>
      <c r="L416" s="490">
        <v>12000</v>
      </c>
      <c r="M416" s="491">
        <v>15000</v>
      </c>
      <c r="N416" s="489">
        <v>10050</v>
      </c>
      <c r="O416" s="490">
        <v>12000</v>
      </c>
      <c r="P416" s="491">
        <v>15000</v>
      </c>
      <c r="Q416" s="489">
        <v>9850</v>
      </c>
      <c r="R416" s="490">
        <v>12000</v>
      </c>
      <c r="S416" s="491">
        <v>15000</v>
      </c>
      <c r="T416" s="489">
        <v>10033.33</v>
      </c>
      <c r="U416" s="490">
        <v>12000</v>
      </c>
      <c r="V416" s="491">
        <v>15000</v>
      </c>
      <c r="W416" s="489">
        <v>9700</v>
      </c>
      <c r="X416" s="490">
        <v>11800</v>
      </c>
      <c r="Y416" s="491">
        <v>14800</v>
      </c>
      <c r="Z416" s="489">
        <v>9900</v>
      </c>
      <c r="AA416" s="490">
        <v>12000</v>
      </c>
      <c r="AB416" s="491">
        <v>15000</v>
      </c>
      <c r="AC416" s="489">
        <v>9850</v>
      </c>
      <c r="AD416" s="490">
        <v>12000</v>
      </c>
      <c r="AE416" s="491">
        <v>15000</v>
      </c>
      <c r="AF416" s="489">
        <v>10000</v>
      </c>
      <c r="AG416" s="490">
        <v>12000</v>
      </c>
      <c r="AH416" s="491">
        <v>15000</v>
      </c>
      <c r="AI416" s="490">
        <v>9800</v>
      </c>
      <c r="AJ416" s="490">
        <v>11900</v>
      </c>
      <c r="AK416" s="491">
        <v>14900</v>
      </c>
      <c r="AM416" s="103"/>
      <c r="AN416" s="103"/>
      <c r="AO416" s="103"/>
    </row>
    <row r="417" spans="1:41" s="11" customFormat="1" ht="15" customHeight="1" x14ac:dyDescent="0.25">
      <c r="A417" s="719"/>
      <c r="B417" s="28"/>
      <c r="C417" s="62" t="s">
        <v>500</v>
      </c>
      <c r="D417" s="31" t="s">
        <v>27</v>
      </c>
      <c r="E417" s="59">
        <f t="shared" si="41"/>
        <v>17966.666666666668</v>
      </c>
      <c r="G417" s="32">
        <f t="shared" si="42"/>
        <v>27</v>
      </c>
      <c r="H417" s="498">
        <f t="shared" si="45"/>
        <v>11459.258888888889</v>
      </c>
      <c r="I417" s="501">
        <f t="shared" si="43"/>
        <v>13555.555555555555</v>
      </c>
      <c r="J417" s="499">
        <f t="shared" si="44"/>
        <v>17966.666666666668</v>
      </c>
      <c r="K417" s="498">
        <v>11950</v>
      </c>
      <c r="L417" s="501">
        <v>14100</v>
      </c>
      <c r="M417" s="500">
        <v>18000</v>
      </c>
      <c r="N417" s="498">
        <v>11400</v>
      </c>
      <c r="O417" s="501">
        <v>13500</v>
      </c>
      <c r="P417" s="500">
        <v>18000</v>
      </c>
      <c r="Q417" s="498">
        <v>11400</v>
      </c>
      <c r="R417" s="501">
        <v>13500</v>
      </c>
      <c r="S417" s="500">
        <v>18000</v>
      </c>
      <c r="T417" s="498">
        <v>11583.33</v>
      </c>
      <c r="U417" s="501">
        <v>13700</v>
      </c>
      <c r="V417" s="500">
        <v>18000</v>
      </c>
      <c r="W417" s="498">
        <v>11200</v>
      </c>
      <c r="X417" s="501">
        <v>13300</v>
      </c>
      <c r="Y417" s="500">
        <v>17800</v>
      </c>
      <c r="Z417" s="498">
        <v>11400</v>
      </c>
      <c r="AA417" s="501">
        <v>13500</v>
      </c>
      <c r="AB417" s="500">
        <v>18000</v>
      </c>
      <c r="AC417" s="498">
        <v>11400</v>
      </c>
      <c r="AD417" s="501">
        <v>13500</v>
      </c>
      <c r="AE417" s="500">
        <v>18000</v>
      </c>
      <c r="AF417" s="498">
        <v>11500</v>
      </c>
      <c r="AG417" s="501">
        <v>13500</v>
      </c>
      <c r="AH417" s="500">
        <v>18000</v>
      </c>
      <c r="AI417" s="501">
        <v>11300</v>
      </c>
      <c r="AJ417" s="501">
        <v>13400</v>
      </c>
      <c r="AK417" s="500">
        <v>17900</v>
      </c>
      <c r="AM417" s="103"/>
      <c r="AN417" s="103"/>
      <c r="AO417" s="103"/>
    </row>
    <row r="418" spans="1:41" s="11" customFormat="1" ht="15" customHeight="1" x14ac:dyDescent="0.25">
      <c r="A418" s="719"/>
      <c r="B418" s="28"/>
      <c r="C418" s="264" t="s">
        <v>499</v>
      </c>
      <c r="D418" s="496" t="s">
        <v>27</v>
      </c>
      <c r="E418" s="463">
        <f t="shared" si="41"/>
        <v>19729.629999999997</v>
      </c>
      <c r="G418" s="265">
        <f t="shared" si="42"/>
        <v>27</v>
      </c>
      <c r="H418" s="489">
        <f t="shared" si="45"/>
        <v>13648.147777777778</v>
      </c>
      <c r="I418" s="490">
        <f t="shared" si="43"/>
        <v>14790.741111111109</v>
      </c>
      <c r="J418" s="459">
        <f t="shared" si="44"/>
        <v>19729.629999999997</v>
      </c>
      <c r="K418" s="489">
        <v>14000</v>
      </c>
      <c r="L418" s="490">
        <v>15500</v>
      </c>
      <c r="M418" s="491">
        <v>19900</v>
      </c>
      <c r="N418" s="489">
        <v>13600</v>
      </c>
      <c r="O418" s="490">
        <v>14700</v>
      </c>
      <c r="P418" s="491">
        <v>19700</v>
      </c>
      <c r="Q418" s="489">
        <v>13600</v>
      </c>
      <c r="R418" s="490">
        <v>14700</v>
      </c>
      <c r="S418" s="491">
        <v>19700</v>
      </c>
      <c r="T418" s="489">
        <v>13733.33</v>
      </c>
      <c r="U418" s="490">
        <v>14966.67</v>
      </c>
      <c r="V418" s="491">
        <v>19766.669999999998</v>
      </c>
      <c r="W418" s="489">
        <v>13400</v>
      </c>
      <c r="X418" s="490">
        <v>14500</v>
      </c>
      <c r="Y418" s="491">
        <v>19500</v>
      </c>
      <c r="Z418" s="489">
        <v>13600</v>
      </c>
      <c r="AA418" s="490">
        <v>14700</v>
      </c>
      <c r="AB418" s="491">
        <v>19700</v>
      </c>
      <c r="AC418" s="489">
        <v>13600</v>
      </c>
      <c r="AD418" s="490">
        <v>14700</v>
      </c>
      <c r="AE418" s="491">
        <v>19700</v>
      </c>
      <c r="AF418" s="489">
        <v>13800</v>
      </c>
      <c r="AG418" s="490">
        <v>14750</v>
      </c>
      <c r="AH418" s="491">
        <v>20000</v>
      </c>
      <c r="AI418" s="490">
        <v>13500</v>
      </c>
      <c r="AJ418" s="490">
        <v>14600</v>
      </c>
      <c r="AK418" s="491">
        <v>19600</v>
      </c>
      <c r="AM418" s="103"/>
      <c r="AN418" s="103"/>
      <c r="AO418" s="103"/>
    </row>
    <row r="419" spans="1:41" s="11" customFormat="1" ht="15" customHeight="1" x14ac:dyDescent="0.25">
      <c r="A419" s="719"/>
      <c r="B419" s="28"/>
      <c r="C419" s="62" t="s">
        <v>469</v>
      </c>
      <c r="D419" s="31" t="s">
        <v>27</v>
      </c>
      <c r="E419" s="59">
        <f t="shared" si="41"/>
        <v>6125.9255555555555</v>
      </c>
      <c r="G419" s="32">
        <f t="shared" si="42"/>
        <v>27</v>
      </c>
      <c r="H419" s="498">
        <f t="shared" si="45"/>
        <v>4711.1111111111113</v>
      </c>
      <c r="I419" s="501">
        <f t="shared" si="43"/>
        <v>5125.9255555555555</v>
      </c>
      <c r="J419" s="499">
        <f t="shared" si="44"/>
        <v>6125.9255555555555</v>
      </c>
      <c r="K419" s="498">
        <v>4850</v>
      </c>
      <c r="L419" s="501">
        <v>5300</v>
      </c>
      <c r="M419" s="500">
        <v>6300</v>
      </c>
      <c r="N419" s="498">
        <v>4700</v>
      </c>
      <c r="O419" s="501">
        <v>5100</v>
      </c>
      <c r="P419" s="500">
        <v>6100</v>
      </c>
      <c r="Q419" s="498">
        <v>4850</v>
      </c>
      <c r="R419" s="501">
        <v>5300</v>
      </c>
      <c r="S419" s="500">
        <v>6300</v>
      </c>
      <c r="T419" s="498">
        <v>4800</v>
      </c>
      <c r="U419" s="501">
        <v>5233.33</v>
      </c>
      <c r="V419" s="500">
        <v>6233.33</v>
      </c>
      <c r="W419" s="498">
        <v>4350</v>
      </c>
      <c r="X419" s="501">
        <v>4700</v>
      </c>
      <c r="Y419" s="500">
        <v>5700</v>
      </c>
      <c r="Z419" s="498">
        <v>4550</v>
      </c>
      <c r="AA419" s="501">
        <v>4900</v>
      </c>
      <c r="AB419" s="500">
        <v>5900</v>
      </c>
      <c r="AC419" s="498">
        <v>4850</v>
      </c>
      <c r="AD419" s="501">
        <v>5300</v>
      </c>
      <c r="AE419" s="500">
        <v>6300</v>
      </c>
      <c r="AF419" s="498">
        <v>5000</v>
      </c>
      <c r="AG419" s="501">
        <v>5500</v>
      </c>
      <c r="AH419" s="500">
        <v>6500</v>
      </c>
      <c r="AI419" s="501">
        <v>4450</v>
      </c>
      <c r="AJ419" s="501">
        <v>4800</v>
      </c>
      <c r="AK419" s="500">
        <v>5800</v>
      </c>
      <c r="AM419" s="103"/>
      <c r="AN419" s="103"/>
      <c r="AO419" s="103"/>
    </row>
    <row r="420" spans="1:41" s="11" customFormat="1" ht="15" customHeight="1" x14ac:dyDescent="0.25">
      <c r="A420" s="719"/>
      <c r="B420" s="28"/>
      <c r="C420" s="264" t="s">
        <v>468</v>
      </c>
      <c r="D420" s="496" t="s">
        <v>27</v>
      </c>
      <c r="E420" s="463">
        <f t="shared" si="41"/>
        <v>7125.9255555555555</v>
      </c>
      <c r="G420" s="265">
        <f t="shared" si="42"/>
        <v>27</v>
      </c>
      <c r="H420" s="489">
        <f t="shared" si="45"/>
        <v>6211.1111111111113</v>
      </c>
      <c r="I420" s="490">
        <f t="shared" si="43"/>
        <v>6625.9255555555555</v>
      </c>
      <c r="J420" s="459">
        <f t="shared" si="44"/>
        <v>7125.9255555555555</v>
      </c>
      <c r="K420" s="489">
        <v>6350</v>
      </c>
      <c r="L420" s="490">
        <v>6800</v>
      </c>
      <c r="M420" s="491">
        <v>7300</v>
      </c>
      <c r="N420" s="489">
        <v>6200</v>
      </c>
      <c r="O420" s="490">
        <v>6600</v>
      </c>
      <c r="P420" s="491">
        <v>7100</v>
      </c>
      <c r="Q420" s="489">
        <v>6350</v>
      </c>
      <c r="R420" s="490">
        <v>6800</v>
      </c>
      <c r="S420" s="491">
        <v>7300</v>
      </c>
      <c r="T420" s="489">
        <v>6300</v>
      </c>
      <c r="U420" s="490">
        <v>6733.33</v>
      </c>
      <c r="V420" s="491">
        <v>7233.33</v>
      </c>
      <c r="W420" s="489">
        <v>5850</v>
      </c>
      <c r="X420" s="490">
        <v>6200</v>
      </c>
      <c r="Y420" s="491">
        <v>6700</v>
      </c>
      <c r="Z420" s="489">
        <v>6050</v>
      </c>
      <c r="AA420" s="490">
        <v>6400</v>
      </c>
      <c r="AB420" s="491">
        <v>6900</v>
      </c>
      <c r="AC420" s="489">
        <v>6350</v>
      </c>
      <c r="AD420" s="490">
        <v>6800</v>
      </c>
      <c r="AE420" s="491">
        <v>7300</v>
      </c>
      <c r="AF420" s="489">
        <v>6500</v>
      </c>
      <c r="AG420" s="490">
        <v>7000</v>
      </c>
      <c r="AH420" s="491">
        <v>7500</v>
      </c>
      <c r="AI420" s="490">
        <v>5950</v>
      </c>
      <c r="AJ420" s="490">
        <v>6300</v>
      </c>
      <c r="AK420" s="491">
        <v>6800</v>
      </c>
      <c r="AM420" s="103"/>
      <c r="AN420" s="103"/>
      <c r="AO420" s="103"/>
    </row>
    <row r="421" spans="1:41" s="11" customFormat="1" ht="15" customHeight="1" x14ac:dyDescent="0.25">
      <c r="A421" s="719"/>
      <c r="B421" s="28"/>
      <c r="C421" s="62" t="s">
        <v>467</v>
      </c>
      <c r="D421" s="31" t="s">
        <v>27</v>
      </c>
      <c r="E421" s="59">
        <f t="shared" si="41"/>
        <v>11625.925555555556</v>
      </c>
      <c r="G421" s="32">
        <f t="shared" si="42"/>
        <v>27</v>
      </c>
      <c r="H421" s="498">
        <f t="shared" si="45"/>
        <v>7711.1111111111113</v>
      </c>
      <c r="I421" s="501">
        <f t="shared" si="43"/>
        <v>9625.9255555555555</v>
      </c>
      <c r="J421" s="499">
        <f t="shared" si="44"/>
        <v>11625.925555555556</v>
      </c>
      <c r="K421" s="498">
        <v>7850</v>
      </c>
      <c r="L421" s="501">
        <v>9800</v>
      </c>
      <c r="M421" s="500">
        <v>11800</v>
      </c>
      <c r="N421" s="498">
        <v>7700</v>
      </c>
      <c r="O421" s="501">
        <v>9600</v>
      </c>
      <c r="P421" s="500">
        <v>11600</v>
      </c>
      <c r="Q421" s="498">
        <v>7850</v>
      </c>
      <c r="R421" s="501">
        <v>9800</v>
      </c>
      <c r="S421" s="500">
        <v>11800</v>
      </c>
      <c r="T421" s="498">
        <v>7800</v>
      </c>
      <c r="U421" s="501">
        <v>9733.33</v>
      </c>
      <c r="V421" s="500">
        <v>11733.33</v>
      </c>
      <c r="W421" s="498">
        <v>7350</v>
      </c>
      <c r="X421" s="501">
        <v>9200</v>
      </c>
      <c r="Y421" s="500">
        <v>11200</v>
      </c>
      <c r="Z421" s="498">
        <v>7550</v>
      </c>
      <c r="AA421" s="501">
        <v>9400</v>
      </c>
      <c r="AB421" s="500">
        <v>11400</v>
      </c>
      <c r="AC421" s="498">
        <v>7850</v>
      </c>
      <c r="AD421" s="501">
        <v>9800</v>
      </c>
      <c r="AE421" s="500">
        <v>11800</v>
      </c>
      <c r="AF421" s="498">
        <v>8000</v>
      </c>
      <c r="AG421" s="501">
        <v>10000</v>
      </c>
      <c r="AH421" s="500">
        <v>12000</v>
      </c>
      <c r="AI421" s="501">
        <v>7450</v>
      </c>
      <c r="AJ421" s="501">
        <v>9300</v>
      </c>
      <c r="AK421" s="500">
        <v>11300</v>
      </c>
      <c r="AM421" s="103"/>
      <c r="AN421" s="103"/>
      <c r="AO421" s="103"/>
    </row>
    <row r="422" spans="1:41" s="11" customFormat="1" ht="15" customHeight="1" x14ac:dyDescent="0.25">
      <c r="A422" s="719"/>
      <c r="B422" s="28"/>
      <c r="C422" s="264" t="s">
        <v>466</v>
      </c>
      <c r="D422" s="496" t="s">
        <v>27</v>
      </c>
      <c r="E422" s="463">
        <f t="shared" si="41"/>
        <v>13625.925555555556</v>
      </c>
      <c r="G422" s="265">
        <f t="shared" si="42"/>
        <v>27</v>
      </c>
      <c r="H422" s="489">
        <f t="shared" si="45"/>
        <v>9711.1111111111113</v>
      </c>
      <c r="I422" s="490">
        <f t="shared" si="43"/>
        <v>11625.925555555556</v>
      </c>
      <c r="J422" s="459">
        <f t="shared" si="44"/>
        <v>13625.925555555556</v>
      </c>
      <c r="K422" s="489">
        <v>9850</v>
      </c>
      <c r="L422" s="490">
        <v>11800</v>
      </c>
      <c r="M422" s="491">
        <v>13800</v>
      </c>
      <c r="N422" s="489">
        <v>9700</v>
      </c>
      <c r="O422" s="490">
        <v>11600</v>
      </c>
      <c r="P422" s="491">
        <v>13600</v>
      </c>
      <c r="Q422" s="489">
        <v>9850</v>
      </c>
      <c r="R422" s="490">
        <v>11800</v>
      </c>
      <c r="S422" s="491">
        <v>13800</v>
      </c>
      <c r="T422" s="489">
        <v>9800</v>
      </c>
      <c r="U422" s="490">
        <v>11733.33</v>
      </c>
      <c r="V422" s="491">
        <v>13733.33</v>
      </c>
      <c r="W422" s="489">
        <v>9350</v>
      </c>
      <c r="X422" s="490">
        <v>11200</v>
      </c>
      <c r="Y422" s="491">
        <v>13200</v>
      </c>
      <c r="Z422" s="489">
        <v>9550</v>
      </c>
      <c r="AA422" s="490">
        <v>11400</v>
      </c>
      <c r="AB422" s="491">
        <v>13400</v>
      </c>
      <c r="AC422" s="489">
        <v>9850</v>
      </c>
      <c r="AD422" s="490">
        <v>11800</v>
      </c>
      <c r="AE422" s="491">
        <v>13800</v>
      </c>
      <c r="AF422" s="489">
        <v>10000</v>
      </c>
      <c r="AG422" s="490">
        <v>12000</v>
      </c>
      <c r="AH422" s="491">
        <v>14000</v>
      </c>
      <c r="AI422" s="490">
        <v>9450</v>
      </c>
      <c r="AJ422" s="490">
        <v>11300</v>
      </c>
      <c r="AK422" s="491">
        <v>13300</v>
      </c>
      <c r="AM422" s="103"/>
      <c r="AN422" s="103"/>
      <c r="AO422" s="103"/>
    </row>
    <row r="423" spans="1:41" s="11" customFormat="1" ht="15" customHeight="1" x14ac:dyDescent="0.25">
      <c r="A423" s="719"/>
      <c r="B423" s="28"/>
      <c r="C423" s="62" t="s">
        <v>465</v>
      </c>
      <c r="D423" s="31" t="s">
        <v>27</v>
      </c>
      <c r="E423" s="59">
        <f t="shared" si="41"/>
        <v>15875.925555555557</v>
      </c>
      <c r="G423" s="32">
        <f t="shared" si="42"/>
        <v>27</v>
      </c>
      <c r="H423" s="498">
        <f t="shared" si="45"/>
        <v>12711.111111111111</v>
      </c>
      <c r="I423" s="501">
        <f t="shared" si="43"/>
        <v>14625.925555555557</v>
      </c>
      <c r="J423" s="499">
        <f t="shared" si="44"/>
        <v>15875.925555555557</v>
      </c>
      <c r="K423" s="498">
        <v>12850</v>
      </c>
      <c r="L423" s="501">
        <v>14800</v>
      </c>
      <c r="M423" s="500">
        <v>16050</v>
      </c>
      <c r="N423" s="498">
        <v>12700</v>
      </c>
      <c r="O423" s="501">
        <v>14600</v>
      </c>
      <c r="P423" s="500">
        <v>15850</v>
      </c>
      <c r="Q423" s="498">
        <v>12850</v>
      </c>
      <c r="R423" s="501">
        <v>14800</v>
      </c>
      <c r="S423" s="500">
        <v>16050</v>
      </c>
      <c r="T423" s="498">
        <v>12800</v>
      </c>
      <c r="U423" s="501">
        <v>14733.33</v>
      </c>
      <c r="V423" s="500">
        <v>15983.33</v>
      </c>
      <c r="W423" s="498">
        <v>12350</v>
      </c>
      <c r="X423" s="501">
        <v>14200</v>
      </c>
      <c r="Y423" s="500">
        <v>15450</v>
      </c>
      <c r="Z423" s="498">
        <v>12550</v>
      </c>
      <c r="AA423" s="501">
        <v>14400</v>
      </c>
      <c r="AB423" s="500">
        <v>15650</v>
      </c>
      <c r="AC423" s="498">
        <v>12850</v>
      </c>
      <c r="AD423" s="501">
        <v>14800</v>
      </c>
      <c r="AE423" s="500">
        <v>16050</v>
      </c>
      <c r="AF423" s="498">
        <v>13000</v>
      </c>
      <c r="AG423" s="501">
        <v>15000</v>
      </c>
      <c r="AH423" s="500">
        <v>16250</v>
      </c>
      <c r="AI423" s="501">
        <v>12450</v>
      </c>
      <c r="AJ423" s="501">
        <v>14300</v>
      </c>
      <c r="AK423" s="500">
        <v>15550</v>
      </c>
      <c r="AM423" s="103"/>
      <c r="AN423" s="103"/>
      <c r="AO423" s="103"/>
    </row>
    <row r="424" spans="1:41" s="11" customFormat="1" ht="15" customHeight="1" x14ac:dyDescent="0.25">
      <c r="A424" s="719"/>
      <c r="B424" s="28"/>
      <c r="C424" s="264" t="s">
        <v>479</v>
      </c>
      <c r="D424" s="496" t="s">
        <v>27</v>
      </c>
      <c r="E424" s="463">
        <f t="shared" si="41"/>
        <v>4775.9255555555555</v>
      </c>
      <c r="G424" s="265">
        <f t="shared" si="42"/>
        <v>27</v>
      </c>
      <c r="H424" s="489">
        <f t="shared" si="45"/>
        <v>3811.1111111111113</v>
      </c>
      <c r="I424" s="490">
        <f t="shared" si="43"/>
        <v>4275.9255555555555</v>
      </c>
      <c r="J424" s="459">
        <f t="shared" si="44"/>
        <v>4775.9255555555555</v>
      </c>
      <c r="K424" s="489">
        <v>3950</v>
      </c>
      <c r="L424" s="490">
        <v>4450</v>
      </c>
      <c r="M424" s="491">
        <v>4950</v>
      </c>
      <c r="N424" s="489">
        <v>3800</v>
      </c>
      <c r="O424" s="490">
        <v>4250</v>
      </c>
      <c r="P424" s="491">
        <v>4750</v>
      </c>
      <c r="Q424" s="489">
        <v>3950</v>
      </c>
      <c r="R424" s="490">
        <v>4450</v>
      </c>
      <c r="S424" s="491">
        <v>4950</v>
      </c>
      <c r="T424" s="489">
        <v>3900</v>
      </c>
      <c r="U424" s="490">
        <v>4383.33</v>
      </c>
      <c r="V424" s="491">
        <v>4883.33</v>
      </c>
      <c r="W424" s="489">
        <v>3450</v>
      </c>
      <c r="X424" s="490">
        <v>3850</v>
      </c>
      <c r="Y424" s="491">
        <v>4350</v>
      </c>
      <c r="Z424" s="489">
        <v>3650</v>
      </c>
      <c r="AA424" s="490">
        <v>4050</v>
      </c>
      <c r="AB424" s="491">
        <v>4550</v>
      </c>
      <c r="AC424" s="489">
        <v>3950</v>
      </c>
      <c r="AD424" s="490">
        <v>4450</v>
      </c>
      <c r="AE424" s="491">
        <v>4950</v>
      </c>
      <c r="AF424" s="489">
        <v>4100</v>
      </c>
      <c r="AG424" s="490">
        <v>4650</v>
      </c>
      <c r="AH424" s="491">
        <v>5150</v>
      </c>
      <c r="AI424" s="490">
        <v>3550</v>
      </c>
      <c r="AJ424" s="490">
        <v>3950</v>
      </c>
      <c r="AK424" s="491">
        <v>4450</v>
      </c>
      <c r="AM424" s="103"/>
      <c r="AN424" s="103"/>
      <c r="AO424" s="103"/>
    </row>
    <row r="425" spans="1:41" s="11" customFormat="1" ht="15" customHeight="1" x14ac:dyDescent="0.25">
      <c r="A425" s="719"/>
      <c r="B425" s="28"/>
      <c r="C425" s="62" t="s">
        <v>478</v>
      </c>
      <c r="D425" s="31" t="s">
        <v>27</v>
      </c>
      <c r="E425" s="59">
        <f t="shared" si="41"/>
        <v>6725.9255555555555</v>
      </c>
      <c r="G425" s="32">
        <f t="shared" si="42"/>
        <v>27</v>
      </c>
      <c r="H425" s="498">
        <f t="shared" si="45"/>
        <v>5211.1111111111113</v>
      </c>
      <c r="I425" s="501">
        <f t="shared" si="43"/>
        <v>5875.9255555555555</v>
      </c>
      <c r="J425" s="499">
        <f t="shared" si="44"/>
        <v>6725.9255555555555</v>
      </c>
      <c r="K425" s="498">
        <v>5350</v>
      </c>
      <c r="L425" s="501">
        <v>6050</v>
      </c>
      <c r="M425" s="500">
        <v>6900</v>
      </c>
      <c r="N425" s="498">
        <v>5200</v>
      </c>
      <c r="O425" s="501">
        <v>5850</v>
      </c>
      <c r="P425" s="500">
        <v>6700</v>
      </c>
      <c r="Q425" s="498">
        <v>5350</v>
      </c>
      <c r="R425" s="501">
        <v>6050</v>
      </c>
      <c r="S425" s="500">
        <v>6900</v>
      </c>
      <c r="T425" s="498">
        <v>5300</v>
      </c>
      <c r="U425" s="501">
        <v>5983.33</v>
      </c>
      <c r="V425" s="500">
        <v>6833.33</v>
      </c>
      <c r="W425" s="498">
        <v>4850</v>
      </c>
      <c r="X425" s="501">
        <v>5450</v>
      </c>
      <c r="Y425" s="500">
        <v>6300</v>
      </c>
      <c r="Z425" s="498">
        <v>5050</v>
      </c>
      <c r="AA425" s="501">
        <v>5650</v>
      </c>
      <c r="AB425" s="500">
        <v>6500</v>
      </c>
      <c r="AC425" s="498">
        <v>5350</v>
      </c>
      <c r="AD425" s="501">
        <v>6050</v>
      </c>
      <c r="AE425" s="500">
        <v>6900</v>
      </c>
      <c r="AF425" s="498">
        <v>5500</v>
      </c>
      <c r="AG425" s="501">
        <v>6250</v>
      </c>
      <c r="AH425" s="500">
        <v>7100</v>
      </c>
      <c r="AI425" s="501">
        <v>4950</v>
      </c>
      <c r="AJ425" s="501">
        <v>5550</v>
      </c>
      <c r="AK425" s="500">
        <v>6400</v>
      </c>
      <c r="AM425" s="103"/>
      <c r="AN425" s="103"/>
      <c r="AO425" s="103"/>
    </row>
    <row r="426" spans="1:41" s="11" customFormat="1" ht="15" customHeight="1" x14ac:dyDescent="0.25">
      <c r="A426" s="719"/>
      <c r="B426" s="28"/>
      <c r="C426" s="264" t="s">
        <v>477</v>
      </c>
      <c r="D426" s="496" t="s">
        <v>27</v>
      </c>
      <c r="E426" s="463">
        <f t="shared" si="41"/>
        <v>7625.9255555555555</v>
      </c>
      <c r="G426" s="265">
        <f t="shared" si="42"/>
        <v>27</v>
      </c>
      <c r="H426" s="489">
        <f t="shared" si="45"/>
        <v>6111.1111111111113</v>
      </c>
      <c r="I426" s="490">
        <f t="shared" si="43"/>
        <v>7175.9255555555555</v>
      </c>
      <c r="J426" s="459">
        <f t="shared" si="44"/>
        <v>7625.9255555555555</v>
      </c>
      <c r="K426" s="489">
        <v>6250</v>
      </c>
      <c r="L426" s="490">
        <v>7350</v>
      </c>
      <c r="M426" s="491">
        <v>7800</v>
      </c>
      <c r="N426" s="489">
        <v>6100</v>
      </c>
      <c r="O426" s="490">
        <v>7150</v>
      </c>
      <c r="P426" s="491">
        <v>7600</v>
      </c>
      <c r="Q426" s="489">
        <v>6250</v>
      </c>
      <c r="R426" s="490">
        <v>7350</v>
      </c>
      <c r="S426" s="491">
        <v>7800</v>
      </c>
      <c r="T426" s="489">
        <v>6200</v>
      </c>
      <c r="U426" s="490">
        <v>7283.33</v>
      </c>
      <c r="V426" s="491">
        <v>7733.33</v>
      </c>
      <c r="W426" s="489">
        <v>5750</v>
      </c>
      <c r="X426" s="490">
        <v>6750</v>
      </c>
      <c r="Y426" s="491">
        <v>7200</v>
      </c>
      <c r="Z426" s="489">
        <v>5950</v>
      </c>
      <c r="AA426" s="490">
        <v>6950</v>
      </c>
      <c r="AB426" s="491">
        <v>7400</v>
      </c>
      <c r="AC426" s="489">
        <v>6250</v>
      </c>
      <c r="AD426" s="490">
        <v>7350</v>
      </c>
      <c r="AE426" s="491">
        <v>7800</v>
      </c>
      <c r="AF426" s="489">
        <v>6400</v>
      </c>
      <c r="AG426" s="490">
        <v>7550</v>
      </c>
      <c r="AH426" s="491">
        <v>8000</v>
      </c>
      <c r="AI426" s="490">
        <v>5850</v>
      </c>
      <c r="AJ426" s="490">
        <v>6850</v>
      </c>
      <c r="AK426" s="491">
        <v>7300</v>
      </c>
      <c r="AM426" s="103"/>
      <c r="AN426" s="103"/>
      <c r="AO426" s="103"/>
    </row>
    <row r="427" spans="1:41" s="11" customFormat="1" ht="15" customHeight="1" x14ac:dyDescent="0.25">
      <c r="A427" s="719"/>
      <c r="B427" s="28"/>
      <c r="C427" s="62" t="s">
        <v>476</v>
      </c>
      <c r="D427" s="31" t="s">
        <v>27</v>
      </c>
      <c r="E427" s="59">
        <f t="shared" si="41"/>
        <v>10125.925555555556</v>
      </c>
      <c r="G427" s="32">
        <f t="shared" si="42"/>
        <v>27</v>
      </c>
      <c r="H427" s="498">
        <f t="shared" si="45"/>
        <v>8261.1111111111113</v>
      </c>
      <c r="I427" s="501">
        <f t="shared" si="43"/>
        <v>9075.9255555555555</v>
      </c>
      <c r="J427" s="499">
        <f t="shared" si="44"/>
        <v>10125.925555555556</v>
      </c>
      <c r="K427" s="498">
        <v>8400</v>
      </c>
      <c r="L427" s="501">
        <v>9250</v>
      </c>
      <c r="M427" s="500">
        <v>10300</v>
      </c>
      <c r="N427" s="498">
        <v>8250</v>
      </c>
      <c r="O427" s="501">
        <v>9050</v>
      </c>
      <c r="P427" s="500">
        <v>10100</v>
      </c>
      <c r="Q427" s="498">
        <v>8400</v>
      </c>
      <c r="R427" s="501">
        <v>9250</v>
      </c>
      <c r="S427" s="500">
        <v>10300</v>
      </c>
      <c r="T427" s="498">
        <v>8350</v>
      </c>
      <c r="U427" s="501">
        <v>9183.33</v>
      </c>
      <c r="V427" s="500">
        <v>10233.33</v>
      </c>
      <c r="W427" s="498">
        <v>7900</v>
      </c>
      <c r="X427" s="501">
        <v>8650</v>
      </c>
      <c r="Y427" s="500">
        <v>9700</v>
      </c>
      <c r="Z427" s="498">
        <v>8100</v>
      </c>
      <c r="AA427" s="501">
        <v>8850</v>
      </c>
      <c r="AB427" s="500">
        <v>9900</v>
      </c>
      <c r="AC427" s="498">
        <v>8400</v>
      </c>
      <c r="AD427" s="501">
        <v>9250</v>
      </c>
      <c r="AE427" s="500">
        <v>10300</v>
      </c>
      <c r="AF427" s="498">
        <v>8550</v>
      </c>
      <c r="AG427" s="501">
        <v>9450</v>
      </c>
      <c r="AH427" s="500">
        <v>10500</v>
      </c>
      <c r="AI427" s="501">
        <v>8000</v>
      </c>
      <c r="AJ427" s="501">
        <v>8750</v>
      </c>
      <c r="AK427" s="500">
        <v>9800</v>
      </c>
      <c r="AM427" s="103"/>
      <c r="AN427" s="103"/>
      <c r="AO427" s="103"/>
    </row>
    <row r="428" spans="1:41" s="11" customFormat="1" ht="15" customHeight="1" x14ac:dyDescent="0.25">
      <c r="A428" s="719"/>
      <c r="B428" s="28"/>
      <c r="C428" s="264" t="s">
        <v>475</v>
      </c>
      <c r="D428" s="496" t="s">
        <v>27</v>
      </c>
      <c r="E428" s="463">
        <f t="shared" si="41"/>
        <v>12625.925555555556</v>
      </c>
      <c r="G428" s="265">
        <f t="shared" si="42"/>
        <v>27</v>
      </c>
      <c r="H428" s="489">
        <f t="shared" si="45"/>
        <v>9711.1111111111113</v>
      </c>
      <c r="I428" s="490">
        <f t="shared" si="43"/>
        <v>11125.925555555556</v>
      </c>
      <c r="J428" s="459">
        <f t="shared" si="44"/>
        <v>12625.925555555556</v>
      </c>
      <c r="K428" s="489">
        <v>9850</v>
      </c>
      <c r="L428" s="490">
        <v>11300</v>
      </c>
      <c r="M428" s="491">
        <v>12800</v>
      </c>
      <c r="N428" s="489">
        <v>9700</v>
      </c>
      <c r="O428" s="490">
        <v>11100</v>
      </c>
      <c r="P428" s="491">
        <v>12600</v>
      </c>
      <c r="Q428" s="489">
        <v>9850</v>
      </c>
      <c r="R428" s="490">
        <v>11300</v>
      </c>
      <c r="S428" s="491">
        <v>12800</v>
      </c>
      <c r="T428" s="489">
        <v>9800</v>
      </c>
      <c r="U428" s="490">
        <v>11233.33</v>
      </c>
      <c r="V428" s="491">
        <v>12733.33</v>
      </c>
      <c r="W428" s="489">
        <v>9350</v>
      </c>
      <c r="X428" s="490">
        <v>10700</v>
      </c>
      <c r="Y428" s="491">
        <v>12200</v>
      </c>
      <c r="Z428" s="489">
        <v>9550</v>
      </c>
      <c r="AA428" s="490">
        <v>10900</v>
      </c>
      <c r="AB428" s="491">
        <v>12400</v>
      </c>
      <c r="AC428" s="489">
        <v>9850</v>
      </c>
      <c r="AD428" s="490">
        <v>11300</v>
      </c>
      <c r="AE428" s="491">
        <v>12800</v>
      </c>
      <c r="AF428" s="489">
        <v>10000</v>
      </c>
      <c r="AG428" s="490">
        <v>11500</v>
      </c>
      <c r="AH428" s="491">
        <v>13000</v>
      </c>
      <c r="AI428" s="490">
        <v>9450</v>
      </c>
      <c r="AJ428" s="490">
        <v>10800</v>
      </c>
      <c r="AK428" s="491">
        <v>12300</v>
      </c>
      <c r="AM428" s="103"/>
      <c r="AN428" s="103"/>
      <c r="AO428" s="103"/>
    </row>
    <row r="429" spans="1:41" s="11" customFormat="1" ht="15" customHeight="1" x14ac:dyDescent="0.25">
      <c r="A429" s="719"/>
      <c r="B429" s="28"/>
      <c r="C429" s="62" t="s">
        <v>493</v>
      </c>
      <c r="D429" s="31" t="s">
        <v>27</v>
      </c>
      <c r="E429" s="59">
        <f t="shared" si="41"/>
        <v>6096.2966666666662</v>
      </c>
      <c r="G429" s="32">
        <f t="shared" si="42"/>
        <v>27</v>
      </c>
      <c r="H429" s="498">
        <f t="shared" si="45"/>
        <v>5296.2966666666662</v>
      </c>
      <c r="I429" s="501">
        <f t="shared" si="43"/>
        <v>5696.2966666666662</v>
      </c>
      <c r="J429" s="499">
        <f t="shared" si="44"/>
        <v>6096.2966666666662</v>
      </c>
      <c r="K429" s="498">
        <v>5400</v>
      </c>
      <c r="L429" s="501">
        <v>5800</v>
      </c>
      <c r="M429" s="500">
        <v>6200</v>
      </c>
      <c r="N429" s="498">
        <v>5300</v>
      </c>
      <c r="O429" s="501">
        <v>5700</v>
      </c>
      <c r="P429" s="500">
        <v>6100</v>
      </c>
      <c r="Q429" s="498">
        <v>5400</v>
      </c>
      <c r="R429" s="501">
        <v>5800</v>
      </c>
      <c r="S429" s="500">
        <v>6200</v>
      </c>
      <c r="T429" s="498">
        <v>5366.67</v>
      </c>
      <c r="U429" s="501">
        <v>5766.67</v>
      </c>
      <c r="V429" s="500">
        <v>6166.67</v>
      </c>
      <c r="W429" s="498">
        <v>5000</v>
      </c>
      <c r="X429" s="501">
        <v>5400</v>
      </c>
      <c r="Y429" s="500">
        <v>5800</v>
      </c>
      <c r="Z429" s="498">
        <v>5200</v>
      </c>
      <c r="AA429" s="501">
        <v>5600</v>
      </c>
      <c r="AB429" s="500">
        <v>6000</v>
      </c>
      <c r="AC429" s="498">
        <v>5400</v>
      </c>
      <c r="AD429" s="501">
        <v>5800</v>
      </c>
      <c r="AE429" s="500">
        <v>6200</v>
      </c>
      <c r="AF429" s="498">
        <v>5500</v>
      </c>
      <c r="AG429" s="501">
        <v>5900</v>
      </c>
      <c r="AH429" s="500">
        <v>6300</v>
      </c>
      <c r="AI429" s="501">
        <v>5100</v>
      </c>
      <c r="AJ429" s="501">
        <v>5500</v>
      </c>
      <c r="AK429" s="500">
        <v>5900</v>
      </c>
      <c r="AM429" s="103"/>
      <c r="AN429" s="103"/>
      <c r="AO429" s="103"/>
    </row>
    <row r="430" spans="1:41" s="11" customFormat="1" ht="15" customHeight="1" x14ac:dyDescent="0.25">
      <c r="A430" s="719"/>
      <c r="B430" s="28"/>
      <c r="C430" s="264" t="s">
        <v>492</v>
      </c>
      <c r="D430" s="496" t="s">
        <v>27</v>
      </c>
      <c r="E430" s="463">
        <f t="shared" si="41"/>
        <v>9796.2966666666671</v>
      </c>
      <c r="G430" s="265">
        <f t="shared" si="42"/>
        <v>27</v>
      </c>
      <c r="H430" s="489">
        <f t="shared" si="45"/>
        <v>7912.9633333333331</v>
      </c>
      <c r="I430" s="490">
        <f t="shared" si="43"/>
        <v>8996.2966666666671</v>
      </c>
      <c r="J430" s="459">
        <f t="shared" si="44"/>
        <v>9796.2966666666671</v>
      </c>
      <c r="K430" s="489">
        <v>8050</v>
      </c>
      <c r="L430" s="490">
        <v>9100</v>
      </c>
      <c r="M430" s="491">
        <v>9900</v>
      </c>
      <c r="N430" s="489">
        <v>7950</v>
      </c>
      <c r="O430" s="490">
        <v>9000</v>
      </c>
      <c r="P430" s="491">
        <v>9800</v>
      </c>
      <c r="Q430" s="489">
        <v>8050</v>
      </c>
      <c r="R430" s="490">
        <v>9100</v>
      </c>
      <c r="S430" s="491">
        <v>9900</v>
      </c>
      <c r="T430" s="489">
        <v>8016.67</v>
      </c>
      <c r="U430" s="490">
        <v>9066.67</v>
      </c>
      <c r="V430" s="491">
        <v>9866.67</v>
      </c>
      <c r="W430" s="489">
        <v>7650</v>
      </c>
      <c r="X430" s="490">
        <v>8700</v>
      </c>
      <c r="Y430" s="491">
        <v>9500</v>
      </c>
      <c r="Z430" s="489">
        <v>7850</v>
      </c>
      <c r="AA430" s="490">
        <v>8900</v>
      </c>
      <c r="AB430" s="491">
        <v>9700</v>
      </c>
      <c r="AC430" s="489">
        <v>7900</v>
      </c>
      <c r="AD430" s="490">
        <v>9100</v>
      </c>
      <c r="AE430" s="491">
        <v>9900</v>
      </c>
      <c r="AF430" s="489">
        <v>8000</v>
      </c>
      <c r="AG430" s="490">
        <v>9200</v>
      </c>
      <c r="AH430" s="491">
        <v>10000</v>
      </c>
      <c r="AI430" s="490">
        <v>7750</v>
      </c>
      <c r="AJ430" s="490">
        <v>8800</v>
      </c>
      <c r="AK430" s="491">
        <v>9600</v>
      </c>
      <c r="AM430" s="103"/>
      <c r="AN430" s="103"/>
      <c r="AO430" s="103"/>
    </row>
    <row r="431" spans="1:41" s="11" customFormat="1" ht="15" customHeight="1" x14ac:dyDescent="0.25">
      <c r="A431" s="719"/>
      <c r="B431" s="28"/>
      <c r="C431" s="62" t="s">
        <v>491</v>
      </c>
      <c r="D431" s="31" t="s">
        <v>27</v>
      </c>
      <c r="E431" s="59">
        <f t="shared" si="41"/>
        <v>14835.185555555554</v>
      </c>
      <c r="G431" s="32">
        <f t="shared" si="42"/>
        <v>27</v>
      </c>
      <c r="H431" s="498">
        <f t="shared" si="45"/>
        <v>10796.296666666667</v>
      </c>
      <c r="I431" s="501">
        <f t="shared" si="43"/>
        <v>12296.296666666667</v>
      </c>
      <c r="J431" s="499">
        <f t="shared" si="44"/>
        <v>14835.185555555554</v>
      </c>
      <c r="K431" s="498">
        <v>10900</v>
      </c>
      <c r="L431" s="501">
        <v>12400</v>
      </c>
      <c r="M431" s="500">
        <v>14950</v>
      </c>
      <c r="N431" s="498">
        <v>10800</v>
      </c>
      <c r="O431" s="501">
        <v>12300</v>
      </c>
      <c r="P431" s="500">
        <v>14850</v>
      </c>
      <c r="Q431" s="498">
        <v>10900</v>
      </c>
      <c r="R431" s="501">
        <v>12400</v>
      </c>
      <c r="S431" s="500">
        <v>14950</v>
      </c>
      <c r="T431" s="498">
        <v>10866.67</v>
      </c>
      <c r="U431" s="501">
        <v>12366.67</v>
      </c>
      <c r="V431" s="500">
        <v>14916.67</v>
      </c>
      <c r="W431" s="498">
        <v>10500</v>
      </c>
      <c r="X431" s="501">
        <v>12000</v>
      </c>
      <c r="Y431" s="500">
        <v>14550</v>
      </c>
      <c r="Z431" s="498">
        <v>10700</v>
      </c>
      <c r="AA431" s="501">
        <v>12200</v>
      </c>
      <c r="AB431" s="500">
        <v>14750</v>
      </c>
      <c r="AC431" s="498">
        <v>10900</v>
      </c>
      <c r="AD431" s="501">
        <v>12400</v>
      </c>
      <c r="AE431" s="500">
        <v>14900</v>
      </c>
      <c r="AF431" s="498">
        <v>11000</v>
      </c>
      <c r="AG431" s="501">
        <v>12500</v>
      </c>
      <c r="AH431" s="500">
        <v>15000</v>
      </c>
      <c r="AI431" s="501">
        <v>10600</v>
      </c>
      <c r="AJ431" s="501">
        <v>12100</v>
      </c>
      <c r="AK431" s="500">
        <v>14650</v>
      </c>
      <c r="AM431" s="103"/>
      <c r="AN431" s="103"/>
      <c r="AO431" s="103"/>
    </row>
    <row r="432" spans="1:41" s="11" customFormat="1" ht="15" customHeight="1" x14ac:dyDescent="0.25">
      <c r="A432" s="719"/>
      <c r="B432" s="28"/>
      <c r="C432" s="264" t="s">
        <v>490</v>
      </c>
      <c r="D432" s="496" t="s">
        <v>27</v>
      </c>
      <c r="E432" s="463">
        <f t="shared" si="41"/>
        <v>16874.074444444443</v>
      </c>
      <c r="G432" s="265">
        <f t="shared" si="42"/>
        <v>27</v>
      </c>
      <c r="H432" s="489">
        <f t="shared" si="45"/>
        <v>12296.296666666667</v>
      </c>
      <c r="I432" s="490">
        <f t="shared" si="43"/>
        <v>13796.296666666667</v>
      </c>
      <c r="J432" s="459">
        <f t="shared" si="44"/>
        <v>16874.074444444443</v>
      </c>
      <c r="K432" s="489">
        <v>12400</v>
      </c>
      <c r="L432" s="490">
        <v>13900</v>
      </c>
      <c r="M432" s="491">
        <v>17000</v>
      </c>
      <c r="N432" s="489">
        <v>12300</v>
      </c>
      <c r="O432" s="490">
        <v>13800</v>
      </c>
      <c r="P432" s="491">
        <v>16900</v>
      </c>
      <c r="Q432" s="489">
        <v>12400</v>
      </c>
      <c r="R432" s="490">
        <v>13900</v>
      </c>
      <c r="S432" s="491">
        <v>17000</v>
      </c>
      <c r="T432" s="489">
        <v>12366.67</v>
      </c>
      <c r="U432" s="490">
        <v>13866.67</v>
      </c>
      <c r="V432" s="491">
        <v>16966.669999999998</v>
      </c>
      <c r="W432" s="489">
        <v>12000</v>
      </c>
      <c r="X432" s="490">
        <v>13500</v>
      </c>
      <c r="Y432" s="491">
        <v>16600</v>
      </c>
      <c r="Z432" s="489">
        <v>12200</v>
      </c>
      <c r="AA432" s="490">
        <v>13700</v>
      </c>
      <c r="AB432" s="491">
        <v>16800</v>
      </c>
      <c r="AC432" s="489">
        <v>12400</v>
      </c>
      <c r="AD432" s="490">
        <v>13900</v>
      </c>
      <c r="AE432" s="491">
        <v>16900</v>
      </c>
      <c r="AF432" s="489">
        <v>12500</v>
      </c>
      <c r="AG432" s="490">
        <v>14000</v>
      </c>
      <c r="AH432" s="491">
        <v>17000</v>
      </c>
      <c r="AI432" s="490">
        <v>12100</v>
      </c>
      <c r="AJ432" s="490">
        <v>13600</v>
      </c>
      <c r="AK432" s="491">
        <v>16700</v>
      </c>
      <c r="AM432" s="103"/>
      <c r="AN432" s="103"/>
      <c r="AO432" s="103"/>
    </row>
    <row r="433" spans="1:41" s="11" customFormat="1" ht="15" customHeight="1" x14ac:dyDescent="0.25">
      <c r="A433" s="719"/>
      <c r="B433" s="28"/>
      <c r="C433" s="62" t="s">
        <v>1364</v>
      </c>
      <c r="D433" s="31" t="s">
        <v>27</v>
      </c>
      <c r="E433" s="59">
        <f t="shared" si="41"/>
        <v>17840.741111111111</v>
      </c>
      <c r="G433" s="32">
        <f t="shared" si="42"/>
        <v>27</v>
      </c>
      <c r="H433" s="498">
        <f t="shared" si="45"/>
        <v>13296.296666666667</v>
      </c>
      <c r="I433" s="501">
        <f t="shared" si="43"/>
        <v>15788.888888888889</v>
      </c>
      <c r="J433" s="499">
        <f t="shared" si="44"/>
        <v>17840.741111111111</v>
      </c>
      <c r="K433" s="498">
        <v>13400</v>
      </c>
      <c r="L433" s="501">
        <v>15800</v>
      </c>
      <c r="M433" s="500">
        <v>18200</v>
      </c>
      <c r="N433" s="498">
        <v>13300</v>
      </c>
      <c r="O433" s="501">
        <v>15800</v>
      </c>
      <c r="P433" s="500">
        <v>17650</v>
      </c>
      <c r="Q433" s="498">
        <v>13400</v>
      </c>
      <c r="R433" s="501">
        <v>15800</v>
      </c>
      <c r="S433" s="500">
        <v>18350</v>
      </c>
      <c r="T433" s="498">
        <v>13366.67</v>
      </c>
      <c r="U433" s="501">
        <v>15800</v>
      </c>
      <c r="V433" s="500">
        <v>18066.669999999998</v>
      </c>
      <c r="W433" s="498">
        <v>13000</v>
      </c>
      <c r="X433" s="501">
        <v>15600</v>
      </c>
      <c r="Y433" s="500">
        <v>17450</v>
      </c>
      <c r="Z433" s="498">
        <v>13200</v>
      </c>
      <c r="AA433" s="501">
        <v>15800</v>
      </c>
      <c r="AB433" s="500">
        <v>17650</v>
      </c>
      <c r="AC433" s="498">
        <v>13400</v>
      </c>
      <c r="AD433" s="501">
        <v>15800</v>
      </c>
      <c r="AE433" s="500">
        <v>17650</v>
      </c>
      <c r="AF433" s="498">
        <v>13500</v>
      </c>
      <c r="AG433" s="501">
        <v>16000</v>
      </c>
      <c r="AH433" s="500">
        <v>18000</v>
      </c>
      <c r="AI433" s="501">
        <v>13100</v>
      </c>
      <c r="AJ433" s="501">
        <v>15700</v>
      </c>
      <c r="AK433" s="500">
        <v>17550</v>
      </c>
      <c r="AM433" s="103"/>
      <c r="AN433" s="103"/>
      <c r="AO433" s="103"/>
    </row>
    <row r="434" spans="1:41" s="11" customFormat="1" ht="15" customHeight="1" x14ac:dyDescent="0.25">
      <c r="A434" s="719"/>
      <c r="B434" s="28"/>
      <c r="C434" s="264" t="s">
        <v>1365</v>
      </c>
      <c r="D434" s="496" t="s">
        <v>27</v>
      </c>
      <c r="E434" s="463">
        <f t="shared" si="41"/>
        <v>12796.296666666667</v>
      </c>
      <c r="G434" s="265">
        <f t="shared" si="42"/>
        <v>27</v>
      </c>
      <c r="H434" s="489">
        <f t="shared" si="45"/>
        <v>9796.2966666666671</v>
      </c>
      <c r="I434" s="490">
        <f t="shared" si="43"/>
        <v>10796.296666666667</v>
      </c>
      <c r="J434" s="459">
        <f t="shared" si="44"/>
        <v>12796.296666666667</v>
      </c>
      <c r="K434" s="489">
        <v>9900</v>
      </c>
      <c r="L434" s="490">
        <v>10900</v>
      </c>
      <c r="M434" s="491">
        <v>12900</v>
      </c>
      <c r="N434" s="489">
        <v>9800</v>
      </c>
      <c r="O434" s="490">
        <v>10800</v>
      </c>
      <c r="P434" s="491">
        <v>12800</v>
      </c>
      <c r="Q434" s="489">
        <v>9900</v>
      </c>
      <c r="R434" s="490">
        <v>10900</v>
      </c>
      <c r="S434" s="491">
        <v>12900</v>
      </c>
      <c r="T434" s="489">
        <v>9866.67</v>
      </c>
      <c r="U434" s="490">
        <v>10866.67</v>
      </c>
      <c r="V434" s="491">
        <v>12866.67</v>
      </c>
      <c r="W434" s="489">
        <v>9500</v>
      </c>
      <c r="X434" s="490">
        <v>10500</v>
      </c>
      <c r="Y434" s="491">
        <v>12500</v>
      </c>
      <c r="Z434" s="489">
        <v>9700</v>
      </c>
      <c r="AA434" s="490">
        <v>10700</v>
      </c>
      <c r="AB434" s="491">
        <v>12700</v>
      </c>
      <c r="AC434" s="489">
        <v>9900</v>
      </c>
      <c r="AD434" s="490">
        <v>10900</v>
      </c>
      <c r="AE434" s="491">
        <v>12900</v>
      </c>
      <c r="AF434" s="489">
        <v>10000</v>
      </c>
      <c r="AG434" s="490">
        <v>11000</v>
      </c>
      <c r="AH434" s="491">
        <v>13000</v>
      </c>
      <c r="AI434" s="490">
        <v>9600</v>
      </c>
      <c r="AJ434" s="490">
        <v>10600</v>
      </c>
      <c r="AK434" s="491">
        <v>12600</v>
      </c>
      <c r="AM434" s="103"/>
      <c r="AN434" s="103"/>
      <c r="AO434" s="103"/>
    </row>
    <row r="435" spans="1:41" s="11" customFormat="1" ht="15" customHeight="1" x14ac:dyDescent="0.25">
      <c r="A435" s="719"/>
      <c r="B435" s="28"/>
      <c r="C435" s="62" t="s">
        <v>1366</v>
      </c>
      <c r="D435" s="31" t="s">
        <v>27</v>
      </c>
      <c r="E435" s="59">
        <f t="shared" si="41"/>
        <v>15374.074444444443</v>
      </c>
      <c r="G435" s="32">
        <f t="shared" si="42"/>
        <v>27</v>
      </c>
      <c r="H435" s="498">
        <f t="shared" si="45"/>
        <v>11796.296666666667</v>
      </c>
      <c r="I435" s="501">
        <f t="shared" si="43"/>
        <v>12874.074444444444</v>
      </c>
      <c r="J435" s="499">
        <f t="shared" si="44"/>
        <v>15374.074444444443</v>
      </c>
      <c r="K435" s="498">
        <v>11900</v>
      </c>
      <c r="L435" s="501">
        <v>13000</v>
      </c>
      <c r="M435" s="500">
        <v>15500</v>
      </c>
      <c r="N435" s="498">
        <v>11800</v>
      </c>
      <c r="O435" s="501">
        <v>12900</v>
      </c>
      <c r="P435" s="500">
        <v>15400</v>
      </c>
      <c r="Q435" s="498">
        <v>11900</v>
      </c>
      <c r="R435" s="501">
        <v>13000</v>
      </c>
      <c r="S435" s="500">
        <v>15500</v>
      </c>
      <c r="T435" s="498">
        <v>11866.67</v>
      </c>
      <c r="U435" s="501">
        <v>12966.67</v>
      </c>
      <c r="V435" s="500">
        <v>15466.67</v>
      </c>
      <c r="W435" s="498">
        <v>11500</v>
      </c>
      <c r="X435" s="501">
        <v>12600</v>
      </c>
      <c r="Y435" s="500">
        <v>15100</v>
      </c>
      <c r="Z435" s="498">
        <v>11700</v>
      </c>
      <c r="AA435" s="501">
        <v>12800</v>
      </c>
      <c r="AB435" s="500">
        <v>15300</v>
      </c>
      <c r="AC435" s="498">
        <v>11900</v>
      </c>
      <c r="AD435" s="501">
        <v>12900</v>
      </c>
      <c r="AE435" s="500">
        <v>15400</v>
      </c>
      <c r="AF435" s="498">
        <v>12000</v>
      </c>
      <c r="AG435" s="501">
        <v>13000</v>
      </c>
      <c r="AH435" s="500">
        <v>15500</v>
      </c>
      <c r="AI435" s="501">
        <v>11600</v>
      </c>
      <c r="AJ435" s="501">
        <v>12700</v>
      </c>
      <c r="AK435" s="500">
        <v>15200</v>
      </c>
      <c r="AM435" s="103"/>
      <c r="AN435" s="103"/>
      <c r="AO435" s="103"/>
    </row>
    <row r="436" spans="1:41" s="11" customFormat="1" ht="15" customHeight="1" x14ac:dyDescent="0.25">
      <c r="A436" s="719"/>
      <c r="B436" s="28"/>
      <c r="C436" s="264" t="s">
        <v>1367</v>
      </c>
      <c r="D436" s="496" t="s">
        <v>27</v>
      </c>
      <c r="E436" s="463">
        <f t="shared" si="41"/>
        <v>17788.888888888891</v>
      </c>
      <c r="G436" s="265">
        <f t="shared" si="42"/>
        <v>27</v>
      </c>
      <c r="H436" s="489">
        <f t="shared" si="45"/>
        <v>13296.296666666667</v>
      </c>
      <c r="I436" s="490">
        <f t="shared" si="43"/>
        <v>13937.036666666667</v>
      </c>
      <c r="J436" s="459">
        <f t="shared" si="44"/>
        <v>17788.888888888891</v>
      </c>
      <c r="K436" s="489">
        <v>13400</v>
      </c>
      <c r="L436" s="490">
        <v>14200</v>
      </c>
      <c r="M436" s="491">
        <v>17800</v>
      </c>
      <c r="N436" s="489">
        <v>13300</v>
      </c>
      <c r="O436" s="490">
        <v>13850</v>
      </c>
      <c r="P436" s="491">
        <v>17800</v>
      </c>
      <c r="Q436" s="489">
        <v>13400</v>
      </c>
      <c r="R436" s="490">
        <v>14200</v>
      </c>
      <c r="S436" s="491">
        <v>17800</v>
      </c>
      <c r="T436" s="489">
        <v>13366.67</v>
      </c>
      <c r="U436" s="490">
        <v>14083.33</v>
      </c>
      <c r="V436" s="491">
        <v>17800</v>
      </c>
      <c r="W436" s="489">
        <v>13000</v>
      </c>
      <c r="X436" s="490">
        <v>13650</v>
      </c>
      <c r="Y436" s="491">
        <v>17600</v>
      </c>
      <c r="Z436" s="489">
        <v>13200</v>
      </c>
      <c r="AA436" s="490">
        <v>13850</v>
      </c>
      <c r="AB436" s="491">
        <v>17800</v>
      </c>
      <c r="AC436" s="489">
        <v>13400</v>
      </c>
      <c r="AD436" s="490">
        <v>13850</v>
      </c>
      <c r="AE436" s="491">
        <v>17800</v>
      </c>
      <c r="AF436" s="489">
        <v>13500</v>
      </c>
      <c r="AG436" s="490">
        <v>14000</v>
      </c>
      <c r="AH436" s="491">
        <v>18000</v>
      </c>
      <c r="AI436" s="490">
        <v>13100</v>
      </c>
      <c r="AJ436" s="490">
        <v>13750</v>
      </c>
      <c r="AK436" s="491">
        <v>17700</v>
      </c>
      <c r="AM436" s="103"/>
      <c r="AN436" s="103"/>
      <c r="AO436" s="103"/>
    </row>
    <row r="437" spans="1:41" s="11" customFormat="1" ht="15" customHeight="1" x14ac:dyDescent="0.25">
      <c r="A437" s="719"/>
      <c r="B437" s="28"/>
      <c r="C437" s="62" t="s">
        <v>504</v>
      </c>
      <c r="D437" s="31" t="s">
        <v>27</v>
      </c>
      <c r="E437" s="59">
        <f t="shared" si="41"/>
        <v>7679.63</v>
      </c>
      <c r="G437" s="32">
        <f t="shared" si="42"/>
        <v>27</v>
      </c>
      <c r="H437" s="498">
        <f t="shared" si="45"/>
        <v>6296.2966666666662</v>
      </c>
      <c r="I437" s="501">
        <f t="shared" si="43"/>
        <v>7140.7411111111105</v>
      </c>
      <c r="J437" s="499">
        <f t="shared" si="44"/>
        <v>7679.63</v>
      </c>
      <c r="K437" s="498">
        <v>6400</v>
      </c>
      <c r="L437" s="501">
        <v>7200</v>
      </c>
      <c r="M437" s="500">
        <v>7750</v>
      </c>
      <c r="N437" s="498">
        <v>6300</v>
      </c>
      <c r="O437" s="501">
        <v>7100</v>
      </c>
      <c r="P437" s="500">
        <v>7650</v>
      </c>
      <c r="Q437" s="498">
        <v>6400</v>
      </c>
      <c r="R437" s="501">
        <v>7200</v>
      </c>
      <c r="S437" s="500">
        <v>7750</v>
      </c>
      <c r="T437" s="498">
        <v>6366.67</v>
      </c>
      <c r="U437" s="501">
        <v>7166.67</v>
      </c>
      <c r="V437" s="500">
        <v>7716.67</v>
      </c>
      <c r="W437" s="498">
        <v>6000</v>
      </c>
      <c r="X437" s="501">
        <v>6800</v>
      </c>
      <c r="Y437" s="500">
        <v>7350</v>
      </c>
      <c r="Z437" s="498">
        <v>6200</v>
      </c>
      <c r="AA437" s="501">
        <v>7000</v>
      </c>
      <c r="AB437" s="500">
        <v>7550</v>
      </c>
      <c r="AC437" s="498">
        <v>6400</v>
      </c>
      <c r="AD437" s="501">
        <v>7400</v>
      </c>
      <c r="AE437" s="500">
        <v>7900</v>
      </c>
      <c r="AF437" s="498">
        <v>6500</v>
      </c>
      <c r="AG437" s="501">
        <v>7500</v>
      </c>
      <c r="AH437" s="500">
        <v>8000</v>
      </c>
      <c r="AI437" s="501">
        <v>6100</v>
      </c>
      <c r="AJ437" s="501">
        <v>6900</v>
      </c>
      <c r="AK437" s="500">
        <v>7450</v>
      </c>
      <c r="AM437" s="103"/>
      <c r="AN437" s="103"/>
      <c r="AO437" s="103"/>
    </row>
    <row r="438" spans="1:41" s="11" customFormat="1" ht="15" customHeight="1" x14ac:dyDescent="0.25">
      <c r="A438" s="719"/>
      <c r="B438" s="28"/>
      <c r="C438" s="264" t="s">
        <v>503</v>
      </c>
      <c r="D438" s="496" t="s">
        <v>27</v>
      </c>
      <c r="E438" s="463">
        <f t="shared" si="41"/>
        <v>12796.296666666667</v>
      </c>
      <c r="G438" s="265">
        <f t="shared" si="42"/>
        <v>27</v>
      </c>
      <c r="H438" s="489">
        <f t="shared" si="45"/>
        <v>8796.2966666666671</v>
      </c>
      <c r="I438" s="490">
        <f t="shared" si="43"/>
        <v>10296.296666666667</v>
      </c>
      <c r="J438" s="459">
        <f t="shared" si="44"/>
        <v>12796.296666666667</v>
      </c>
      <c r="K438" s="489">
        <v>8900</v>
      </c>
      <c r="L438" s="490">
        <v>10400</v>
      </c>
      <c r="M438" s="491">
        <v>12900</v>
      </c>
      <c r="N438" s="489">
        <v>8800</v>
      </c>
      <c r="O438" s="490">
        <v>10300</v>
      </c>
      <c r="P438" s="491">
        <v>12800</v>
      </c>
      <c r="Q438" s="489">
        <v>8900</v>
      </c>
      <c r="R438" s="490">
        <v>10400</v>
      </c>
      <c r="S438" s="491">
        <v>12900</v>
      </c>
      <c r="T438" s="489">
        <v>8866.67</v>
      </c>
      <c r="U438" s="490">
        <v>10366.67</v>
      </c>
      <c r="V438" s="491">
        <v>12866.67</v>
      </c>
      <c r="W438" s="489">
        <v>8500</v>
      </c>
      <c r="X438" s="490">
        <v>10000</v>
      </c>
      <c r="Y438" s="491">
        <v>12500</v>
      </c>
      <c r="Z438" s="489">
        <v>8700</v>
      </c>
      <c r="AA438" s="490">
        <v>10200</v>
      </c>
      <c r="AB438" s="491">
        <v>12700</v>
      </c>
      <c r="AC438" s="489">
        <v>8900</v>
      </c>
      <c r="AD438" s="490">
        <v>10400</v>
      </c>
      <c r="AE438" s="491">
        <v>12900</v>
      </c>
      <c r="AF438" s="489">
        <v>9000</v>
      </c>
      <c r="AG438" s="490">
        <v>10500</v>
      </c>
      <c r="AH438" s="491">
        <v>13000</v>
      </c>
      <c r="AI438" s="490">
        <v>8600</v>
      </c>
      <c r="AJ438" s="490">
        <v>10100</v>
      </c>
      <c r="AK438" s="491">
        <v>12600</v>
      </c>
      <c r="AM438" s="103"/>
      <c r="AN438" s="103"/>
      <c r="AO438" s="103"/>
    </row>
    <row r="439" spans="1:41" s="11" customFormat="1" ht="15" customHeight="1" x14ac:dyDescent="0.25">
      <c r="A439" s="719"/>
      <c r="B439" s="28"/>
      <c r="C439" s="62" t="s">
        <v>502</v>
      </c>
      <c r="D439" s="31" t="s">
        <v>27</v>
      </c>
      <c r="E439" s="59">
        <f t="shared" si="41"/>
        <v>15835.185555555554</v>
      </c>
      <c r="G439" s="32">
        <f t="shared" si="42"/>
        <v>27</v>
      </c>
      <c r="H439" s="498">
        <f t="shared" si="45"/>
        <v>11966.666666666666</v>
      </c>
      <c r="I439" s="501">
        <f t="shared" si="43"/>
        <v>12796.296666666667</v>
      </c>
      <c r="J439" s="499">
        <f t="shared" si="44"/>
        <v>15835.185555555554</v>
      </c>
      <c r="K439" s="498">
        <v>12000</v>
      </c>
      <c r="L439" s="501">
        <v>12900</v>
      </c>
      <c r="M439" s="500">
        <v>15950</v>
      </c>
      <c r="N439" s="498">
        <v>12000</v>
      </c>
      <c r="O439" s="501">
        <v>12800</v>
      </c>
      <c r="P439" s="500">
        <v>15850</v>
      </c>
      <c r="Q439" s="498">
        <v>12000</v>
      </c>
      <c r="R439" s="501">
        <v>12900</v>
      </c>
      <c r="S439" s="500">
        <v>15950</v>
      </c>
      <c r="T439" s="498">
        <v>12000</v>
      </c>
      <c r="U439" s="501">
        <v>12866.67</v>
      </c>
      <c r="V439" s="500">
        <v>15916.67</v>
      </c>
      <c r="W439" s="498">
        <v>11800</v>
      </c>
      <c r="X439" s="501">
        <v>12500</v>
      </c>
      <c r="Y439" s="500">
        <v>15550</v>
      </c>
      <c r="Z439" s="498">
        <v>12000</v>
      </c>
      <c r="AA439" s="501">
        <v>12700</v>
      </c>
      <c r="AB439" s="500">
        <v>15750</v>
      </c>
      <c r="AC439" s="498">
        <v>12000</v>
      </c>
      <c r="AD439" s="501">
        <v>12900</v>
      </c>
      <c r="AE439" s="500">
        <v>15900</v>
      </c>
      <c r="AF439" s="498">
        <v>12000</v>
      </c>
      <c r="AG439" s="501">
        <v>13000</v>
      </c>
      <c r="AH439" s="500">
        <v>16000</v>
      </c>
      <c r="AI439" s="501">
        <v>11900</v>
      </c>
      <c r="AJ439" s="501">
        <v>12600</v>
      </c>
      <c r="AK439" s="500">
        <v>15650</v>
      </c>
      <c r="AM439" s="103"/>
      <c r="AN439" s="103"/>
      <c r="AO439" s="103"/>
    </row>
    <row r="440" spans="1:41" s="11" customFormat="1" ht="15" customHeight="1" x14ac:dyDescent="0.25">
      <c r="A440" s="719"/>
      <c r="B440" s="28"/>
      <c r="C440" s="264" t="s">
        <v>1358</v>
      </c>
      <c r="D440" s="496" t="s">
        <v>27</v>
      </c>
      <c r="E440" s="463">
        <f t="shared" si="41"/>
        <v>5135.1855555555558</v>
      </c>
      <c r="G440" s="265">
        <f t="shared" si="42"/>
        <v>27</v>
      </c>
      <c r="H440" s="489">
        <f t="shared" si="45"/>
        <v>4390.7411111111105</v>
      </c>
      <c r="I440" s="490">
        <f t="shared" si="43"/>
        <v>4648.1477777777782</v>
      </c>
      <c r="J440" s="459">
        <f t="shared" si="44"/>
        <v>5135.1855555555558</v>
      </c>
      <c r="K440" s="489">
        <v>4550</v>
      </c>
      <c r="L440" s="490">
        <v>4900</v>
      </c>
      <c r="M440" s="491">
        <v>5350</v>
      </c>
      <c r="N440" s="489">
        <v>4450</v>
      </c>
      <c r="O440" s="490">
        <v>4800</v>
      </c>
      <c r="P440" s="491">
        <v>5250</v>
      </c>
      <c r="Q440" s="489">
        <v>4400</v>
      </c>
      <c r="R440" s="490">
        <v>4500</v>
      </c>
      <c r="S440" s="491">
        <v>5050</v>
      </c>
      <c r="T440" s="489">
        <v>4466.67</v>
      </c>
      <c r="U440" s="490">
        <v>4733.33</v>
      </c>
      <c r="V440" s="491">
        <v>5216.67</v>
      </c>
      <c r="W440" s="489">
        <v>4150</v>
      </c>
      <c r="X440" s="490">
        <v>4500</v>
      </c>
      <c r="Y440" s="491">
        <v>4950</v>
      </c>
      <c r="Z440" s="489">
        <v>4350</v>
      </c>
      <c r="AA440" s="490">
        <v>4700</v>
      </c>
      <c r="AB440" s="491">
        <v>5150</v>
      </c>
      <c r="AC440" s="489">
        <v>4400</v>
      </c>
      <c r="AD440" s="490">
        <v>4500</v>
      </c>
      <c r="AE440" s="491">
        <v>5050</v>
      </c>
      <c r="AF440" s="489">
        <v>4500</v>
      </c>
      <c r="AG440" s="490">
        <v>4600</v>
      </c>
      <c r="AH440" s="491">
        <v>5150</v>
      </c>
      <c r="AI440" s="490">
        <v>4250</v>
      </c>
      <c r="AJ440" s="490">
        <v>4600</v>
      </c>
      <c r="AK440" s="491">
        <v>5050</v>
      </c>
      <c r="AM440" s="103"/>
      <c r="AN440" s="103"/>
      <c r="AO440" s="103"/>
    </row>
    <row r="441" spans="1:41" s="11" customFormat="1" ht="15" customHeight="1" x14ac:dyDescent="0.25">
      <c r="A441" s="719"/>
      <c r="B441" s="28"/>
      <c r="C441" s="62" t="s">
        <v>1357</v>
      </c>
      <c r="D441" s="31" t="s">
        <v>27</v>
      </c>
      <c r="E441" s="59">
        <f t="shared" si="41"/>
        <v>8916.6666666666661</v>
      </c>
      <c r="G441" s="32">
        <f t="shared" si="42"/>
        <v>27</v>
      </c>
      <c r="H441" s="498">
        <f t="shared" si="45"/>
        <v>6974.0744444444445</v>
      </c>
      <c r="I441" s="501">
        <f t="shared" si="43"/>
        <v>7531.4811111111112</v>
      </c>
      <c r="J441" s="499">
        <f t="shared" si="44"/>
        <v>8916.6666666666661</v>
      </c>
      <c r="K441" s="498">
        <v>7300</v>
      </c>
      <c r="L441" s="501">
        <v>7950</v>
      </c>
      <c r="M441" s="500">
        <v>9150</v>
      </c>
      <c r="N441" s="498">
        <v>7200</v>
      </c>
      <c r="O441" s="501">
        <v>7850</v>
      </c>
      <c r="P441" s="500">
        <v>9050</v>
      </c>
      <c r="Q441" s="498">
        <v>6700</v>
      </c>
      <c r="R441" s="501">
        <v>7100</v>
      </c>
      <c r="S441" s="500">
        <v>8800</v>
      </c>
      <c r="T441" s="498">
        <v>7066.67</v>
      </c>
      <c r="U441" s="501">
        <v>7633.33</v>
      </c>
      <c r="V441" s="500">
        <v>9000</v>
      </c>
      <c r="W441" s="498">
        <v>6900</v>
      </c>
      <c r="X441" s="501">
        <v>7550</v>
      </c>
      <c r="Y441" s="500">
        <v>8750</v>
      </c>
      <c r="Z441" s="498">
        <v>7100</v>
      </c>
      <c r="AA441" s="501">
        <v>7750</v>
      </c>
      <c r="AB441" s="500">
        <v>8950</v>
      </c>
      <c r="AC441" s="498">
        <v>6700</v>
      </c>
      <c r="AD441" s="501">
        <v>7100</v>
      </c>
      <c r="AE441" s="500">
        <v>8800</v>
      </c>
      <c r="AF441" s="498">
        <v>6800</v>
      </c>
      <c r="AG441" s="501">
        <v>7200</v>
      </c>
      <c r="AH441" s="500">
        <v>8900</v>
      </c>
      <c r="AI441" s="501">
        <v>7000</v>
      </c>
      <c r="AJ441" s="501">
        <v>7650</v>
      </c>
      <c r="AK441" s="500">
        <v>8850</v>
      </c>
      <c r="AM441" s="103"/>
      <c r="AN441" s="103"/>
      <c r="AO441" s="103"/>
    </row>
    <row r="442" spans="1:41" s="11" customFormat="1" ht="15" customHeight="1" x14ac:dyDescent="0.25">
      <c r="A442" s="719"/>
      <c r="B442" s="28"/>
      <c r="C442" s="264" t="s">
        <v>1356</v>
      </c>
      <c r="D442" s="496" t="s">
        <v>27</v>
      </c>
      <c r="E442" s="463">
        <f t="shared" si="41"/>
        <v>13966.666666666666</v>
      </c>
      <c r="G442" s="265">
        <f t="shared" si="42"/>
        <v>27</v>
      </c>
      <c r="H442" s="489">
        <f t="shared" si="45"/>
        <v>10796.296666666667</v>
      </c>
      <c r="I442" s="490">
        <f t="shared" si="43"/>
        <v>11937.036666666667</v>
      </c>
      <c r="J442" s="459">
        <f t="shared" si="44"/>
        <v>13966.666666666666</v>
      </c>
      <c r="K442" s="489">
        <v>10900</v>
      </c>
      <c r="L442" s="490">
        <v>12050</v>
      </c>
      <c r="M442" s="491">
        <v>14000</v>
      </c>
      <c r="N442" s="489">
        <v>10800</v>
      </c>
      <c r="O442" s="490">
        <v>11950</v>
      </c>
      <c r="P442" s="491">
        <v>14000</v>
      </c>
      <c r="Q442" s="489">
        <v>10900</v>
      </c>
      <c r="R442" s="490">
        <v>11950</v>
      </c>
      <c r="S442" s="491">
        <v>14000</v>
      </c>
      <c r="T442" s="489">
        <v>10866.67</v>
      </c>
      <c r="U442" s="490">
        <v>11983.33</v>
      </c>
      <c r="V442" s="491">
        <v>14000</v>
      </c>
      <c r="W442" s="489">
        <v>10500</v>
      </c>
      <c r="X442" s="490">
        <v>11750</v>
      </c>
      <c r="Y442" s="491">
        <v>13800</v>
      </c>
      <c r="Z442" s="489">
        <v>10700</v>
      </c>
      <c r="AA442" s="490">
        <v>11950</v>
      </c>
      <c r="AB442" s="491">
        <v>14000</v>
      </c>
      <c r="AC442" s="489">
        <v>10900</v>
      </c>
      <c r="AD442" s="490">
        <v>11950</v>
      </c>
      <c r="AE442" s="491">
        <v>14000</v>
      </c>
      <c r="AF442" s="489">
        <v>11000</v>
      </c>
      <c r="AG442" s="490">
        <v>12000</v>
      </c>
      <c r="AH442" s="491">
        <v>14000</v>
      </c>
      <c r="AI442" s="490">
        <v>10600</v>
      </c>
      <c r="AJ442" s="490">
        <v>11850</v>
      </c>
      <c r="AK442" s="491">
        <v>13900</v>
      </c>
      <c r="AM442" s="103"/>
      <c r="AN442" s="103"/>
      <c r="AO442" s="103"/>
    </row>
    <row r="443" spans="1:41" s="11" customFormat="1" ht="15" customHeight="1" x14ac:dyDescent="0.25">
      <c r="A443" s="719"/>
      <c r="B443" s="28"/>
      <c r="C443" s="62" t="s">
        <v>1355</v>
      </c>
      <c r="D443" s="31" t="s">
        <v>27</v>
      </c>
      <c r="E443" s="59">
        <f t="shared" si="41"/>
        <v>15796.296666666665</v>
      </c>
      <c r="G443" s="32">
        <f t="shared" si="42"/>
        <v>27</v>
      </c>
      <c r="H443" s="498">
        <f t="shared" si="45"/>
        <v>12859.258888888889</v>
      </c>
      <c r="I443" s="501">
        <f t="shared" si="43"/>
        <v>14296.296666666667</v>
      </c>
      <c r="J443" s="499">
        <f t="shared" si="44"/>
        <v>15796.296666666665</v>
      </c>
      <c r="K443" s="498">
        <v>13000</v>
      </c>
      <c r="L443" s="501">
        <v>14400</v>
      </c>
      <c r="M443" s="500">
        <v>15900</v>
      </c>
      <c r="N443" s="498">
        <v>12900</v>
      </c>
      <c r="O443" s="501">
        <v>14300</v>
      </c>
      <c r="P443" s="500">
        <v>15800</v>
      </c>
      <c r="Q443" s="498">
        <v>12900</v>
      </c>
      <c r="R443" s="501">
        <v>14400</v>
      </c>
      <c r="S443" s="500">
        <v>15900</v>
      </c>
      <c r="T443" s="498">
        <v>12933.33</v>
      </c>
      <c r="U443" s="501">
        <v>14366.67</v>
      </c>
      <c r="V443" s="500">
        <v>15866.67</v>
      </c>
      <c r="W443" s="498">
        <v>12600</v>
      </c>
      <c r="X443" s="501">
        <v>14000</v>
      </c>
      <c r="Y443" s="500">
        <v>15500</v>
      </c>
      <c r="Z443" s="498">
        <v>12800</v>
      </c>
      <c r="AA443" s="501">
        <v>14200</v>
      </c>
      <c r="AB443" s="500">
        <v>15700</v>
      </c>
      <c r="AC443" s="498">
        <v>12900</v>
      </c>
      <c r="AD443" s="501">
        <v>14400</v>
      </c>
      <c r="AE443" s="500">
        <v>15900</v>
      </c>
      <c r="AF443" s="498">
        <v>13000</v>
      </c>
      <c r="AG443" s="501">
        <v>14500</v>
      </c>
      <c r="AH443" s="500">
        <v>16000</v>
      </c>
      <c r="AI443" s="501">
        <v>12700</v>
      </c>
      <c r="AJ443" s="501">
        <v>14100</v>
      </c>
      <c r="AK443" s="500">
        <v>15600</v>
      </c>
      <c r="AM443" s="103"/>
      <c r="AN443" s="103"/>
      <c r="AO443" s="103"/>
    </row>
    <row r="444" spans="1:41" s="11" customFormat="1" ht="15" customHeight="1" x14ac:dyDescent="0.25">
      <c r="A444" s="719"/>
      <c r="B444" s="28"/>
      <c r="C444" s="264" t="s">
        <v>1359</v>
      </c>
      <c r="D444" s="496" t="s">
        <v>27</v>
      </c>
      <c r="E444" s="463">
        <f t="shared" si="41"/>
        <v>17966.666666666668</v>
      </c>
      <c r="G444" s="265">
        <f t="shared" si="42"/>
        <v>27</v>
      </c>
      <c r="H444" s="489">
        <f t="shared" si="45"/>
        <v>14444.444444444445</v>
      </c>
      <c r="I444" s="490">
        <f t="shared" si="43"/>
        <v>15381.481111111112</v>
      </c>
      <c r="J444" s="459">
        <f t="shared" si="44"/>
        <v>17966.666666666668</v>
      </c>
      <c r="K444" s="489">
        <v>14600</v>
      </c>
      <c r="L444" s="490">
        <v>15500</v>
      </c>
      <c r="M444" s="491">
        <v>18000</v>
      </c>
      <c r="N444" s="489">
        <v>14450</v>
      </c>
      <c r="O444" s="490">
        <v>15400</v>
      </c>
      <c r="P444" s="491">
        <v>18000</v>
      </c>
      <c r="Q444" s="489">
        <v>14450</v>
      </c>
      <c r="R444" s="490">
        <v>15400</v>
      </c>
      <c r="S444" s="491">
        <v>18000</v>
      </c>
      <c r="T444" s="489">
        <v>14500</v>
      </c>
      <c r="U444" s="490">
        <v>15433.33</v>
      </c>
      <c r="V444" s="491">
        <v>18000</v>
      </c>
      <c r="W444" s="489">
        <v>14250</v>
      </c>
      <c r="X444" s="490">
        <v>15200</v>
      </c>
      <c r="Y444" s="491">
        <v>17800</v>
      </c>
      <c r="Z444" s="489">
        <v>14450</v>
      </c>
      <c r="AA444" s="490">
        <v>15400</v>
      </c>
      <c r="AB444" s="491">
        <v>18000</v>
      </c>
      <c r="AC444" s="489">
        <v>14450</v>
      </c>
      <c r="AD444" s="490">
        <v>15400</v>
      </c>
      <c r="AE444" s="491">
        <v>18000</v>
      </c>
      <c r="AF444" s="489">
        <v>14500</v>
      </c>
      <c r="AG444" s="490">
        <v>15400</v>
      </c>
      <c r="AH444" s="491">
        <v>18000</v>
      </c>
      <c r="AI444" s="490">
        <v>14350</v>
      </c>
      <c r="AJ444" s="490">
        <v>15300</v>
      </c>
      <c r="AK444" s="491">
        <v>17900</v>
      </c>
      <c r="AM444" s="103"/>
      <c r="AN444" s="103"/>
      <c r="AO444" s="103"/>
    </row>
    <row r="445" spans="1:41" s="11" customFormat="1" ht="15" customHeight="1" x14ac:dyDescent="0.25">
      <c r="A445" s="719"/>
      <c r="B445" s="28"/>
      <c r="C445" s="62" t="s">
        <v>509</v>
      </c>
      <c r="D445" s="31" t="s">
        <v>27</v>
      </c>
      <c r="E445" s="59">
        <f t="shared" si="41"/>
        <v>6466.666666666667</v>
      </c>
      <c r="G445" s="32">
        <f t="shared" si="42"/>
        <v>27</v>
      </c>
      <c r="H445" s="498">
        <f t="shared" si="45"/>
        <v>4711.1111111111113</v>
      </c>
      <c r="I445" s="501">
        <f t="shared" si="43"/>
        <v>5866.666666666667</v>
      </c>
      <c r="J445" s="499">
        <f t="shared" si="44"/>
        <v>6466.666666666667</v>
      </c>
      <c r="K445" s="498">
        <v>4850</v>
      </c>
      <c r="L445" s="501">
        <v>5900</v>
      </c>
      <c r="M445" s="500">
        <v>6500</v>
      </c>
      <c r="N445" s="498">
        <v>4700</v>
      </c>
      <c r="O445" s="501">
        <v>5900</v>
      </c>
      <c r="P445" s="500">
        <v>6500</v>
      </c>
      <c r="Q445" s="498">
        <v>4850</v>
      </c>
      <c r="R445" s="501">
        <v>5900</v>
      </c>
      <c r="S445" s="500">
        <v>6500</v>
      </c>
      <c r="T445" s="498">
        <v>4800</v>
      </c>
      <c r="U445" s="501">
        <v>5900</v>
      </c>
      <c r="V445" s="500">
        <v>6500</v>
      </c>
      <c r="W445" s="498">
        <v>4350</v>
      </c>
      <c r="X445" s="501">
        <v>5700</v>
      </c>
      <c r="Y445" s="500">
        <v>6300</v>
      </c>
      <c r="Z445" s="498">
        <v>4550</v>
      </c>
      <c r="AA445" s="501">
        <v>5900</v>
      </c>
      <c r="AB445" s="500">
        <v>6500</v>
      </c>
      <c r="AC445" s="498">
        <v>4850</v>
      </c>
      <c r="AD445" s="501">
        <v>5900</v>
      </c>
      <c r="AE445" s="500">
        <v>6500</v>
      </c>
      <c r="AF445" s="498">
        <v>5000</v>
      </c>
      <c r="AG445" s="501">
        <v>5900</v>
      </c>
      <c r="AH445" s="500">
        <v>6500</v>
      </c>
      <c r="AI445" s="501">
        <v>4450</v>
      </c>
      <c r="AJ445" s="501">
        <v>5800</v>
      </c>
      <c r="AK445" s="500">
        <v>6400</v>
      </c>
      <c r="AM445" s="103"/>
      <c r="AN445" s="103"/>
      <c r="AO445" s="103"/>
    </row>
    <row r="446" spans="1:41" s="11" customFormat="1" ht="15" customHeight="1" x14ac:dyDescent="0.25">
      <c r="A446" s="719"/>
      <c r="B446" s="28"/>
      <c r="C446" s="264" t="s">
        <v>508</v>
      </c>
      <c r="D446" s="496" t="s">
        <v>27</v>
      </c>
      <c r="E446" s="463">
        <f t="shared" si="41"/>
        <v>7766.666666666667</v>
      </c>
      <c r="G446" s="265">
        <f t="shared" si="42"/>
        <v>27</v>
      </c>
      <c r="H446" s="489">
        <f t="shared" si="45"/>
        <v>5911.1111111111113</v>
      </c>
      <c r="I446" s="490">
        <f t="shared" si="43"/>
        <v>6466.666666666667</v>
      </c>
      <c r="J446" s="459">
        <f t="shared" si="44"/>
        <v>7766.666666666667</v>
      </c>
      <c r="K446" s="489">
        <v>6050</v>
      </c>
      <c r="L446" s="490">
        <v>6500</v>
      </c>
      <c r="M446" s="491">
        <v>7800</v>
      </c>
      <c r="N446" s="489">
        <v>5900</v>
      </c>
      <c r="O446" s="490">
        <v>6500</v>
      </c>
      <c r="P446" s="491">
        <v>7800</v>
      </c>
      <c r="Q446" s="489">
        <v>6050</v>
      </c>
      <c r="R446" s="490">
        <v>6500</v>
      </c>
      <c r="S446" s="491">
        <v>7800</v>
      </c>
      <c r="T446" s="489">
        <v>6000</v>
      </c>
      <c r="U446" s="490">
        <v>6500</v>
      </c>
      <c r="V446" s="491">
        <v>7800</v>
      </c>
      <c r="W446" s="489">
        <v>5550</v>
      </c>
      <c r="X446" s="490">
        <v>6300</v>
      </c>
      <c r="Y446" s="491">
        <v>7600</v>
      </c>
      <c r="Z446" s="489">
        <v>5750</v>
      </c>
      <c r="AA446" s="490">
        <v>6500</v>
      </c>
      <c r="AB446" s="491">
        <v>7800</v>
      </c>
      <c r="AC446" s="489">
        <v>6050</v>
      </c>
      <c r="AD446" s="490">
        <v>6500</v>
      </c>
      <c r="AE446" s="491">
        <v>7800</v>
      </c>
      <c r="AF446" s="489">
        <v>6200</v>
      </c>
      <c r="AG446" s="490">
        <v>6500</v>
      </c>
      <c r="AH446" s="491">
        <v>7800</v>
      </c>
      <c r="AI446" s="490">
        <v>5650</v>
      </c>
      <c r="AJ446" s="490">
        <v>6400</v>
      </c>
      <c r="AK446" s="491">
        <v>7700</v>
      </c>
      <c r="AM446" s="103"/>
      <c r="AN446" s="103"/>
      <c r="AO446" s="103"/>
    </row>
    <row r="447" spans="1:41" s="11" customFormat="1" ht="15" customHeight="1" x14ac:dyDescent="0.25">
      <c r="A447" s="719"/>
      <c r="B447" s="28"/>
      <c r="C447" s="62" t="s">
        <v>507</v>
      </c>
      <c r="D447" s="31" t="s">
        <v>27</v>
      </c>
      <c r="E447" s="59">
        <f t="shared" si="41"/>
        <v>11966.666666666666</v>
      </c>
      <c r="G447" s="32">
        <f t="shared" si="42"/>
        <v>27</v>
      </c>
      <c r="H447" s="498">
        <f t="shared" si="45"/>
        <v>9361.1111111111113</v>
      </c>
      <c r="I447" s="501">
        <f t="shared" si="43"/>
        <v>9966.6666666666661</v>
      </c>
      <c r="J447" s="499">
        <f t="shared" si="44"/>
        <v>11966.666666666666</v>
      </c>
      <c r="K447" s="498">
        <v>9500</v>
      </c>
      <c r="L447" s="501">
        <v>10000</v>
      </c>
      <c r="M447" s="500">
        <v>12000</v>
      </c>
      <c r="N447" s="498">
        <v>9350</v>
      </c>
      <c r="O447" s="501">
        <v>10000</v>
      </c>
      <c r="P447" s="500">
        <v>12000</v>
      </c>
      <c r="Q447" s="498">
        <v>9500</v>
      </c>
      <c r="R447" s="501">
        <v>10000</v>
      </c>
      <c r="S447" s="500">
        <v>12000</v>
      </c>
      <c r="T447" s="498">
        <v>9450</v>
      </c>
      <c r="U447" s="501">
        <v>10000</v>
      </c>
      <c r="V447" s="500">
        <v>12000</v>
      </c>
      <c r="W447" s="498">
        <v>9000</v>
      </c>
      <c r="X447" s="501">
        <v>9800</v>
      </c>
      <c r="Y447" s="500">
        <v>11800</v>
      </c>
      <c r="Z447" s="498">
        <v>9200</v>
      </c>
      <c r="AA447" s="501">
        <v>10000</v>
      </c>
      <c r="AB447" s="500">
        <v>12000</v>
      </c>
      <c r="AC447" s="498">
        <v>9500</v>
      </c>
      <c r="AD447" s="501">
        <v>10000</v>
      </c>
      <c r="AE447" s="500">
        <v>12000</v>
      </c>
      <c r="AF447" s="498">
        <v>9650</v>
      </c>
      <c r="AG447" s="501">
        <v>10000</v>
      </c>
      <c r="AH447" s="500">
        <v>12000</v>
      </c>
      <c r="AI447" s="501">
        <v>9100</v>
      </c>
      <c r="AJ447" s="501">
        <v>9900</v>
      </c>
      <c r="AK447" s="500">
        <v>11900</v>
      </c>
      <c r="AM447" s="103"/>
      <c r="AN447" s="103"/>
      <c r="AO447" s="103"/>
    </row>
    <row r="448" spans="1:41" s="11" customFormat="1" ht="15" customHeight="1" x14ac:dyDescent="0.25">
      <c r="A448" s="719"/>
      <c r="B448" s="28"/>
      <c r="C448" s="264" t="s">
        <v>506</v>
      </c>
      <c r="D448" s="496" t="s">
        <v>27</v>
      </c>
      <c r="E448" s="463">
        <f t="shared" si="41"/>
        <v>12966.666666666666</v>
      </c>
      <c r="G448" s="265">
        <f t="shared" si="42"/>
        <v>27</v>
      </c>
      <c r="H448" s="489">
        <f t="shared" si="45"/>
        <v>10211.111111111111</v>
      </c>
      <c r="I448" s="490">
        <f t="shared" si="43"/>
        <v>11216.666666666666</v>
      </c>
      <c r="J448" s="459">
        <f t="shared" si="44"/>
        <v>12966.666666666666</v>
      </c>
      <c r="K448" s="489">
        <v>10350</v>
      </c>
      <c r="L448" s="490">
        <v>11250</v>
      </c>
      <c r="M448" s="491">
        <v>13000</v>
      </c>
      <c r="N448" s="489">
        <v>10200</v>
      </c>
      <c r="O448" s="490">
        <v>11250</v>
      </c>
      <c r="P448" s="491">
        <v>13000</v>
      </c>
      <c r="Q448" s="489">
        <v>10350</v>
      </c>
      <c r="R448" s="490">
        <v>11250</v>
      </c>
      <c r="S448" s="491">
        <v>13000</v>
      </c>
      <c r="T448" s="489">
        <v>10300</v>
      </c>
      <c r="U448" s="490">
        <v>11250</v>
      </c>
      <c r="V448" s="491">
        <v>13000</v>
      </c>
      <c r="W448" s="489">
        <v>9850</v>
      </c>
      <c r="X448" s="490">
        <v>11050</v>
      </c>
      <c r="Y448" s="491">
        <v>12800</v>
      </c>
      <c r="Z448" s="489">
        <v>10050</v>
      </c>
      <c r="AA448" s="490">
        <v>11250</v>
      </c>
      <c r="AB448" s="491">
        <v>13000</v>
      </c>
      <c r="AC448" s="489">
        <v>10350</v>
      </c>
      <c r="AD448" s="490">
        <v>11250</v>
      </c>
      <c r="AE448" s="491">
        <v>13000</v>
      </c>
      <c r="AF448" s="489">
        <v>10500</v>
      </c>
      <c r="AG448" s="490">
        <v>11250</v>
      </c>
      <c r="AH448" s="491">
        <v>13000</v>
      </c>
      <c r="AI448" s="490">
        <v>9950</v>
      </c>
      <c r="AJ448" s="490">
        <v>11150</v>
      </c>
      <c r="AK448" s="491">
        <v>12900</v>
      </c>
      <c r="AM448" s="103"/>
      <c r="AN448" s="103"/>
      <c r="AO448" s="103"/>
    </row>
    <row r="449" spans="1:41" s="11" customFormat="1" ht="15" customHeight="1" thickBot="1" x14ac:dyDescent="0.3">
      <c r="A449" s="720"/>
      <c r="B449" s="28"/>
      <c r="C449" s="453" t="s">
        <v>505</v>
      </c>
      <c r="D449" s="454" t="s">
        <v>27</v>
      </c>
      <c r="E449" s="455">
        <f t="shared" si="41"/>
        <v>15466.666666666666</v>
      </c>
      <c r="G449" s="36">
        <f t="shared" si="42"/>
        <v>27</v>
      </c>
      <c r="H449" s="498">
        <f t="shared" si="45"/>
        <v>11961.111111111111</v>
      </c>
      <c r="I449" s="501">
        <f t="shared" si="43"/>
        <v>13466.666666666666</v>
      </c>
      <c r="J449" s="499">
        <f t="shared" si="44"/>
        <v>15466.666666666666</v>
      </c>
      <c r="K449" s="498">
        <v>12100</v>
      </c>
      <c r="L449" s="501">
        <v>13500</v>
      </c>
      <c r="M449" s="500">
        <v>15500</v>
      </c>
      <c r="N449" s="498">
        <v>11950</v>
      </c>
      <c r="O449" s="501">
        <v>13500</v>
      </c>
      <c r="P449" s="500">
        <v>15500</v>
      </c>
      <c r="Q449" s="498">
        <v>12100</v>
      </c>
      <c r="R449" s="501">
        <v>13500</v>
      </c>
      <c r="S449" s="500">
        <v>15500</v>
      </c>
      <c r="T449" s="498">
        <v>12050</v>
      </c>
      <c r="U449" s="501">
        <v>13500</v>
      </c>
      <c r="V449" s="500">
        <v>15500</v>
      </c>
      <c r="W449" s="498">
        <v>11600</v>
      </c>
      <c r="X449" s="501">
        <v>13300</v>
      </c>
      <c r="Y449" s="500">
        <v>15300</v>
      </c>
      <c r="Z449" s="498">
        <v>11800</v>
      </c>
      <c r="AA449" s="501">
        <v>13500</v>
      </c>
      <c r="AB449" s="500">
        <v>15500</v>
      </c>
      <c r="AC449" s="498">
        <v>12100</v>
      </c>
      <c r="AD449" s="501">
        <v>13500</v>
      </c>
      <c r="AE449" s="500">
        <v>15500</v>
      </c>
      <c r="AF449" s="498">
        <v>12250</v>
      </c>
      <c r="AG449" s="501">
        <v>13500</v>
      </c>
      <c r="AH449" s="500">
        <v>15500</v>
      </c>
      <c r="AI449" s="501">
        <v>11700</v>
      </c>
      <c r="AJ449" s="501">
        <v>13400</v>
      </c>
      <c r="AK449" s="500">
        <v>15400</v>
      </c>
      <c r="AM449" s="103"/>
      <c r="AN449" s="103"/>
      <c r="AO449" s="103"/>
    </row>
    <row r="450" spans="1:41" s="11" customFormat="1" ht="15" customHeight="1" x14ac:dyDescent="0.25">
      <c r="A450" s="718" t="s">
        <v>520</v>
      </c>
      <c r="B450" s="28"/>
      <c r="C450" s="516" t="s">
        <v>524</v>
      </c>
      <c r="D450" s="505" t="s">
        <v>27</v>
      </c>
      <c r="E450" s="462">
        <f t="shared" si="41"/>
        <v>14466.666666666666</v>
      </c>
      <c r="G450" s="266">
        <f t="shared" si="42"/>
        <v>27</v>
      </c>
      <c r="H450" s="485">
        <f t="shared" si="45"/>
        <v>11711.111111111111</v>
      </c>
      <c r="I450" s="486">
        <f t="shared" si="43"/>
        <v>12466.666666666666</v>
      </c>
      <c r="J450" s="533">
        <f t="shared" si="44"/>
        <v>14466.666666666666</v>
      </c>
      <c r="K450" s="485">
        <v>11850</v>
      </c>
      <c r="L450" s="486">
        <v>12500</v>
      </c>
      <c r="M450" s="487">
        <v>14500</v>
      </c>
      <c r="N450" s="485">
        <v>11700</v>
      </c>
      <c r="O450" s="486">
        <v>12500</v>
      </c>
      <c r="P450" s="487">
        <v>14500</v>
      </c>
      <c r="Q450" s="485">
        <v>11850</v>
      </c>
      <c r="R450" s="486">
        <v>12500</v>
      </c>
      <c r="S450" s="487">
        <v>14500</v>
      </c>
      <c r="T450" s="485">
        <v>11800</v>
      </c>
      <c r="U450" s="486">
        <v>12500</v>
      </c>
      <c r="V450" s="487">
        <v>14500</v>
      </c>
      <c r="W450" s="485">
        <v>11350</v>
      </c>
      <c r="X450" s="486">
        <v>12300</v>
      </c>
      <c r="Y450" s="487">
        <v>14300</v>
      </c>
      <c r="Z450" s="485">
        <v>11550</v>
      </c>
      <c r="AA450" s="486">
        <v>12500</v>
      </c>
      <c r="AB450" s="487">
        <v>14500</v>
      </c>
      <c r="AC450" s="485">
        <v>11850</v>
      </c>
      <c r="AD450" s="486">
        <v>12500</v>
      </c>
      <c r="AE450" s="487">
        <v>14500</v>
      </c>
      <c r="AF450" s="485">
        <v>12000</v>
      </c>
      <c r="AG450" s="486">
        <v>12500</v>
      </c>
      <c r="AH450" s="487">
        <v>14500</v>
      </c>
      <c r="AI450" s="486">
        <v>11450</v>
      </c>
      <c r="AJ450" s="486">
        <v>12400</v>
      </c>
      <c r="AK450" s="487">
        <v>14400</v>
      </c>
      <c r="AM450" s="103"/>
      <c r="AN450" s="103"/>
      <c r="AO450" s="103"/>
    </row>
    <row r="451" spans="1:41" s="11" customFormat="1" ht="15" customHeight="1" x14ac:dyDescent="0.25">
      <c r="A451" s="719"/>
      <c r="B451" s="28"/>
      <c r="C451" s="62" t="s">
        <v>523</v>
      </c>
      <c r="D451" s="31" t="s">
        <v>92</v>
      </c>
      <c r="E451" s="59">
        <f t="shared" si="41"/>
        <v>15796.296666666665</v>
      </c>
      <c r="G451" s="32">
        <f t="shared" si="42"/>
        <v>27</v>
      </c>
      <c r="H451" s="498">
        <f t="shared" si="45"/>
        <v>13046.296666666667</v>
      </c>
      <c r="I451" s="501">
        <f t="shared" si="43"/>
        <v>13296.296666666667</v>
      </c>
      <c r="J451" s="499">
        <f t="shared" si="44"/>
        <v>15796.296666666665</v>
      </c>
      <c r="K451" s="498">
        <v>13150</v>
      </c>
      <c r="L451" s="501">
        <v>13400</v>
      </c>
      <c r="M451" s="500">
        <v>15900</v>
      </c>
      <c r="N451" s="498">
        <v>13050</v>
      </c>
      <c r="O451" s="501">
        <v>13300</v>
      </c>
      <c r="P451" s="500">
        <v>15800</v>
      </c>
      <c r="Q451" s="498">
        <v>13150</v>
      </c>
      <c r="R451" s="501">
        <v>13400</v>
      </c>
      <c r="S451" s="500">
        <v>15900</v>
      </c>
      <c r="T451" s="498">
        <v>13116.67</v>
      </c>
      <c r="U451" s="501">
        <v>13366.67</v>
      </c>
      <c r="V451" s="500">
        <v>15866.67</v>
      </c>
      <c r="W451" s="498">
        <v>12750</v>
      </c>
      <c r="X451" s="501">
        <v>13000</v>
      </c>
      <c r="Y451" s="500">
        <v>15500</v>
      </c>
      <c r="Z451" s="498">
        <v>12950</v>
      </c>
      <c r="AA451" s="501">
        <v>13200</v>
      </c>
      <c r="AB451" s="500">
        <v>15700</v>
      </c>
      <c r="AC451" s="498">
        <v>13150</v>
      </c>
      <c r="AD451" s="501">
        <v>13400</v>
      </c>
      <c r="AE451" s="500">
        <v>15900</v>
      </c>
      <c r="AF451" s="498">
        <v>13250</v>
      </c>
      <c r="AG451" s="501">
        <v>13500</v>
      </c>
      <c r="AH451" s="500">
        <v>16000</v>
      </c>
      <c r="AI451" s="501">
        <v>12850</v>
      </c>
      <c r="AJ451" s="501">
        <v>13100</v>
      </c>
      <c r="AK451" s="500">
        <v>15600</v>
      </c>
      <c r="AM451" s="103"/>
      <c r="AN451" s="103"/>
      <c r="AO451" s="103"/>
    </row>
    <row r="452" spans="1:41" s="11" customFormat="1" ht="15" customHeight="1" x14ac:dyDescent="0.25">
      <c r="A452" s="719"/>
      <c r="B452" s="28"/>
      <c r="C452" s="264" t="s">
        <v>522</v>
      </c>
      <c r="D452" s="496" t="s">
        <v>94</v>
      </c>
      <c r="E452" s="463">
        <f t="shared" si="41"/>
        <v>16796.296666666665</v>
      </c>
      <c r="G452" s="265">
        <f t="shared" si="42"/>
        <v>27</v>
      </c>
      <c r="H452" s="489">
        <f t="shared" si="45"/>
        <v>13711.111111111111</v>
      </c>
      <c r="I452" s="490">
        <f t="shared" si="43"/>
        <v>14859.258888888891</v>
      </c>
      <c r="J452" s="459">
        <f t="shared" si="44"/>
        <v>16796.296666666665</v>
      </c>
      <c r="K452" s="489">
        <v>13850</v>
      </c>
      <c r="L452" s="490">
        <v>15000</v>
      </c>
      <c r="M452" s="491">
        <v>16900</v>
      </c>
      <c r="N452" s="489">
        <v>13700</v>
      </c>
      <c r="O452" s="490">
        <v>14900</v>
      </c>
      <c r="P452" s="491">
        <v>16800</v>
      </c>
      <c r="Q452" s="489">
        <v>13850</v>
      </c>
      <c r="R452" s="490">
        <v>14900</v>
      </c>
      <c r="S452" s="491">
        <v>16900</v>
      </c>
      <c r="T452" s="489">
        <v>13800</v>
      </c>
      <c r="U452" s="490">
        <v>14933.33</v>
      </c>
      <c r="V452" s="491">
        <v>16866.669999999998</v>
      </c>
      <c r="W452" s="489">
        <v>13350</v>
      </c>
      <c r="X452" s="490">
        <v>14600</v>
      </c>
      <c r="Y452" s="491">
        <v>16500</v>
      </c>
      <c r="Z452" s="489">
        <v>13550</v>
      </c>
      <c r="AA452" s="490">
        <v>14800</v>
      </c>
      <c r="AB452" s="491">
        <v>16700</v>
      </c>
      <c r="AC452" s="489">
        <v>13850</v>
      </c>
      <c r="AD452" s="490">
        <v>14900</v>
      </c>
      <c r="AE452" s="491">
        <v>16900</v>
      </c>
      <c r="AF452" s="489">
        <v>14000</v>
      </c>
      <c r="AG452" s="490">
        <v>15000</v>
      </c>
      <c r="AH452" s="491">
        <v>17000</v>
      </c>
      <c r="AI452" s="490">
        <v>13450</v>
      </c>
      <c r="AJ452" s="490">
        <v>14700</v>
      </c>
      <c r="AK452" s="491">
        <v>16600</v>
      </c>
      <c r="AM452" s="103"/>
      <c r="AN452" s="103"/>
      <c r="AO452" s="103"/>
    </row>
    <row r="453" spans="1:41" s="11" customFormat="1" ht="15" customHeight="1" x14ac:dyDescent="0.25">
      <c r="A453" s="719"/>
      <c r="B453" s="28"/>
      <c r="C453" s="62" t="s">
        <v>521</v>
      </c>
      <c r="D453" s="31" t="s">
        <v>94</v>
      </c>
      <c r="E453" s="59">
        <f t="shared" si="41"/>
        <v>17953.703333333335</v>
      </c>
      <c r="G453" s="32">
        <f t="shared" si="42"/>
        <v>27</v>
      </c>
      <c r="H453" s="498">
        <f t="shared" si="45"/>
        <v>14311.111111111111</v>
      </c>
      <c r="I453" s="501">
        <f t="shared" si="43"/>
        <v>15859.258888888891</v>
      </c>
      <c r="J453" s="499">
        <f t="shared" si="44"/>
        <v>17953.703333333335</v>
      </c>
      <c r="K453" s="498">
        <v>14450</v>
      </c>
      <c r="L453" s="501">
        <v>16000</v>
      </c>
      <c r="M453" s="500">
        <v>18150</v>
      </c>
      <c r="N453" s="498">
        <v>14300</v>
      </c>
      <c r="O453" s="501">
        <v>15900</v>
      </c>
      <c r="P453" s="500">
        <v>18050</v>
      </c>
      <c r="Q453" s="498">
        <v>14450</v>
      </c>
      <c r="R453" s="501">
        <v>15900</v>
      </c>
      <c r="S453" s="500">
        <v>17900</v>
      </c>
      <c r="T453" s="498">
        <v>14400</v>
      </c>
      <c r="U453" s="501">
        <v>15933.33</v>
      </c>
      <c r="V453" s="500">
        <v>18033.330000000002</v>
      </c>
      <c r="W453" s="498">
        <v>13950</v>
      </c>
      <c r="X453" s="501">
        <v>15600</v>
      </c>
      <c r="Y453" s="500">
        <v>17750</v>
      </c>
      <c r="Z453" s="498">
        <v>14150</v>
      </c>
      <c r="AA453" s="501">
        <v>15800</v>
      </c>
      <c r="AB453" s="500">
        <v>17950</v>
      </c>
      <c r="AC453" s="498">
        <v>14450</v>
      </c>
      <c r="AD453" s="501">
        <v>15900</v>
      </c>
      <c r="AE453" s="500">
        <v>17900</v>
      </c>
      <c r="AF453" s="498">
        <v>14600</v>
      </c>
      <c r="AG453" s="501">
        <v>16000</v>
      </c>
      <c r="AH453" s="500">
        <v>18000</v>
      </c>
      <c r="AI453" s="501">
        <v>14050</v>
      </c>
      <c r="AJ453" s="501">
        <v>15700</v>
      </c>
      <c r="AK453" s="500">
        <v>17850</v>
      </c>
      <c r="AM453" s="103"/>
      <c r="AN453" s="103"/>
      <c r="AO453" s="103"/>
    </row>
    <row r="454" spans="1:41" s="11" customFormat="1" ht="15" customHeight="1" x14ac:dyDescent="0.25">
      <c r="A454" s="719"/>
      <c r="B454" s="28"/>
      <c r="C454" s="264" t="s">
        <v>1361</v>
      </c>
      <c r="D454" s="496" t="s">
        <v>27</v>
      </c>
      <c r="E454" s="463">
        <f t="shared" si="41"/>
        <v>19859.258888888889</v>
      </c>
      <c r="G454" s="265">
        <f t="shared" si="42"/>
        <v>27</v>
      </c>
      <c r="H454" s="489">
        <f t="shared" si="45"/>
        <v>15620.370000000003</v>
      </c>
      <c r="I454" s="490">
        <f t="shared" si="43"/>
        <v>16985.185555555552</v>
      </c>
      <c r="J454" s="459">
        <f t="shared" si="44"/>
        <v>19859.258888888889</v>
      </c>
      <c r="K454" s="489">
        <v>16000</v>
      </c>
      <c r="L454" s="490">
        <v>17200</v>
      </c>
      <c r="M454" s="491">
        <v>20000</v>
      </c>
      <c r="N454" s="489">
        <v>15850</v>
      </c>
      <c r="O454" s="490">
        <v>17100</v>
      </c>
      <c r="P454" s="491">
        <v>19900</v>
      </c>
      <c r="Q454" s="489">
        <v>15350</v>
      </c>
      <c r="R454" s="490">
        <v>16900</v>
      </c>
      <c r="S454" s="491">
        <v>19900</v>
      </c>
      <c r="T454" s="489">
        <v>15733.33</v>
      </c>
      <c r="U454" s="490">
        <v>17066.669999999998</v>
      </c>
      <c r="V454" s="491">
        <v>19933.330000000002</v>
      </c>
      <c r="W454" s="489">
        <v>15500</v>
      </c>
      <c r="X454" s="490">
        <v>16800</v>
      </c>
      <c r="Y454" s="491">
        <v>19600</v>
      </c>
      <c r="Z454" s="489">
        <v>15700</v>
      </c>
      <c r="AA454" s="490">
        <v>17000</v>
      </c>
      <c r="AB454" s="491">
        <v>19800</v>
      </c>
      <c r="AC454" s="489">
        <v>15350</v>
      </c>
      <c r="AD454" s="490">
        <v>16900</v>
      </c>
      <c r="AE454" s="491">
        <v>19900</v>
      </c>
      <c r="AF454" s="489">
        <v>15500</v>
      </c>
      <c r="AG454" s="490">
        <v>17000</v>
      </c>
      <c r="AH454" s="491">
        <v>20000</v>
      </c>
      <c r="AI454" s="490">
        <v>15600</v>
      </c>
      <c r="AJ454" s="490">
        <v>16900</v>
      </c>
      <c r="AK454" s="491">
        <v>19700</v>
      </c>
      <c r="AM454" s="103"/>
      <c r="AN454" s="103"/>
      <c r="AO454" s="103"/>
    </row>
    <row r="455" spans="1:41" s="11" customFormat="1" ht="15" customHeight="1" x14ac:dyDescent="0.25">
      <c r="A455" s="719"/>
      <c r="B455" s="28"/>
      <c r="C455" s="62" t="s">
        <v>1368</v>
      </c>
      <c r="D455" s="31" t="s">
        <v>27</v>
      </c>
      <c r="E455" s="59">
        <f t="shared" si="41"/>
        <v>5596.2966666666662</v>
      </c>
      <c r="G455" s="32">
        <f t="shared" si="42"/>
        <v>27</v>
      </c>
      <c r="H455" s="498">
        <f t="shared" si="45"/>
        <v>4711.1111111111113</v>
      </c>
      <c r="I455" s="501">
        <f t="shared" si="43"/>
        <v>5046.2966666666662</v>
      </c>
      <c r="J455" s="499">
        <f t="shared" si="44"/>
        <v>5596.2966666666662</v>
      </c>
      <c r="K455" s="498">
        <v>4850</v>
      </c>
      <c r="L455" s="501">
        <v>5150</v>
      </c>
      <c r="M455" s="500">
        <v>5700</v>
      </c>
      <c r="N455" s="498">
        <v>4700</v>
      </c>
      <c r="O455" s="501">
        <v>5050</v>
      </c>
      <c r="P455" s="500">
        <v>5600</v>
      </c>
      <c r="Q455" s="498">
        <v>4850</v>
      </c>
      <c r="R455" s="501">
        <v>5150</v>
      </c>
      <c r="S455" s="500">
        <v>5700</v>
      </c>
      <c r="T455" s="498">
        <v>4800</v>
      </c>
      <c r="U455" s="501">
        <v>5116.67</v>
      </c>
      <c r="V455" s="500">
        <v>5666.67</v>
      </c>
      <c r="W455" s="498">
        <v>4350</v>
      </c>
      <c r="X455" s="501">
        <v>4750</v>
      </c>
      <c r="Y455" s="500">
        <v>5300</v>
      </c>
      <c r="Z455" s="498">
        <v>4550</v>
      </c>
      <c r="AA455" s="501">
        <v>4950</v>
      </c>
      <c r="AB455" s="500">
        <v>5500</v>
      </c>
      <c r="AC455" s="498">
        <v>4850</v>
      </c>
      <c r="AD455" s="501">
        <v>5150</v>
      </c>
      <c r="AE455" s="500">
        <v>5700</v>
      </c>
      <c r="AF455" s="498">
        <v>5000</v>
      </c>
      <c r="AG455" s="501">
        <v>5250</v>
      </c>
      <c r="AH455" s="500">
        <v>5800</v>
      </c>
      <c r="AI455" s="501">
        <v>4450</v>
      </c>
      <c r="AJ455" s="501">
        <v>4850</v>
      </c>
      <c r="AK455" s="500">
        <v>5400</v>
      </c>
      <c r="AM455" s="103"/>
      <c r="AN455" s="103"/>
      <c r="AO455" s="103"/>
    </row>
    <row r="456" spans="1:41" s="11" customFormat="1" ht="15" customHeight="1" x14ac:dyDescent="0.25">
      <c r="A456" s="719"/>
      <c r="B456" s="28"/>
      <c r="C456" s="264" t="s">
        <v>1369</v>
      </c>
      <c r="D456" s="496" t="s">
        <v>27</v>
      </c>
      <c r="E456" s="463">
        <f t="shared" si="41"/>
        <v>8796.2966666666671</v>
      </c>
      <c r="G456" s="265">
        <f t="shared" si="42"/>
        <v>27</v>
      </c>
      <c r="H456" s="489">
        <f t="shared" si="45"/>
        <v>6611.1111111111113</v>
      </c>
      <c r="I456" s="490">
        <f t="shared" si="43"/>
        <v>7196.2966666666662</v>
      </c>
      <c r="J456" s="459">
        <f t="shared" si="44"/>
        <v>8796.2966666666671</v>
      </c>
      <c r="K456" s="489">
        <v>6750</v>
      </c>
      <c r="L456" s="490">
        <v>7300</v>
      </c>
      <c r="M456" s="491">
        <v>8900</v>
      </c>
      <c r="N456" s="489">
        <v>6600</v>
      </c>
      <c r="O456" s="490">
        <v>7200</v>
      </c>
      <c r="P456" s="491">
        <v>8800</v>
      </c>
      <c r="Q456" s="489">
        <v>6750</v>
      </c>
      <c r="R456" s="490">
        <v>7300</v>
      </c>
      <c r="S456" s="491">
        <v>8900</v>
      </c>
      <c r="T456" s="489">
        <v>6700</v>
      </c>
      <c r="U456" s="490">
        <v>7266.67</v>
      </c>
      <c r="V456" s="491">
        <v>8866.67</v>
      </c>
      <c r="W456" s="489">
        <v>6250</v>
      </c>
      <c r="X456" s="490">
        <v>6900</v>
      </c>
      <c r="Y456" s="491">
        <v>8500</v>
      </c>
      <c r="Z456" s="489">
        <v>6450</v>
      </c>
      <c r="AA456" s="490">
        <v>7100</v>
      </c>
      <c r="AB456" s="491">
        <v>8700</v>
      </c>
      <c r="AC456" s="489">
        <v>6750</v>
      </c>
      <c r="AD456" s="490">
        <v>7300</v>
      </c>
      <c r="AE456" s="491">
        <v>8900</v>
      </c>
      <c r="AF456" s="489">
        <v>6900</v>
      </c>
      <c r="AG456" s="490">
        <v>7400</v>
      </c>
      <c r="AH456" s="491">
        <v>9000</v>
      </c>
      <c r="AI456" s="490">
        <v>6350</v>
      </c>
      <c r="AJ456" s="490">
        <v>7000</v>
      </c>
      <c r="AK456" s="491">
        <v>8600</v>
      </c>
      <c r="AM456" s="103"/>
      <c r="AN456" s="103"/>
      <c r="AO456" s="103"/>
    </row>
    <row r="457" spans="1:41" s="11" customFormat="1" ht="15" customHeight="1" x14ac:dyDescent="0.25">
      <c r="A457" s="719"/>
      <c r="B457" s="28"/>
      <c r="C457" s="62" t="s">
        <v>1370</v>
      </c>
      <c r="D457" s="31" t="s">
        <v>27</v>
      </c>
      <c r="E457" s="59">
        <f t="shared" si="41"/>
        <v>10796.296666666667</v>
      </c>
      <c r="G457" s="32">
        <f t="shared" si="42"/>
        <v>27</v>
      </c>
      <c r="H457" s="498">
        <f t="shared" si="45"/>
        <v>9511.1111111111113</v>
      </c>
      <c r="I457" s="501">
        <f t="shared" si="43"/>
        <v>10196.296666666667</v>
      </c>
      <c r="J457" s="499">
        <f t="shared" si="44"/>
        <v>10796.296666666667</v>
      </c>
      <c r="K457" s="498">
        <v>9650</v>
      </c>
      <c r="L457" s="501">
        <v>10300</v>
      </c>
      <c r="M457" s="500">
        <v>10900</v>
      </c>
      <c r="N457" s="498">
        <v>9500</v>
      </c>
      <c r="O457" s="501">
        <v>10200</v>
      </c>
      <c r="P457" s="500">
        <v>10800</v>
      </c>
      <c r="Q457" s="498">
        <v>9650</v>
      </c>
      <c r="R457" s="501">
        <v>10300</v>
      </c>
      <c r="S457" s="500">
        <v>10900</v>
      </c>
      <c r="T457" s="498">
        <v>9600</v>
      </c>
      <c r="U457" s="501">
        <v>10266.67</v>
      </c>
      <c r="V457" s="500">
        <v>10866.67</v>
      </c>
      <c r="W457" s="498">
        <v>9150</v>
      </c>
      <c r="X457" s="501">
        <v>9900</v>
      </c>
      <c r="Y457" s="500">
        <v>10500</v>
      </c>
      <c r="Z457" s="498">
        <v>9350</v>
      </c>
      <c r="AA457" s="501">
        <v>10100</v>
      </c>
      <c r="AB457" s="500">
        <v>10700</v>
      </c>
      <c r="AC457" s="498">
        <v>9650</v>
      </c>
      <c r="AD457" s="501">
        <v>10300</v>
      </c>
      <c r="AE457" s="500">
        <v>10900</v>
      </c>
      <c r="AF457" s="498">
        <v>9800</v>
      </c>
      <c r="AG457" s="501">
        <v>10400</v>
      </c>
      <c r="AH457" s="500">
        <v>11000</v>
      </c>
      <c r="AI457" s="501">
        <v>9250</v>
      </c>
      <c r="AJ457" s="501">
        <v>10000</v>
      </c>
      <c r="AK457" s="500">
        <v>10600</v>
      </c>
      <c r="AM457" s="103"/>
      <c r="AN457" s="103"/>
      <c r="AO457" s="103"/>
    </row>
    <row r="458" spans="1:41" s="11" customFormat="1" ht="15" customHeight="1" x14ac:dyDescent="0.25">
      <c r="A458" s="719"/>
      <c r="B458" s="28"/>
      <c r="C458" s="264" t="s">
        <v>1371</v>
      </c>
      <c r="D458" s="496" t="s">
        <v>27</v>
      </c>
      <c r="E458" s="463">
        <f t="shared" si="41"/>
        <v>13296.296666666667</v>
      </c>
      <c r="G458" s="265">
        <f t="shared" si="42"/>
        <v>27</v>
      </c>
      <c r="H458" s="489">
        <f t="shared" si="45"/>
        <v>11711.111111111111</v>
      </c>
      <c r="I458" s="490">
        <f t="shared" si="43"/>
        <v>12596.296666666667</v>
      </c>
      <c r="J458" s="459">
        <f t="shared" si="44"/>
        <v>13296.296666666667</v>
      </c>
      <c r="K458" s="489">
        <v>11850</v>
      </c>
      <c r="L458" s="490">
        <v>12700</v>
      </c>
      <c r="M458" s="491">
        <v>13400</v>
      </c>
      <c r="N458" s="489">
        <v>11700</v>
      </c>
      <c r="O458" s="490">
        <v>12600</v>
      </c>
      <c r="P458" s="491">
        <v>13300</v>
      </c>
      <c r="Q458" s="489">
        <v>11850</v>
      </c>
      <c r="R458" s="490">
        <v>12700</v>
      </c>
      <c r="S458" s="491">
        <v>13400</v>
      </c>
      <c r="T458" s="489">
        <v>11800</v>
      </c>
      <c r="U458" s="490">
        <v>12666.67</v>
      </c>
      <c r="V458" s="491">
        <v>13366.67</v>
      </c>
      <c r="W458" s="489">
        <v>11350</v>
      </c>
      <c r="X458" s="490">
        <v>12300</v>
      </c>
      <c r="Y458" s="491">
        <v>13000</v>
      </c>
      <c r="Z458" s="489">
        <v>11550</v>
      </c>
      <c r="AA458" s="490">
        <v>12500</v>
      </c>
      <c r="AB458" s="491">
        <v>13200</v>
      </c>
      <c r="AC458" s="489">
        <v>11850</v>
      </c>
      <c r="AD458" s="490">
        <v>12700</v>
      </c>
      <c r="AE458" s="491">
        <v>13400</v>
      </c>
      <c r="AF458" s="489">
        <v>12000</v>
      </c>
      <c r="AG458" s="490">
        <v>12800</v>
      </c>
      <c r="AH458" s="491">
        <v>13500</v>
      </c>
      <c r="AI458" s="490">
        <v>11450</v>
      </c>
      <c r="AJ458" s="490">
        <v>12400</v>
      </c>
      <c r="AK458" s="491">
        <v>13100</v>
      </c>
      <c r="AM458" s="103"/>
      <c r="AN458" s="103"/>
      <c r="AO458" s="103"/>
    </row>
    <row r="459" spans="1:41" s="11" customFormat="1" ht="15" customHeight="1" x14ac:dyDescent="0.25">
      <c r="A459" s="719"/>
      <c r="B459" s="28"/>
      <c r="C459" s="62" t="s">
        <v>1372</v>
      </c>
      <c r="D459" s="31" t="s">
        <v>27</v>
      </c>
      <c r="E459" s="59">
        <f t="shared" si="41"/>
        <v>14796.296666666665</v>
      </c>
      <c r="G459" s="32">
        <f t="shared" si="42"/>
        <v>27</v>
      </c>
      <c r="H459" s="498">
        <f t="shared" si="45"/>
        <v>12711.111111111111</v>
      </c>
      <c r="I459" s="501">
        <f t="shared" si="43"/>
        <v>13796.296666666667</v>
      </c>
      <c r="J459" s="499">
        <f t="shared" si="44"/>
        <v>14796.296666666665</v>
      </c>
      <c r="K459" s="498">
        <v>12850</v>
      </c>
      <c r="L459" s="501">
        <v>13900</v>
      </c>
      <c r="M459" s="500">
        <v>14900</v>
      </c>
      <c r="N459" s="498">
        <v>12700</v>
      </c>
      <c r="O459" s="501">
        <v>13800</v>
      </c>
      <c r="P459" s="500">
        <v>14800</v>
      </c>
      <c r="Q459" s="498">
        <v>12850</v>
      </c>
      <c r="R459" s="501">
        <v>13900</v>
      </c>
      <c r="S459" s="500">
        <v>14900</v>
      </c>
      <c r="T459" s="498">
        <v>12800</v>
      </c>
      <c r="U459" s="501">
        <v>13866.67</v>
      </c>
      <c r="V459" s="500">
        <v>14866.67</v>
      </c>
      <c r="W459" s="498">
        <v>12350</v>
      </c>
      <c r="X459" s="501">
        <v>13500</v>
      </c>
      <c r="Y459" s="500">
        <v>14500</v>
      </c>
      <c r="Z459" s="498">
        <v>12550</v>
      </c>
      <c r="AA459" s="501">
        <v>13700</v>
      </c>
      <c r="AB459" s="500">
        <v>14700</v>
      </c>
      <c r="AC459" s="498">
        <v>12850</v>
      </c>
      <c r="AD459" s="501">
        <v>13900</v>
      </c>
      <c r="AE459" s="500">
        <v>14900</v>
      </c>
      <c r="AF459" s="498">
        <v>13000</v>
      </c>
      <c r="AG459" s="501">
        <v>14000</v>
      </c>
      <c r="AH459" s="500">
        <v>15000</v>
      </c>
      <c r="AI459" s="501">
        <v>12450</v>
      </c>
      <c r="AJ459" s="501">
        <v>13600</v>
      </c>
      <c r="AK459" s="500">
        <v>14600</v>
      </c>
      <c r="AM459" s="103"/>
      <c r="AN459" s="103"/>
      <c r="AO459" s="103"/>
    </row>
    <row r="460" spans="1:41" s="11" customFormat="1" ht="15" customHeight="1" x14ac:dyDescent="0.25">
      <c r="A460" s="719"/>
      <c r="B460" s="28"/>
      <c r="C460" s="264" t="s">
        <v>1373</v>
      </c>
      <c r="D460" s="496" t="s">
        <v>27</v>
      </c>
      <c r="E460" s="463">
        <f t="shared" si="41"/>
        <v>5596.2966666666662</v>
      </c>
      <c r="G460" s="265">
        <f t="shared" si="42"/>
        <v>27</v>
      </c>
      <c r="H460" s="489">
        <f t="shared" si="45"/>
        <v>4711.1111111111113</v>
      </c>
      <c r="I460" s="490">
        <f t="shared" si="43"/>
        <v>5046.2966666666662</v>
      </c>
      <c r="J460" s="459">
        <f t="shared" si="44"/>
        <v>5596.2966666666662</v>
      </c>
      <c r="K460" s="489">
        <v>4850</v>
      </c>
      <c r="L460" s="490">
        <v>5150</v>
      </c>
      <c r="M460" s="491">
        <v>5700</v>
      </c>
      <c r="N460" s="489">
        <v>4700</v>
      </c>
      <c r="O460" s="490">
        <v>5050</v>
      </c>
      <c r="P460" s="491">
        <v>5600</v>
      </c>
      <c r="Q460" s="489">
        <v>4850</v>
      </c>
      <c r="R460" s="490">
        <v>5150</v>
      </c>
      <c r="S460" s="491">
        <v>5700</v>
      </c>
      <c r="T460" s="489">
        <v>4800</v>
      </c>
      <c r="U460" s="490">
        <v>5116.67</v>
      </c>
      <c r="V460" s="491">
        <v>5666.67</v>
      </c>
      <c r="W460" s="489">
        <v>4350</v>
      </c>
      <c r="X460" s="490">
        <v>4750</v>
      </c>
      <c r="Y460" s="491">
        <v>5300</v>
      </c>
      <c r="Z460" s="489">
        <v>4550</v>
      </c>
      <c r="AA460" s="490">
        <v>4950</v>
      </c>
      <c r="AB460" s="491">
        <v>5500</v>
      </c>
      <c r="AC460" s="489">
        <v>4850</v>
      </c>
      <c r="AD460" s="490">
        <v>5150</v>
      </c>
      <c r="AE460" s="491">
        <v>5700</v>
      </c>
      <c r="AF460" s="489">
        <v>5000</v>
      </c>
      <c r="AG460" s="490">
        <v>5250</v>
      </c>
      <c r="AH460" s="491">
        <v>5800</v>
      </c>
      <c r="AI460" s="490">
        <v>4450</v>
      </c>
      <c r="AJ460" s="490">
        <v>4850</v>
      </c>
      <c r="AK460" s="491">
        <v>5400</v>
      </c>
      <c r="AM460" s="103"/>
      <c r="AN460" s="103"/>
      <c r="AO460" s="103"/>
    </row>
    <row r="461" spans="1:41" s="11" customFormat="1" ht="15" customHeight="1" x14ac:dyDescent="0.25">
      <c r="A461" s="719"/>
      <c r="B461" s="28"/>
      <c r="C461" s="62" t="s">
        <v>1374</v>
      </c>
      <c r="D461" s="31" t="s">
        <v>27</v>
      </c>
      <c r="E461" s="59">
        <f t="shared" ref="E461:E492" si="46">J461</f>
        <v>8796.2966666666671</v>
      </c>
      <c r="G461" s="32">
        <f t="shared" ref="G461:G524" si="47">COUNT(K461:AK461)</f>
        <v>27</v>
      </c>
      <c r="H461" s="498">
        <f t="shared" ref="H461:H524" si="48">AVERAGE(K461,N461,Q461,T461,W461,Z461,AC461,AF461,AI461)</f>
        <v>6511.1111111111113</v>
      </c>
      <c r="I461" s="501">
        <f t="shared" ref="I461:I524" si="49">AVERAGE(L461,O461,R461,U461,X461,AA461,AD461,AG461,AJ461)</f>
        <v>7196.2966666666662</v>
      </c>
      <c r="J461" s="499">
        <f t="shared" ref="J461:J524" si="50">AVERAGE(M461,P461,S461,V461,Y461,AB461,AE461,AH461,AK461)</f>
        <v>8796.2966666666671</v>
      </c>
      <c r="K461" s="498">
        <v>6650</v>
      </c>
      <c r="L461" s="501">
        <v>7300</v>
      </c>
      <c r="M461" s="500">
        <v>8900</v>
      </c>
      <c r="N461" s="498">
        <v>6500</v>
      </c>
      <c r="O461" s="501">
        <v>7200</v>
      </c>
      <c r="P461" s="500">
        <v>8800</v>
      </c>
      <c r="Q461" s="498">
        <v>6650</v>
      </c>
      <c r="R461" s="501">
        <v>7300</v>
      </c>
      <c r="S461" s="500">
        <v>8900</v>
      </c>
      <c r="T461" s="498">
        <v>6600</v>
      </c>
      <c r="U461" s="501">
        <v>7266.67</v>
      </c>
      <c r="V461" s="500">
        <v>8866.67</v>
      </c>
      <c r="W461" s="498">
        <v>6150</v>
      </c>
      <c r="X461" s="501">
        <v>6900</v>
      </c>
      <c r="Y461" s="500">
        <v>8500</v>
      </c>
      <c r="Z461" s="498">
        <v>6350</v>
      </c>
      <c r="AA461" s="501">
        <v>7100</v>
      </c>
      <c r="AB461" s="500">
        <v>8700</v>
      </c>
      <c r="AC461" s="498">
        <v>6650</v>
      </c>
      <c r="AD461" s="501">
        <v>7300</v>
      </c>
      <c r="AE461" s="500">
        <v>8900</v>
      </c>
      <c r="AF461" s="498">
        <v>6800</v>
      </c>
      <c r="AG461" s="501">
        <v>7400</v>
      </c>
      <c r="AH461" s="500">
        <v>9000</v>
      </c>
      <c r="AI461" s="501">
        <v>6250</v>
      </c>
      <c r="AJ461" s="501">
        <v>7000</v>
      </c>
      <c r="AK461" s="500">
        <v>8600</v>
      </c>
      <c r="AM461" s="103"/>
      <c r="AN461" s="103"/>
      <c r="AO461" s="103"/>
    </row>
    <row r="462" spans="1:41" s="11" customFormat="1" ht="15" customHeight="1" x14ac:dyDescent="0.25">
      <c r="A462" s="719"/>
      <c r="B462" s="28"/>
      <c r="C462" s="264" t="s">
        <v>1375</v>
      </c>
      <c r="D462" s="496" t="s">
        <v>27</v>
      </c>
      <c r="E462" s="463">
        <f t="shared" si="46"/>
        <v>10796.296666666667</v>
      </c>
      <c r="G462" s="265">
        <f t="shared" si="47"/>
        <v>27</v>
      </c>
      <c r="H462" s="489">
        <f t="shared" si="48"/>
        <v>9211.1111111111113</v>
      </c>
      <c r="I462" s="490">
        <f t="shared" si="49"/>
        <v>10196.296666666667</v>
      </c>
      <c r="J462" s="459">
        <f t="shared" si="50"/>
        <v>10796.296666666667</v>
      </c>
      <c r="K462" s="489">
        <v>9350</v>
      </c>
      <c r="L462" s="490">
        <v>10300</v>
      </c>
      <c r="M462" s="491">
        <v>10900</v>
      </c>
      <c r="N462" s="489">
        <v>9200</v>
      </c>
      <c r="O462" s="490">
        <v>10200</v>
      </c>
      <c r="P462" s="491">
        <v>10800</v>
      </c>
      <c r="Q462" s="489">
        <v>9350</v>
      </c>
      <c r="R462" s="490">
        <v>10300</v>
      </c>
      <c r="S462" s="491">
        <v>10900</v>
      </c>
      <c r="T462" s="489">
        <v>9300</v>
      </c>
      <c r="U462" s="490">
        <v>10266.67</v>
      </c>
      <c r="V462" s="491">
        <v>10866.67</v>
      </c>
      <c r="W462" s="489">
        <v>8850</v>
      </c>
      <c r="X462" s="490">
        <v>9900</v>
      </c>
      <c r="Y462" s="491">
        <v>10500</v>
      </c>
      <c r="Z462" s="489">
        <v>9050</v>
      </c>
      <c r="AA462" s="490">
        <v>10100</v>
      </c>
      <c r="AB462" s="491">
        <v>10700</v>
      </c>
      <c r="AC462" s="489">
        <v>9350</v>
      </c>
      <c r="AD462" s="490">
        <v>10300</v>
      </c>
      <c r="AE462" s="491">
        <v>10900</v>
      </c>
      <c r="AF462" s="489">
        <v>9500</v>
      </c>
      <c r="AG462" s="490">
        <v>10400</v>
      </c>
      <c r="AH462" s="491">
        <v>11000</v>
      </c>
      <c r="AI462" s="490">
        <v>8950</v>
      </c>
      <c r="AJ462" s="490">
        <v>10000</v>
      </c>
      <c r="AK462" s="491">
        <v>10600</v>
      </c>
      <c r="AM462" s="103"/>
      <c r="AN462" s="103"/>
      <c r="AO462" s="103"/>
    </row>
    <row r="463" spans="1:41" s="11" customFormat="1" ht="15" customHeight="1" x14ac:dyDescent="0.25">
      <c r="A463" s="719"/>
      <c r="B463" s="28"/>
      <c r="C463" s="62" t="s">
        <v>1376</v>
      </c>
      <c r="D463" s="31" t="s">
        <v>27</v>
      </c>
      <c r="E463" s="59">
        <f t="shared" si="46"/>
        <v>13046.296666666667</v>
      </c>
      <c r="G463" s="32">
        <f t="shared" si="47"/>
        <v>27</v>
      </c>
      <c r="H463" s="498">
        <f t="shared" si="48"/>
        <v>11711.111111111111</v>
      </c>
      <c r="I463" s="501">
        <f t="shared" si="49"/>
        <v>12596.296666666667</v>
      </c>
      <c r="J463" s="499">
        <f t="shared" si="50"/>
        <v>13046.296666666667</v>
      </c>
      <c r="K463" s="498">
        <v>11850</v>
      </c>
      <c r="L463" s="501">
        <v>12700</v>
      </c>
      <c r="M463" s="500">
        <v>13150</v>
      </c>
      <c r="N463" s="498">
        <v>11700</v>
      </c>
      <c r="O463" s="501">
        <v>12600</v>
      </c>
      <c r="P463" s="500">
        <v>13050</v>
      </c>
      <c r="Q463" s="498">
        <v>11850</v>
      </c>
      <c r="R463" s="501">
        <v>12700</v>
      </c>
      <c r="S463" s="500">
        <v>13150</v>
      </c>
      <c r="T463" s="498">
        <v>11800</v>
      </c>
      <c r="U463" s="501">
        <v>12666.67</v>
      </c>
      <c r="V463" s="500">
        <v>13116.67</v>
      </c>
      <c r="W463" s="498">
        <v>11350</v>
      </c>
      <c r="X463" s="501">
        <v>12300</v>
      </c>
      <c r="Y463" s="500">
        <v>12750</v>
      </c>
      <c r="Z463" s="498">
        <v>11550</v>
      </c>
      <c r="AA463" s="501">
        <v>12500</v>
      </c>
      <c r="AB463" s="500">
        <v>12950</v>
      </c>
      <c r="AC463" s="498">
        <v>11850</v>
      </c>
      <c r="AD463" s="501">
        <v>12700</v>
      </c>
      <c r="AE463" s="500">
        <v>13150</v>
      </c>
      <c r="AF463" s="498">
        <v>12000</v>
      </c>
      <c r="AG463" s="501">
        <v>12800</v>
      </c>
      <c r="AH463" s="500">
        <v>13250</v>
      </c>
      <c r="AI463" s="501">
        <v>11450</v>
      </c>
      <c r="AJ463" s="501">
        <v>12400</v>
      </c>
      <c r="AK463" s="500">
        <v>12850</v>
      </c>
      <c r="AM463" s="103"/>
      <c r="AN463" s="103"/>
      <c r="AO463" s="103"/>
    </row>
    <row r="464" spans="1:41" s="11" customFormat="1" ht="15" customHeight="1" thickBot="1" x14ac:dyDescent="0.3">
      <c r="A464" s="720"/>
      <c r="B464" s="28"/>
      <c r="C464" s="272" t="s">
        <v>1377</v>
      </c>
      <c r="D464" s="497" t="s">
        <v>27</v>
      </c>
      <c r="E464" s="465">
        <f t="shared" si="46"/>
        <v>15296.296666666665</v>
      </c>
      <c r="G464" s="273">
        <f t="shared" si="47"/>
        <v>27</v>
      </c>
      <c r="H464" s="534">
        <f t="shared" si="48"/>
        <v>13211.111111111111</v>
      </c>
      <c r="I464" s="536">
        <f t="shared" si="49"/>
        <v>13796.296666666667</v>
      </c>
      <c r="J464" s="495">
        <f t="shared" si="50"/>
        <v>15296.296666666665</v>
      </c>
      <c r="K464" s="534">
        <v>13350</v>
      </c>
      <c r="L464" s="536">
        <v>13900</v>
      </c>
      <c r="M464" s="535">
        <v>15400</v>
      </c>
      <c r="N464" s="534">
        <v>13200</v>
      </c>
      <c r="O464" s="536">
        <v>13800</v>
      </c>
      <c r="P464" s="535">
        <v>15300</v>
      </c>
      <c r="Q464" s="534">
        <v>13350</v>
      </c>
      <c r="R464" s="536">
        <v>13900</v>
      </c>
      <c r="S464" s="535">
        <v>15400</v>
      </c>
      <c r="T464" s="534">
        <v>13300</v>
      </c>
      <c r="U464" s="536">
        <v>13866.67</v>
      </c>
      <c r="V464" s="535">
        <v>15366.67</v>
      </c>
      <c r="W464" s="534">
        <v>12850</v>
      </c>
      <c r="X464" s="536">
        <v>13500</v>
      </c>
      <c r="Y464" s="535">
        <v>15000</v>
      </c>
      <c r="Z464" s="534">
        <v>13050</v>
      </c>
      <c r="AA464" s="536">
        <v>13700</v>
      </c>
      <c r="AB464" s="535">
        <v>15200</v>
      </c>
      <c r="AC464" s="534">
        <v>13350</v>
      </c>
      <c r="AD464" s="536">
        <v>13900</v>
      </c>
      <c r="AE464" s="535">
        <v>15400</v>
      </c>
      <c r="AF464" s="534">
        <v>13500</v>
      </c>
      <c r="AG464" s="536">
        <v>14000</v>
      </c>
      <c r="AH464" s="535">
        <v>15500</v>
      </c>
      <c r="AI464" s="536">
        <v>12950</v>
      </c>
      <c r="AJ464" s="536">
        <v>13600</v>
      </c>
      <c r="AK464" s="535">
        <v>15100</v>
      </c>
      <c r="AM464" s="103"/>
      <c r="AN464" s="103"/>
      <c r="AO464" s="103"/>
    </row>
    <row r="465" spans="1:41" s="11" customFormat="1" ht="15" customHeight="1" x14ac:dyDescent="0.25">
      <c r="A465" s="718" t="s">
        <v>1574</v>
      </c>
      <c r="B465" s="28"/>
      <c r="C465" s="511" t="s">
        <v>577</v>
      </c>
      <c r="D465" s="522" t="s">
        <v>27</v>
      </c>
      <c r="E465" s="520">
        <f t="shared" si="46"/>
        <v>4696.2966666666662</v>
      </c>
      <c r="G465" s="65">
        <f t="shared" si="47"/>
        <v>27</v>
      </c>
      <c r="H465" s="498">
        <f t="shared" si="48"/>
        <v>4211.1111111111113</v>
      </c>
      <c r="I465" s="501">
        <f t="shared" si="49"/>
        <v>4496.2966666666662</v>
      </c>
      <c r="J465" s="499">
        <f t="shared" si="50"/>
        <v>4696.2966666666662</v>
      </c>
      <c r="K465" s="498">
        <v>4350</v>
      </c>
      <c r="L465" s="501">
        <v>4600</v>
      </c>
      <c r="M465" s="500">
        <v>4800</v>
      </c>
      <c r="N465" s="498">
        <v>4200</v>
      </c>
      <c r="O465" s="501">
        <v>4500</v>
      </c>
      <c r="P465" s="500">
        <v>4700</v>
      </c>
      <c r="Q465" s="498">
        <v>4350</v>
      </c>
      <c r="R465" s="501">
        <v>4600</v>
      </c>
      <c r="S465" s="500">
        <v>4800</v>
      </c>
      <c r="T465" s="498">
        <v>4300</v>
      </c>
      <c r="U465" s="501">
        <v>4566.67</v>
      </c>
      <c r="V465" s="500">
        <v>4766.67</v>
      </c>
      <c r="W465" s="498">
        <v>3850</v>
      </c>
      <c r="X465" s="501">
        <v>4200</v>
      </c>
      <c r="Y465" s="500">
        <v>4400</v>
      </c>
      <c r="Z465" s="498">
        <v>4050</v>
      </c>
      <c r="AA465" s="501">
        <v>4400</v>
      </c>
      <c r="AB465" s="500">
        <v>4600</v>
      </c>
      <c r="AC465" s="498">
        <v>4350</v>
      </c>
      <c r="AD465" s="501">
        <v>4600</v>
      </c>
      <c r="AE465" s="500">
        <v>4800</v>
      </c>
      <c r="AF465" s="498">
        <v>4500</v>
      </c>
      <c r="AG465" s="501">
        <v>4700</v>
      </c>
      <c r="AH465" s="500">
        <v>4900</v>
      </c>
      <c r="AI465" s="501">
        <v>3950</v>
      </c>
      <c r="AJ465" s="501">
        <v>4300</v>
      </c>
      <c r="AK465" s="500">
        <v>4500</v>
      </c>
      <c r="AM465" s="103"/>
      <c r="AN465" s="103"/>
      <c r="AO465" s="103"/>
    </row>
    <row r="466" spans="1:41" s="11" customFormat="1" ht="15" customHeight="1" x14ac:dyDescent="0.25">
      <c r="A466" s="719"/>
      <c r="B466" s="28"/>
      <c r="C466" s="264" t="s">
        <v>576</v>
      </c>
      <c r="D466" s="496" t="s">
        <v>27</v>
      </c>
      <c r="E466" s="463">
        <f t="shared" si="46"/>
        <v>6546.2966666666662</v>
      </c>
      <c r="G466" s="265">
        <f t="shared" si="47"/>
        <v>27</v>
      </c>
      <c r="H466" s="489">
        <f t="shared" si="48"/>
        <v>5311.1111111111113</v>
      </c>
      <c r="I466" s="490">
        <f t="shared" si="49"/>
        <v>5696.2966666666662</v>
      </c>
      <c r="J466" s="459">
        <f t="shared" si="50"/>
        <v>6546.2966666666662</v>
      </c>
      <c r="K466" s="489">
        <v>5450</v>
      </c>
      <c r="L466" s="490">
        <v>5800</v>
      </c>
      <c r="M466" s="491">
        <v>6650</v>
      </c>
      <c r="N466" s="489">
        <v>5300</v>
      </c>
      <c r="O466" s="490">
        <v>5700</v>
      </c>
      <c r="P466" s="491">
        <v>6550</v>
      </c>
      <c r="Q466" s="489">
        <v>5450</v>
      </c>
      <c r="R466" s="490">
        <v>5800</v>
      </c>
      <c r="S466" s="491">
        <v>6650</v>
      </c>
      <c r="T466" s="489">
        <v>5400</v>
      </c>
      <c r="U466" s="490">
        <v>5766.67</v>
      </c>
      <c r="V466" s="491">
        <v>6616.67</v>
      </c>
      <c r="W466" s="489">
        <v>4950</v>
      </c>
      <c r="X466" s="490">
        <v>5400</v>
      </c>
      <c r="Y466" s="491">
        <v>6250</v>
      </c>
      <c r="Z466" s="489">
        <v>5150</v>
      </c>
      <c r="AA466" s="490">
        <v>5600</v>
      </c>
      <c r="AB466" s="491">
        <v>6450</v>
      </c>
      <c r="AC466" s="489">
        <v>5450</v>
      </c>
      <c r="AD466" s="490">
        <v>5800</v>
      </c>
      <c r="AE466" s="491">
        <v>6650</v>
      </c>
      <c r="AF466" s="489">
        <v>5600</v>
      </c>
      <c r="AG466" s="490">
        <v>5900</v>
      </c>
      <c r="AH466" s="491">
        <v>6750</v>
      </c>
      <c r="AI466" s="490">
        <v>5050</v>
      </c>
      <c r="AJ466" s="490">
        <v>5500</v>
      </c>
      <c r="AK466" s="491">
        <v>6350</v>
      </c>
      <c r="AM466" s="103"/>
      <c r="AN466" s="103"/>
      <c r="AO466" s="103"/>
    </row>
    <row r="467" spans="1:41" s="11" customFormat="1" ht="15" customHeight="1" x14ac:dyDescent="0.25">
      <c r="A467" s="719"/>
      <c r="B467" s="28"/>
      <c r="C467" s="62" t="s">
        <v>575</v>
      </c>
      <c r="D467" s="31" t="s">
        <v>27</v>
      </c>
      <c r="E467" s="59">
        <f t="shared" si="46"/>
        <v>9296.2966666666671</v>
      </c>
      <c r="G467" s="32">
        <f t="shared" si="47"/>
        <v>27</v>
      </c>
      <c r="H467" s="498">
        <f t="shared" si="48"/>
        <v>7461.1111111111113</v>
      </c>
      <c r="I467" s="501">
        <f t="shared" si="49"/>
        <v>7796.2966666666662</v>
      </c>
      <c r="J467" s="499">
        <f t="shared" si="50"/>
        <v>9296.2966666666671</v>
      </c>
      <c r="K467" s="498">
        <v>7600</v>
      </c>
      <c r="L467" s="501">
        <v>7900</v>
      </c>
      <c r="M467" s="500">
        <v>9400</v>
      </c>
      <c r="N467" s="498">
        <v>7450</v>
      </c>
      <c r="O467" s="501">
        <v>7800</v>
      </c>
      <c r="P467" s="500">
        <v>9300</v>
      </c>
      <c r="Q467" s="498">
        <v>7600</v>
      </c>
      <c r="R467" s="501">
        <v>7900</v>
      </c>
      <c r="S467" s="500">
        <v>9400</v>
      </c>
      <c r="T467" s="498">
        <v>7550</v>
      </c>
      <c r="U467" s="501">
        <v>7866.67</v>
      </c>
      <c r="V467" s="500">
        <v>9366.67</v>
      </c>
      <c r="W467" s="498">
        <v>7100</v>
      </c>
      <c r="X467" s="501">
        <v>7500</v>
      </c>
      <c r="Y467" s="500">
        <v>9000</v>
      </c>
      <c r="Z467" s="498">
        <v>7300</v>
      </c>
      <c r="AA467" s="501">
        <v>7700</v>
      </c>
      <c r="AB467" s="500">
        <v>9200</v>
      </c>
      <c r="AC467" s="498">
        <v>7600</v>
      </c>
      <c r="AD467" s="501">
        <v>7900</v>
      </c>
      <c r="AE467" s="500">
        <v>9400</v>
      </c>
      <c r="AF467" s="498">
        <v>7750</v>
      </c>
      <c r="AG467" s="501">
        <v>8000</v>
      </c>
      <c r="AH467" s="500">
        <v>9500</v>
      </c>
      <c r="AI467" s="501">
        <v>7200</v>
      </c>
      <c r="AJ467" s="501">
        <v>7600</v>
      </c>
      <c r="AK467" s="500">
        <v>9100</v>
      </c>
      <c r="AM467" s="103"/>
      <c r="AN467" s="103"/>
      <c r="AO467" s="103"/>
    </row>
    <row r="468" spans="1:41" s="11" customFormat="1" ht="15" customHeight="1" x14ac:dyDescent="0.25">
      <c r="A468" s="719"/>
      <c r="B468" s="28"/>
      <c r="C468" s="264" t="s">
        <v>574</v>
      </c>
      <c r="D468" s="496" t="s">
        <v>27</v>
      </c>
      <c r="E468" s="463">
        <f t="shared" si="46"/>
        <v>11696.296666666667</v>
      </c>
      <c r="G468" s="265">
        <f t="shared" si="47"/>
        <v>27</v>
      </c>
      <c r="H468" s="489">
        <f t="shared" si="48"/>
        <v>9711.1111111111113</v>
      </c>
      <c r="I468" s="490">
        <f t="shared" si="49"/>
        <v>10296.296666666667</v>
      </c>
      <c r="J468" s="459">
        <f t="shared" si="50"/>
        <v>11696.296666666667</v>
      </c>
      <c r="K468" s="489">
        <v>9850</v>
      </c>
      <c r="L468" s="490">
        <v>10400</v>
      </c>
      <c r="M468" s="491">
        <v>11800</v>
      </c>
      <c r="N468" s="489">
        <v>9700</v>
      </c>
      <c r="O468" s="490">
        <v>10300</v>
      </c>
      <c r="P468" s="491">
        <v>11700</v>
      </c>
      <c r="Q468" s="489">
        <v>9850</v>
      </c>
      <c r="R468" s="490">
        <v>10400</v>
      </c>
      <c r="S468" s="491">
        <v>11800</v>
      </c>
      <c r="T468" s="489">
        <v>9800</v>
      </c>
      <c r="U468" s="490">
        <v>10366.67</v>
      </c>
      <c r="V468" s="491">
        <v>11766.67</v>
      </c>
      <c r="W468" s="489">
        <v>9350</v>
      </c>
      <c r="X468" s="490">
        <v>10000</v>
      </c>
      <c r="Y468" s="491">
        <v>11400</v>
      </c>
      <c r="Z468" s="489">
        <v>9550</v>
      </c>
      <c r="AA468" s="490">
        <v>10200</v>
      </c>
      <c r="AB468" s="491">
        <v>11600</v>
      </c>
      <c r="AC468" s="489">
        <v>9850</v>
      </c>
      <c r="AD468" s="490">
        <v>10400</v>
      </c>
      <c r="AE468" s="491">
        <v>11800</v>
      </c>
      <c r="AF468" s="489">
        <v>10000</v>
      </c>
      <c r="AG468" s="490">
        <v>10500</v>
      </c>
      <c r="AH468" s="491">
        <v>11900</v>
      </c>
      <c r="AI468" s="490">
        <v>9450</v>
      </c>
      <c r="AJ468" s="490">
        <v>10100</v>
      </c>
      <c r="AK468" s="491">
        <v>11500</v>
      </c>
      <c r="AM468" s="103"/>
      <c r="AN468" s="103"/>
      <c r="AO468" s="103"/>
    </row>
    <row r="469" spans="1:41" s="11" customFormat="1" ht="15" customHeight="1" x14ac:dyDescent="0.25">
      <c r="A469" s="719"/>
      <c r="B469" s="28"/>
      <c r="C469" s="62" t="s">
        <v>573</v>
      </c>
      <c r="D469" s="31" t="s">
        <v>27</v>
      </c>
      <c r="E469" s="59">
        <f t="shared" si="46"/>
        <v>12359.258888888889</v>
      </c>
      <c r="G469" s="32">
        <f t="shared" si="47"/>
        <v>27</v>
      </c>
      <c r="H469" s="498">
        <f t="shared" si="48"/>
        <v>10742.592222222222</v>
      </c>
      <c r="I469" s="501">
        <f t="shared" si="49"/>
        <v>11327.777777777777</v>
      </c>
      <c r="J469" s="499">
        <f t="shared" si="50"/>
        <v>12359.258888888889</v>
      </c>
      <c r="K469" s="498">
        <v>10900</v>
      </c>
      <c r="L469" s="501">
        <v>11450</v>
      </c>
      <c r="M469" s="500">
        <v>12500</v>
      </c>
      <c r="N469" s="498">
        <v>10750</v>
      </c>
      <c r="O469" s="501">
        <v>11350</v>
      </c>
      <c r="P469" s="500">
        <v>12400</v>
      </c>
      <c r="Q469" s="498">
        <v>10850</v>
      </c>
      <c r="R469" s="501">
        <v>11400</v>
      </c>
      <c r="S469" s="500">
        <v>12400</v>
      </c>
      <c r="T469" s="498">
        <v>10833.33</v>
      </c>
      <c r="U469" s="501">
        <v>11400</v>
      </c>
      <c r="V469" s="500">
        <v>12433.33</v>
      </c>
      <c r="W469" s="498">
        <v>10400</v>
      </c>
      <c r="X469" s="501">
        <v>11050</v>
      </c>
      <c r="Y469" s="500">
        <v>12100</v>
      </c>
      <c r="Z469" s="498">
        <v>10600</v>
      </c>
      <c r="AA469" s="501">
        <v>11250</v>
      </c>
      <c r="AB469" s="500">
        <v>12300</v>
      </c>
      <c r="AC469" s="498">
        <v>10850</v>
      </c>
      <c r="AD469" s="501">
        <v>11400</v>
      </c>
      <c r="AE469" s="500">
        <v>12400</v>
      </c>
      <c r="AF469" s="498">
        <v>11000</v>
      </c>
      <c r="AG469" s="501">
        <v>11500</v>
      </c>
      <c r="AH469" s="500">
        <v>12500</v>
      </c>
      <c r="AI469" s="501">
        <v>10500</v>
      </c>
      <c r="AJ469" s="501">
        <v>11150</v>
      </c>
      <c r="AK469" s="500">
        <v>12200</v>
      </c>
      <c r="AM469" s="103"/>
      <c r="AN469" s="103"/>
      <c r="AO469" s="103"/>
    </row>
    <row r="470" spans="1:41" s="11" customFormat="1" ht="15" customHeight="1" x14ac:dyDescent="0.25">
      <c r="A470" s="719"/>
      <c r="B470" s="28"/>
      <c r="C470" s="264" t="s">
        <v>1378</v>
      </c>
      <c r="D470" s="496" t="s">
        <v>40</v>
      </c>
      <c r="E470" s="463">
        <f t="shared" si="46"/>
        <v>4696.2966666666662</v>
      </c>
      <c r="G470" s="265">
        <f t="shared" si="47"/>
        <v>27</v>
      </c>
      <c r="H470" s="489">
        <f t="shared" si="48"/>
        <v>4211.1111111111113</v>
      </c>
      <c r="I470" s="490">
        <f t="shared" si="49"/>
        <v>4496.2966666666662</v>
      </c>
      <c r="J470" s="459">
        <f t="shared" si="50"/>
        <v>4696.2966666666662</v>
      </c>
      <c r="K470" s="489">
        <v>4350</v>
      </c>
      <c r="L470" s="490">
        <v>4600</v>
      </c>
      <c r="M470" s="491">
        <v>4800</v>
      </c>
      <c r="N470" s="489">
        <v>4200</v>
      </c>
      <c r="O470" s="490">
        <v>4500</v>
      </c>
      <c r="P470" s="491">
        <v>4700</v>
      </c>
      <c r="Q470" s="489">
        <v>4350</v>
      </c>
      <c r="R470" s="490">
        <v>4600</v>
      </c>
      <c r="S470" s="491">
        <v>4800</v>
      </c>
      <c r="T470" s="489">
        <v>4300</v>
      </c>
      <c r="U470" s="490">
        <v>4566.67</v>
      </c>
      <c r="V470" s="491">
        <v>4766.67</v>
      </c>
      <c r="W470" s="489">
        <v>3850</v>
      </c>
      <c r="X470" s="490">
        <v>4200</v>
      </c>
      <c r="Y470" s="491">
        <v>4400</v>
      </c>
      <c r="Z470" s="489">
        <v>4050</v>
      </c>
      <c r="AA470" s="490">
        <v>4400</v>
      </c>
      <c r="AB470" s="491">
        <v>4600</v>
      </c>
      <c r="AC470" s="489">
        <v>4350</v>
      </c>
      <c r="AD470" s="490">
        <v>4600</v>
      </c>
      <c r="AE470" s="491">
        <v>4800</v>
      </c>
      <c r="AF470" s="489">
        <v>4500</v>
      </c>
      <c r="AG470" s="490">
        <v>4700</v>
      </c>
      <c r="AH470" s="491">
        <v>4900</v>
      </c>
      <c r="AI470" s="490">
        <v>3950</v>
      </c>
      <c r="AJ470" s="490">
        <v>4300</v>
      </c>
      <c r="AK470" s="491">
        <v>4500</v>
      </c>
      <c r="AM470" s="103"/>
      <c r="AN470" s="103"/>
      <c r="AO470" s="103"/>
    </row>
    <row r="471" spans="1:41" s="11" customFormat="1" ht="15" customHeight="1" x14ac:dyDescent="0.25">
      <c r="A471" s="719"/>
      <c r="B471" s="28"/>
      <c r="C471" s="62" t="s">
        <v>1379</v>
      </c>
      <c r="D471" s="31" t="s">
        <v>42</v>
      </c>
      <c r="E471" s="59">
        <f t="shared" si="46"/>
        <v>6496.2966666666662</v>
      </c>
      <c r="G471" s="32">
        <f t="shared" si="47"/>
        <v>27</v>
      </c>
      <c r="H471" s="498">
        <f t="shared" si="48"/>
        <v>5311.1111111111113</v>
      </c>
      <c r="I471" s="501">
        <f t="shared" si="49"/>
        <v>5696.2966666666662</v>
      </c>
      <c r="J471" s="499">
        <f t="shared" si="50"/>
        <v>6496.2966666666662</v>
      </c>
      <c r="K471" s="498">
        <v>5450</v>
      </c>
      <c r="L471" s="501">
        <v>5800</v>
      </c>
      <c r="M471" s="500">
        <v>6600</v>
      </c>
      <c r="N471" s="498">
        <v>5300</v>
      </c>
      <c r="O471" s="501">
        <v>5700</v>
      </c>
      <c r="P471" s="500">
        <v>6500</v>
      </c>
      <c r="Q471" s="498">
        <v>5450</v>
      </c>
      <c r="R471" s="501">
        <v>5800</v>
      </c>
      <c r="S471" s="500">
        <v>6600</v>
      </c>
      <c r="T471" s="498">
        <v>5400</v>
      </c>
      <c r="U471" s="501">
        <v>5766.67</v>
      </c>
      <c r="V471" s="500">
        <v>6566.67</v>
      </c>
      <c r="W471" s="498">
        <v>4950</v>
      </c>
      <c r="X471" s="501">
        <v>5400</v>
      </c>
      <c r="Y471" s="500">
        <v>6200</v>
      </c>
      <c r="Z471" s="498">
        <v>5150</v>
      </c>
      <c r="AA471" s="501">
        <v>5600</v>
      </c>
      <c r="AB471" s="500">
        <v>6400</v>
      </c>
      <c r="AC471" s="498">
        <v>5450</v>
      </c>
      <c r="AD471" s="501">
        <v>5800</v>
      </c>
      <c r="AE471" s="500">
        <v>6600</v>
      </c>
      <c r="AF471" s="498">
        <v>5600</v>
      </c>
      <c r="AG471" s="501">
        <v>5900</v>
      </c>
      <c r="AH471" s="500">
        <v>6700</v>
      </c>
      <c r="AI471" s="501">
        <v>5050</v>
      </c>
      <c r="AJ471" s="501">
        <v>5500</v>
      </c>
      <c r="AK471" s="500">
        <v>6300</v>
      </c>
      <c r="AM471" s="103"/>
      <c r="AN471" s="103"/>
      <c r="AO471" s="103"/>
    </row>
    <row r="472" spans="1:41" s="11" customFormat="1" ht="15" customHeight="1" x14ac:dyDescent="0.25">
      <c r="A472" s="719"/>
      <c r="B472" s="28"/>
      <c r="C472" s="264" t="s">
        <v>1380</v>
      </c>
      <c r="D472" s="496" t="s">
        <v>44</v>
      </c>
      <c r="E472" s="463">
        <f t="shared" si="46"/>
        <v>9296.2966666666671</v>
      </c>
      <c r="G472" s="265">
        <f t="shared" si="47"/>
        <v>27</v>
      </c>
      <c r="H472" s="489">
        <f t="shared" si="48"/>
        <v>7311.1111111111113</v>
      </c>
      <c r="I472" s="490">
        <f t="shared" si="49"/>
        <v>7796.2966666666662</v>
      </c>
      <c r="J472" s="459">
        <f t="shared" si="50"/>
        <v>9296.2966666666671</v>
      </c>
      <c r="K472" s="489">
        <v>7450</v>
      </c>
      <c r="L472" s="490">
        <v>7900</v>
      </c>
      <c r="M472" s="491">
        <v>9400</v>
      </c>
      <c r="N472" s="489">
        <v>7300</v>
      </c>
      <c r="O472" s="490">
        <v>7800</v>
      </c>
      <c r="P472" s="491">
        <v>9300</v>
      </c>
      <c r="Q472" s="489">
        <v>7450</v>
      </c>
      <c r="R472" s="490">
        <v>7900</v>
      </c>
      <c r="S472" s="491">
        <v>9400</v>
      </c>
      <c r="T472" s="489">
        <v>7400</v>
      </c>
      <c r="U472" s="490">
        <v>7866.67</v>
      </c>
      <c r="V472" s="491">
        <v>9366.67</v>
      </c>
      <c r="W472" s="489">
        <v>6950</v>
      </c>
      <c r="X472" s="490">
        <v>7500</v>
      </c>
      <c r="Y472" s="491">
        <v>9000</v>
      </c>
      <c r="Z472" s="489">
        <v>7150</v>
      </c>
      <c r="AA472" s="490">
        <v>7700</v>
      </c>
      <c r="AB472" s="491">
        <v>9200</v>
      </c>
      <c r="AC472" s="489">
        <v>7450</v>
      </c>
      <c r="AD472" s="490">
        <v>7900</v>
      </c>
      <c r="AE472" s="491">
        <v>9400</v>
      </c>
      <c r="AF472" s="489">
        <v>7600</v>
      </c>
      <c r="AG472" s="490">
        <v>8000</v>
      </c>
      <c r="AH472" s="491">
        <v>9500</v>
      </c>
      <c r="AI472" s="490">
        <v>7050</v>
      </c>
      <c r="AJ472" s="490">
        <v>7600</v>
      </c>
      <c r="AK472" s="491">
        <v>9100</v>
      </c>
      <c r="AM472" s="103"/>
      <c r="AN472" s="103"/>
      <c r="AO472" s="103"/>
    </row>
    <row r="473" spans="1:41" s="11" customFormat="1" ht="15" customHeight="1" x14ac:dyDescent="0.25">
      <c r="A473" s="719"/>
      <c r="B473" s="28"/>
      <c r="C473" s="62" t="s">
        <v>1381</v>
      </c>
      <c r="D473" s="31" t="s">
        <v>27</v>
      </c>
      <c r="E473" s="59">
        <f t="shared" si="46"/>
        <v>11696.296666666667</v>
      </c>
      <c r="G473" s="32">
        <f t="shared" si="47"/>
        <v>27</v>
      </c>
      <c r="H473" s="498">
        <f t="shared" si="48"/>
        <v>9511.1111111111113</v>
      </c>
      <c r="I473" s="501">
        <f t="shared" si="49"/>
        <v>9796.2966666666671</v>
      </c>
      <c r="J473" s="499">
        <f t="shared" si="50"/>
        <v>11696.296666666667</v>
      </c>
      <c r="K473" s="498">
        <v>9650</v>
      </c>
      <c r="L473" s="501">
        <v>9900</v>
      </c>
      <c r="M473" s="500">
        <v>11800</v>
      </c>
      <c r="N473" s="498">
        <v>9500</v>
      </c>
      <c r="O473" s="501">
        <v>9800</v>
      </c>
      <c r="P473" s="500">
        <v>11700</v>
      </c>
      <c r="Q473" s="498">
        <v>9650</v>
      </c>
      <c r="R473" s="501">
        <v>9900</v>
      </c>
      <c r="S473" s="500">
        <v>11800</v>
      </c>
      <c r="T473" s="498">
        <v>9600</v>
      </c>
      <c r="U473" s="501">
        <v>9866.67</v>
      </c>
      <c r="V473" s="500">
        <v>11766.67</v>
      </c>
      <c r="W473" s="498">
        <v>9150</v>
      </c>
      <c r="X473" s="501">
        <v>9500</v>
      </c>
      <c r="Y473" s="500">
        <v>11400</v>
      </c>
      <c r="Z473" s="498">
        <v>9350</v>
      </c>
      <c r="AA473" s="501">
        <v>9700</v>
      </c>
      <c r="AB473" s="500">
        <v>11600</v>
      </c>
      <c r="AC473" s="498">
        <v>9650</v>
      </c>
      <c r="AD473" s="501">
        <v>9900</v>
      </c>
      <c r="AE473" s="500">
        <v>11800</v>
      </c>
      <c r="AF473" s="498">
        <v>9800</v>
      </c>
      <c r="AG473" s="501">
        <v>10000</v>
      </c>
      <c r="AH473" s="500">
        <v>11900</v>
      </c>
      <c r="AI473" s="501">
        <v>9250</v>
      </c>
      <c r="AJ473" s="501">
        <v>9600</v>
      </c>
      <c r="AK473" s="500">
        <v>11500</v>
      </c>
      <c r="AM473" s="103"/>
      <c r="AN473" s="103"/>
      <c r="AO473" s="103"/>
    </row>
    <row r="474" spans="1:41" s="11" customFormat="1" ht="15" customHeight="1" x14ac:dyDescent="0.25">
      <c r="A474" s="719"/>
      <c r="B474" s="28"/>
      <c r="C474" s="264" t="s">
        <v>1382</v>
      </c>
      <c r="D474" s="496" t="s">
        <v>27</v>
      </c>
      <c r="E474" s="463">
        <f t="shared" si="46"/>
        <v>12296.296666666667</v>
      </c>
      <c r="G474" s="265">
        <f t="shared" si="47"/>
        <v>27</v>
      </c>
      <c r="H474" s="489">
        <f t="shared" si="48"/>
        <v>10711.111111111111</v>
      </c>
      <c r="I474" s="490">
        <f t="shared" si="49"/>
        <v>11296.296666666667</v>
      </c>
      <c r="J474" s="459">
        <f t="shared" si="50"/>
        <v>12296.296666666667</v>
      </c>
      <c r="K474" s="489">
        <v>10850</v>
      </c>
      <c r="L474" s="490">
        <v>11400</v>
      </c>
      <c r="M474" s="491">
        <v>12400</v>
      </c>
      <c r="N474" s="489">
        <v>10700</v>
      </c>
      <c r="O474" s="490">
        <v>11300</v>
      </c>
      <c r="P474" s="491">
        <v>12300</v>
      </c>
      <c r="Q474" s="489">
        <v>10850</v>
      </c>
      <c r="R474" s="490">
        <v>11400</v>
      </c>
      <c r="S474" s="491">
        <v>12400</v>
      </c>
      <c r="T474" s="489">
        <v>10800</v>
      </c>
      <c r="U474" s="490">
        <v>11366.67</v>
      </c>
      <c r="V474" s="491">
        <v>12366.67</v>
      </c>
      <c r="W474" s="489">
        <v>10350</v>
      </c>
      <c r="X474" s="490">
        <v>11000</v>
      </c>
      <c r="Y474" s="491">
        <v>12000</v>
      </c>
      <c r="Z474" s="489">
        <v>10550</v>
      </c>
      <c r="AA474" s="490">
        <v>11200</v>
      </c>
      <c r="AB474" s="491">
        <v>12200</v>
      </c>
      <c r="AC474" s="489">
        <v>10850</v>
      </c>
      <c r="AD474" s="490">
        <v>11400</v>
      </c>
      <c r="AE474" s="491">
        <v>12400</v>
      </c>
      <c r="AF474" s="489">
        <v>11000</v>
      </c>
      <c r="AG474" s="490">
        <v>11500</v>
      </c>
      <c r="AH474" s="491">
        <v>12500</v>
      </c>
      <c r="AI474" s="490">
        <v>10450</v>
      </c>
      <c r="AJ474" s="490">
        <v>11100</v>
      </c>
      <c r="AK474" s="491">
        <v>12100</v>
      </c>
      <c r="AM474" s="103"/>
      <c r="AN474" s="103"/>
      <c r="AO474" s="103"/>
    </row>
    <row r="475" spans="1:41" s="11" customFormat="1" ht="15" customHeight="1" x14ac:dyDescent="0.25">
      <c r="A475" s="719"/>
      <c r="B475" s="28"/>
      <c r="C475" s="62" t="s">
        <v>566</v>
      </c>
      <c r="D475" s="31" t="s">
        <v>40</v>
      </c>
      <c r="E475" s="59">
        <f t="shared" si="46"/>
        <v>4296.2966666666662</v>
      </c>
      <c r="G475" s="32">
        <f t="shared" si="47"/>
        <v>27</v>
      </c>
      <c r="H475" s="498">
        <f t="shared" si="48"/>
        <v>3611.1111111111113</v>
      </c>
      <c r="I475" s="501">
        <f t="shared" si="49"/>
        <v>4046.2966666666666</v>
      </c>
      <c r="J475" s="499">
        <f>AVERAGE(M475,P475,S475,V475,Y475,AB475,AE475,AH475,AK475)</f>
        <v>4296.2966666666662</v>
      </c>
      <c r="K475" s="498">
        <v>3750</v>
      </c>
      <c r="L475" s="501">
        <v>4150</v>
      </c>
      <c r="M475" s="500">
        <v>4400</v>
      </c>
      <c r="N475" s="498">
        <v>3600</v>
      </c>
      <c r="O475" s="501">
        <v>4050</v>
      </c>
      <c r="P475" s="500">
        <v>4300</v>
      </c>
      <c r="Q475" s="498">
        <v>3750</v>
      </c>
      <c r="R475" s="501">
        <v>4150</v>
      </c>
      <c r="S475" s="500">
        <v>4400</v>
      </c>
      <c r="T475" s="498">
        <v>3700</v>
      </c>
      <c r="U475" s="501">
        <v>4116.67</v>
      </c>
      <c r="V475" s="500">
        <v>4366.67</v>
      </c>
      <c r="W475" s="498">
        <v>3250</v>
      </c>
      <c r="X475" s="501">
        <v>3750</v>
      </c>
      <c r="Y475" s="500">
        <v>4000</v>
      </c>
      <c r="Z475" s="498">
        <v>3450</v>
      </c>
      <c r="AA475" s="501">
        <v>3950</v>
      </c>
      <c r="AB475" s="500">
        <v>4200</v>
      </c>
      <c r="AC475" s="498">
        <v>3750</v>
      </c>
      <c r="AD475" s="501">
        <v>4150</v>
      </c>
      <c r="AE475" s="500">
        <v>4400</v>
      </c>
      <c r="AF475" s="498">
        <v>3900</v>
      </c>
      <c r="AG475" s="501">
        <v>4250</v>
      </c>
      <c r="AH475" s="500">
        <v>4500</v>
      </c>
      <c r="AI475" s="501">
        <v>3350</v>
      </c>
      <c r="AJ475" s="501">
        <v>3850</v>
      </c>
      <c r="AK475" s="500">
        <v>4100</v>
      </c>
      <c r="AM475" s="103"/>
      <c r="AN475" s="103"/>
      <c r="AO475" s="103"/>
    </row>
    <row r="476" spans="1:41" s="11" customFormat="1" ht="15" customHeight="1" x14ac:dyDescent="0.25">
      <c r="A476" s="719"/>
      <c r="B476" s="28"/>
      <c r="C476" s="264" t="s">
        <v>567</v>
      </c>
      <c r="D476" s="496" t="s">
        <v>42</v>
      </c>
      <c r="E476" s="463">
        <f t="shared" si="46"/>
        <v>6046.2966666666662</v>
      </c>
      <c r="G476" s="265">
        <f t="shared" si="47"/>
        <v>27</v>
      </c>
      <c r="H476" s="489">
        <f t="shared" si="48"/>
        <v>4561.1111111111113</v>
      </c>
      <c r="I476" s="490">
        <f t="shared" si="49"/>
        <v>5396.2966666666662</v>
      </c>
      <c r="J476" s="459">
        <f t="shared" si="50"/>
        <v>6046.2966666666662</v>
      </c>
      <c r="K476" s="489">
        <v>4700</v>
      </c>
      <c r="L476" s="490">
        <v>5500</v>
      </c>
      <c r="M476" s="491">
        <v>6150</v>
      </c>
      <c r="N476" s="489">
        <v>4550</v>
      </c>
      <c r="O476" s="490">
        <v>5400</v>
      </c>
      <c r="P476" s="491">
        <v>6050</v>
      </c>
      <c r="Q476" s="489">
        <v>4700</v>
      </c>
      <c r="R476" s="490">
        <v>5500</v>
      </c>
      <c r="S476" s="491">
        <v>6150</v>
      </c>
      <c r="T476" s="489">
        <v>4650</v>
      </c>
      <c r="U476" s="490">
        <v>5466.67</v>
      </c>
      <c r="V476" s="491">
        <v>6116.67</v>
      </c>
      <c r="W476" s="489">
        <v>4200</v>
      </c>
      <c r="X476" s="490">
        <v>5100</v>
      </c>
      <c r="Y476" s="491">
        <v>5750</v>
      </c>
      <c r="Z476" s="489">
        <v>4400</v>
      </c>
      <c r="AA476" s="490">
        <v>5300</v>
      </c>
      <c r="AB476" s="491">
        <v>5950</v>
      </c>
      <c r="AC476" s="489">
        <v>4700</v>
      </c>
      <c r="AD476" s="490">
        <v>5500</v>
      </c>
      <c r="AE476" s="491">
        <v>6150</v>
      </c>
      <c r="AF476" s="489">
        <v>4850</v>
      </c>
      <c r="AG476" s="490">
        <v>5600</v>
      </c>
      <c r="AH476" s="491">
        <v>6250</v>
      </c>
      <c r="AI476" s="490">
        <v>4300</v>
      </c>
      <c r="AJ476" s="490">
        <v>5200</v>
      </c>
      <c r="AK476" s="491">
        <v>5850</v>
      </c>
      <c r="AM476" s="103"/>
      <c r="AN476" s="103"/>
      <c r="AO476" s="103"/>
    </row>
    <row r="477" spans="1:41" s="11" customFormat="1" ht="15" customHeight="1" x14ac:dyDescent="0.25">
      <c r="A477" s="719"/>
      <c r="B477" s="28"/>
      <c r="C477" s="62" t="s">
        <v>565</v>
      </c>
      <c r="D477" s="31" t="s">
        <v>44</v>
      </c>
      <c r="E477" s="59">
        <f t="shared" si="46"/>
        <v>8346.2966666666671</v>
      </c>
      <c r="G477" s="32">
        <f t="shared" si="47"/>
        <v>27</v>
      </c>
      <c r="H477" s="498">
        <f t="shared" si="48"/>
        <v>6211.1111111111113</v>
      </c>
      <c r="I477" s="501">
        <f t="shared" si="49"/>
        <v>6796.2966666666662</v>
      </c>
      <c r="J477" s="499">
        <f t="shared" si="50"/>
        <v>8346.2966666666671</v>
      </c>
      <c r="K477" s="498">
        <v>6350</v>
      </c>
      <c r="L477" s="501">
        <v>6900</v>
      </c>
      <c r="M477" s="500">
        <v>8450</v>
      </c>
      <c r="N477" s="498">
        <v>6200</v>
      </c>
      <c r="O477" s="501">
        <v>6800</v>
      </c>
      <c r="P477" s="500">
        <v>8350</v>
      </c>
      <c r="Q477" s="498">
        <v>6350</v>
      </c>
      <c r="R477" s="501">
        <v>6900</v>
      </c>
      <c r="S477" s="500">
        <v>8450</v>
      </c>
      <c r="T477" s="498">
        <v>6300</v>
      </c>
      <c r="U477" s="501">
        <v>6866.67</v>
      </c>
      <c r="V477" s="500">
        <v>8416.67</v>
      </c>
      <c r="W477" s="498">
        <v>5850</v>
      </c>
      <c r="X477" s="501">
        <v>6500</v>
      </c>
      <c r="Y477" s="500">
        <v>8050</v>
      </c>
      <c r="Z477" s="498">
        <v>6050</v>
      </c>
      <c r="AA477" s="501">
        <v>6700</v>
      </c>
      <c r="AB477" s="500">
        <v>8250</v>
      </c>
      <c r="AC477" s="498">
        <v>6350</v>
      </c>
      <c r="AD477" s="501">
        <v>6900</v>
      </c>
      <c r="AE477" s="500">
        <v>8450</v>
      </c>
      <c r="AF477" s="498">
        <v>6500</v>
      </c>
      <c r="AG477" s="501">
        <v>7000</v>
      </c>
      <c r="AH477" s="500">
        <v>8550</v>
      </c>
      <c r="AI477" s="501">
        <v>5950</v>
      </c>
      <c r="AJ477" s="501">
        <v>6600</v>
      </c>
      <c r="AK477" s="500">
        <v>8150</v>
      </c>
      <c r="AM477" s="103"/>
      <c r="AN477" s="103"/>
      <c r="AO477" s="103"/>
    </row>
    <row r="478" spans="1:41" s="11" customFormat="1" ht="15" customHeight="1" x14ac:dyDescent="0.25">
      <c r="A478" s="719"/>
      <c r="B478" s="28"/>
      <c r="C478" s="264" t="s">
        <v>564</v>
      </c>
      <c r="D478" s="496" t="s">
        <v>27</v>
      </c>
      <c r="E478" s="463">
        <f t="shared" si="46"/>
        <v>10696.296666666667</v>
      </c>
      <c r="G478" s="265">
        <f t="shared" si="47"/>
        <v>27</v>
      </c>
      <c r="H478" s="489">
        <f t="shared" si="48"/>
        <v>7711.1111111111113</v>
      </c>
      <c r="I478" s="490">
        <f t="shared" si="49"/>
        <v>8796.2966666666671</v>
      </c>
      <c r="J478" s="459">
        <f t="shared" si="50"/>
        <v>10696.296666666667</v>
      </c>
      <c r="K478" s="489">
        <v>7850</v>
      </c>
      <c r="L478" s="490">
        <v>8900</v>
      </c>
      <c r="M478" s="491">
        <v>10800</v>
      </c>
      <c r="N478" s="489">
        <v>7700</v>
      </c>
      <c r="O478" s="490">
        <v>8800</v>
      </c>
      <c r="P478" s="491">
        <v>10700</v>
      </c>
      <c r="Q478" s="489">
        <v>7850</v>
      </c>
      <c r="R478" s="490">
        <v>8900</v>
      </c>
      <c r="S478" s="491">
        <v>10800</v>
      </c>
      <c r="T478" s="489">
        <v>7800</v>
      </c>
      <c r="U478" s="490">
        <v>8866.67</v>
      </c>
      <c r="V478" s="491">
        <v>10766.67</v>
      </c>
      <c r="W478" s="489">
        <v>7350</v>
      </c>
      <c r="X478" s="490">
        <v>8500</v>
      </c>
      <c r="Y478" s="491">
        <v>10400</v>
      </c>
      <c r="Z478" s="489">
        <v>7550</v>
      </c>
      <c r="AA478" s="490">
        <v>8700</v>
      </c>
      <c r="AB478" s="491">
        <v>10600</v>
      </c>
      <c r="AC478" s="489">
        <v>7850</v>
      </c>
      <c r="AD478" s="490">
        <v>8900</v>
      </c>
      <c r="AE478" s="491">
        <v>10800</v>
      </c>
      <c r="AF478" s="489">
        <v>8000</v>
      </c>
      <c r="AG478" s="490">
        <v>9000</v>
      </c>
      <c r="AH478" s="491">
        <v>10900</v>
      </c>
      <c r="AI478" s="490">
        <v>7450</v>
      </c>
      <c r="AJ478" s="490">
        <v>8600</v>
      </c>
      <c r="AK478" s="491">
        <v>10500</v>
      </c>
      <c r="AM478" s="103"/>
      <c r="AN478" s="103"/>
      <c r="AO478" s="103"/>
    </row>
    <row r="479" spans="1:41" s="11" customFormat="1" ht="15" customHeight="1" x14ac:dyDescent="0.25">
      <c r="A479" s="719"/>
      <c r="B479" s="28"/>
      <c r="C479" s="62" t="s">
        <v>563</v>
      </c>
      <c r="D479" s="31" t="s">
        <v>27</v>
      </c>
      <c r="E479" s="59">
        <f t="shared" si="46"/>
        <v>11296.296666666667</v>
      </c>
      <c r="G479" s="32">
        <f t="shared" si="47"/>
        <v>27</v>
      </c>
      <c r="H479" s="498">
        <f t="shared" si="48"/>
        <v>9211.1111111111113</v>
      </c>
      <c r="I479" s="501">
        <f t="shared" si="49"/>
        <v>10296.296666666667</v>
      </c>
      <c r="J479" s="499">
        <f t="shared" si="50"/>
        <v>11296.296666666667</v>
      </c>
      <c r="K479" s="498">
        <v>9350</v>
      </c>
      <c r="L479" s="501">
        <v>10400</v>
      </c>
      <c r="M479" s="500">
        <v>11400</v>
      </c>
      <c r="N479" s="498">
        <v>9200</v>
      </c>
      <c r="O479" s="501">
        <v>10300</v>
      </c>
      <c r="P479" s="500">
        <v>11300</v>
      </c>
      <c r="Q479" s="498">
        <v>9350</v>
      </c>
      <c r="R479" s="501">
        <v>10400</v>
      </c>
      <c r="S479" s="500">
        <v>11400</v>
      </c>
      <c r="T479" s="498">
        <v>9300</v>
      </c>
      <c r="U479" s="501">
        <v>10366.67</v>
      </c>
      <c r="V479" s="500">
        <v>11366.67</v>
      </c>
      <c r="W479" s="498">
        <v>8850</v>
      </c>
      <c r="X479" s="501">
        <v>10000</v>
      </c>
      <c r="Y479" s="500">
        <v>11000</v>
      </c>
      <c r="Z479" s="498">
        <v>9050</v>
      </c>
      <c r="AA479" s="501">
        <v>10200</v>
      </c>
      <c r="AB479" s="500">
        <v>11200</v>
      </c>
      <c r="AC479" s="498">
        <v>9350</v>
      </c>
      <c r="AD479" s="501">
        <v>10400</v>
      </c>
      <c r="AE479" s="500">
        <v>11400</v>
      </c>
      <c r="AF479" s="498">
        <v>9500</v>
      </c>
      <c r="AG479" s="501">
        <v>10500</v>
      </c>
      <c r="AH479" s="500">
        <v>11500</v>
      </c>
      <c r="AI479" s="501">
        <v>8950</v>
      </c>
      <c r="AJ479" s="501">
        <v>10100</v>
      </c>
      <c r="AK479" s="500">
        <v>11100</v>
      </c>
      <c r="AM479" s="103"/>
      <c r="AN479" s="103"/>
      <c r="AO479" s="103"/>
    </row>
    <row r="480" spans="1:41" s="11" customFormat="1" ht="15" customHeight="1" x14ac:dyDescent="0.25">
      <c r="A480" s="719"/>
      <c r="B480" s="28"/>
      <c r="C480" s="264" t="s">
        <v>1383</v>
      </c>
      <c r="D480" s="496" t="s">
        <v>27</v>
      </c>
      <c r="E480" s="463">
        <f t="shared" si="46"/>
        <v>5237.0366666666669</v>
      </c>
      <c r="G480" s="265">
        <f t="shared" si="47"/>
        <v>27</v>
      </c>
      <c r="H480" s="489">
        <f t="shared" si="48"/>
        <v>4248.1477777777782</v>
      </c>
      <c r="I480" s="490">
        <f t="shared" si="49"/>
        <v>4844.4444444444443</v>
      </c>
      <c r="J480" s="459">
        <f t="shared" si="50"/>
        <v>5237.0366666666669</v>
      </c>
      <c r="K480" s="489">
        <v>4350</v>
      </c>
      <c r="L480" s="490">
        <v>4900</v>
      </c>
      <c r="M480" s="491">
        <v>5300</v>
      </c>
      <c r="N480" s="489">
        <v>4300</v>
      </c>
      <c r="O480" s="490">
        <v>4900</v>
      </c>
      <c r="P480" s="491">
        <v>5350</v>
      </c>
      <c r="Q480" s="489">
        <v>4350</v>
      </c>
      <c r="R480" s="490">
        <v>4900</v>
      </c>
      <c r="S480" s="491">
        <v>5350</v>
      </c>
      <c r="T480" s="489">
        <v>4333.33</v>
      </c>
      <c r="U480" s="490">
        <v>4900</v>
      </c>
      <c r="V480" s="491">
        <v>5333.33</v>
      </c>
      <c r="W480" s="489">
        <v>3850</v>
      </c>
      <c r="X480" s="490">
        <v>4500</v>
      </c>
      <c r="Y480" s="491">
        <v>4700</v>
      </c>
      <c r="Z480" s="489">
        <v>4150</v>
      </c>
      <c r="AA480" s="490">
        <v>4900</v>
      </c>
      <c r="AB480" s="491">
        <v>5300</v>
      </c>
      <c r="AC480" s="489">
        <v>4350</v>
      </c>
      <c r="AD480" s="490">
        <v>4900</v>
      </c>
      <c r="AE480" s="491">
        <v>5300</v>
      </c>
      <c r="AF480" s="489">
        <v>4500</v>
      </c>
      <c r="AG480" s="490">
        <v>4900</v>
      </c>
      <c r="AH480" s="491">
        <v>5300</v>
      </c>
      <c r="AI480" s="490">
        <v>4050</v>
      </c>
      <c r="AJ480" s="490">
        <v>4800</v>
      </c>
      <c r="AK480" s="491">
        <v>5200</v>
      </c>
      <c r="AM480" s="103"/>
      <c r="AN480" s="103"/>
      <c r="AO480" s="103"/>
    </row>
    <row r="481" spans="1:41" s="11" customFormat="1" ht="15" customHeight="1" x14ac:dyDescent="0.25">
      <c r="A481" s="719"/>
      <c r="B481" s="28"/>
      <c r="C481" s="62" t="s">
        <v>1384</v>
      </c>
      <c r="D481" s="31" t="s">
        <v>27</v>
      </c>
      <c r="E481" s="59">
        <f t="shared" si="46"/>
        <v>8733.3333333333339</v>
      </c>
      <c r="G481" s="32">
        <f t="shared" si="47"/>
        <v>27</v>
      </c>
      <c r="H481" s="498">
        <f t="shared" si="48"/>
        <v>7425.9255555555555</v>
      </c>
      <c r="I481" s="501">
        <f t="shared" si="49"/>
        <v>7818.5188888888888</v>
      </c>
      <c r="J481" s="499">
        <f t="shared" si="50"/>
        <v>8733.3333333333339</v>
      </c>
      <c r="K481" s="498">
        <v>7750</v>
      </c>
      <c r="L481" s="501">
        <v>8000</v>
      </c>
      <c r="M481" s="500">
        <v>9400</v>
      </c>
      <c r="N481" s="498">
        <v>7700</v>
      </c>
      <c r="O481" s="501">
        <v>8000</v>
      </c>
      <c r="P481" s="500">
        <v>9400</v>
      </c>
      <c r="Q481" s="498">
        <v>7750</v>
      </c>
      <c r="R481" s="501">
        <v>8500</v>
      </c>
      <c r="S481" s="500">
        <v>8950</v>
      </c>
      <c r="T481" s="498">
        <v>7733.33</v>
      </c>
      <c r="U481" s="501">
        <v>8166.67</v>
      </c>
      <c r="V481" s="500">
        <v>9250</v>
      </c>
      <c r="W481" s="498">
        <v>5250</v>
      </c>
      <c r="X481" s="501">
        <v>5800</v>
      </c>
      <c r="Y481" s="500">
        <v>6500</v>
      </c>
      <c r="Z481" s="498">
        <v>7550</v>
      </c>
      <c r="AA481" s="501">
        <v>8000</v>
      </c>
      <c r="AB481" s="500">
        <v>8800</v>
      </c>
      <c r="AC481" s="498">
        <v>7750</v>
      </c>
      <c r="AD481" s="501">
        <v>8000</v>
      </c>
      <c r="AE481" s="500">
        <v>8800</v>
      </c>
      <c r="AF481" s="498">
        <v>7900</v>
      </c>
      <c r="AG481" s="501">
        <v>8000</v>
      </c>
      <c r="AH481" s="500">
        <v>8800</v>
      </c>
      <c r="AI481" s="501">
        <v>7450</v>
      </c>
      <c r="AJ481" s="501">
        <v>7900</v>
      </c>
      <c r="AK481" s="500">
        <v>8700</v>
      </c>
      <c r="AM481" s="103"/>
      <c r="AN481" s="103"/>
      <c r="AO481" s="103"/>
    </row>
    <row r="482" spans="1:41" s="11" customFormat="1" ht="15" customHeight="1" x14ac:dyDescent="0.25">
      <c r="A482" s="719"/>
      <c r="B482" s="28"/>
      <c r="C482" s="264" t="s">
        <v>1385</v>
      </c>
      <c r="D482" s="496" t="s">
        <v>27</v>
      </c>
      <c r="E482" s="463">
        <f t="shared" si="46"/>
        <v>12377.777777777777</v>
      </c>
      <c r="G482" s="265">
        <f t="shared" si="47"/>
        <v>27</v>
      </c>
      <c r="H482" s="489">
        <f t="shared" si="48"/>
        <v>9474.0744444444445</v>
      </c>
      <c r="I482" s="490">
        <f t="shared" si="49"/>
        <v>10337.036666666667</v>
      </c>
      <c r="J482" s="459">
        <f t="shared" si="50"/>
        <v>12377.777777777777</v>
      </c>
      <c r="K482" s="489">
        <v>10150</v>
      </c>
      <c r="L482" s="490">
        <v>11150</v>
      </c>
      <c r="M482" s="491">
        <v>13750</v>
      </c>
      <c r="N482" s="489">
        <v>10100</v>
      </c>
      <c r="O482" s="490">
        <v>11100</v>
      </c>
      <c r="P482" s="491">
        <v>13800</v>
      </c>
      <c r="Q482" s="489">
        <v>9350</v>
      </c>
      <c r="R482" s="490">
        <v>11750</v>
      </c>
      <c r="S482" s="491">
        <v>13100</v>
      </c>
      <c r="T482" s="489">
        <v>9866.67</v>
      </c>
      <c r="U482" s="490">
        <v>11333.33</v>
      </c>
      <c r="V482" s="491">
        <v>13550</v>
      </c>
      <c r="W482" s="489">
        <v>7150</v>
      </c>
      <c r="X482" s="490">
        <v>7800</v>
      </c>
      <c r="Y482" s="491">
        <v>9300</v>
      </c>
      <c r="Z482" s="489">
        <v>9950</v>
      </c>
      <c r="AA482" s="490">
        <v>10000</v>
      </c>
      <c r="AB482" s="491">
        <v>12000</v>
      </c>
      <c r="AC482" s="489">
        <v>9350</v>
      </c>
      <c r="AD482" s="490">
        <v>10000</v>
      </c>
      <c r="AE482" s="491">
        <v>12000</v>
      </c>
      <c r="AF482" s="489">
        <v>9500</v>
      </c>
      <c r="AG482" s="490">
        <v>10000</v>
      </c>
      <c r="AH482" s="491">
        <v>12000</v>
      </c>
      <c r="AI482" s="490">
        <v>9850</v>
      </c>
      <c r="AJ482" s="490">
        <v>9900</v>
      </c>
      <c r="AK482" s="491">
        <v>11900</v>
      </c>
      <c r="AM482" s="103"/>
      <c r="AN482" s="103"/>
      <c r="AO482" s="103"/>
    </row>
    <row r="483" spans="1:41" s="11" customFormat="1" ht="15" customHeight="1" x14ac:dyDescent="0.25">
      <c r="A483" s="719"/>
      <c r="B483" s="28"/>
      <c r="C483" s="62" t="s">
        <v>1386</v>
      </c>
      <c r="D483" s="31" t="s">
        <v>27</v>
      </c>
      <c r="E483" s="59">
        <f t="shared" si="46"/>
        <v>13896.296666666667</v>
      </c>
      <c r="G483" s="32">
        <f t="shared" si="47"/>
        <v>27</v>
      </c>
      <c r="H483" s="498">
        <f t="shared" si="48"/>
        <v>11529.63</v>
      </c>
      <c r="I483" s="501">
        <f t="shared" si="49"/>
        <v>12362.963333333333</v>
      </c>
      <c r="J483" s="499">
        <f t="shared" si="50"/>
        <v>13896.296666666667</v>
      </c>
      <c r="K483" s="498">
        <v>12400</v>
      </c>
      <c r="L483" s="501">
        <v>13000</v>
      </c>
      <c r="M483" s="500">
        <v>15200</v>
      </c>
      <c r="N483" s="498">
        <v>12400</v>
      </c>
      <c r="O483" s="501">
        <v>13000</v>
      </c>
      <c r="P483" s="500">
        <v>15200</v>
      </c>
      <c r="Q483" s="498">
        <v>12000</v>
      </c>
      <c r="R483" s="501">
        <v>13800</v>
      </c>
      <c r="S483" s="500">
        <v>14500</v>
      </c>
      <c r="T483" s="498">
        <v>12266.67</v>
      </c>
      <c r="U483" s="501">
        <v>13266.67</v>
      </c>
      <c r="V483" s="500">
        <v>14966.67</v>
      </c>
      <c r="W483" s="498">
        <v>9350</v>
      </c>
      <c r="X483" s="501">
        <v>10300</v>
      </c>
      <c r="Y483" s="500">
        <v>11700</v>
      </c>
      <c r="Z483" s="498">
        <v>12250</v>
      </c>
      <c r="AA483" s="501">
        <v>12000</v>
      </c>
      <c r="AB483" s="500">
        <v>13400</v>
      </c>
      <c r="AC483" s="498">
        <v>10400</v>
      </c>
      <c r="AD483" s="501">
        <v>12000</v>
      </c>
      <c r="AE483" s="500">
        <v>13400</v>
      </c>
      <c r="AF483" s="498">
        <v>10550</v>
      </c>
      <c r="AG483" s="501">
        <v>12000</v>
      </c>
      <c r="AH483" s="500">
        <v>13400</v>
      </c>
      <c r="AI483" s="501">
        <v>12150</v>
      </c>
      <c r="AJ483" s="501">
        <v>11900</v>
      </c>
      <c r="AK483" s="500">
        <v>13300</v>
      </c>
      <c r="AM483" s="103"/>
      <c r="AN483" s="103"/>
      <c r="AO483" s="103"/>
    </row>
    <row r="484" spans="1:41" s="11" customFormat="1" ht="15" customHeight="1" x14ac:dyDescent="0.25">
      <c r="A484" s="719"/>
      <c r="B484" s="28"/>
      <c r="C484" s="264" t="s">
        <v>1387</v>
      </c>
      <c r="D484" s="496" t="s">
        <v>27</v>
      </c>
      <c r="E484" s="463">
        <f t="shared" si="46"/>
        <v>17214.814444444448</v>
      </c>
      <c r="G484" s="265">
        <f t="shared" si="47"/>
        <v>27</v>
      </c>
      <c r="H484" s="489">
        <f t="shared" si="48"/>
        <v>14012.963333333333</v>
      </c>
      <c r="I484" s="490">
        <f t="shared" si="49"/>
        <v>15014.814444444446</v>
      </c>
      <c r="J484" s="459">
        <f t="shared" si="50"/>
        <v>17214.814444444448</v>
      </c>
      <c r="K484" s="489">
        <v>15000</v>
      </c>
      <c r="L484" s="490">
        <v>17000</v>
      </c>
      <c r="M484" s="491">
        <v>19500</v>
      </c>
      <c r="N484" s="489">
        <v>14500</v>
      </c>
      <c r="O484" s="490">
        <v>17200</v>
      </c>
      <c r="P484" s="491">
        <v>19800</v>
      </c>
      <c r="Q484" s="489">
        <v>14500</v>
      </c>
      <c r="R484" s="490">
        <v>16000</v>
      </c>
      <c r="S484" s="491">
        <v>19000</v>
      </c>
      <c r="T484" s="489">
        <v>14666.67</v>
      </c>
      <c r="U484" s="490">
        <v>16733.330000000002</v>
      </c>
      <c r="V484" s="491">
        <v>19433.330000000002</v>
      </c>
      <c r="W484" s="489">
        <v>11350</v>
      </c>
      <c r="X484" s="490">
        <v>11300</v>
      </c>
      <c r="Y484" s="491">
        <v>12300</v>
      </c>
      <c r="Z484" s="489">
        <v>14350</v>
      </c>
      <c r="AA484" s="490">
        <v>14000</v>
      </c>
      <c r="AB484" s="491">
        <v>16000</v>
      </c>
      <c r="AC484" s="489">
        <v>14000</v>
      </c>
      <c r="AD484" s="490">
        <v>15000</v>
      </c>
      <c r="AE484" s="491">
        <v>17000</v>
      </c>
      <c r="AF484" s="489">
        <v>13500</v>
      </c>
      <c r="AG484" s="490">
        <v>14000</v>
      </c>
      <c r="AH484" s="491">
        <v>16000</v>
      </c>
      <c r="AI484" s="490">
        <v>14250</v>
      </c>
      <c r="AJ484" s="490">
        <v>13900</v>
      </c>
      <c r="AK484" s="491">
        <v>15900</v>
      </c>
      <c r="AM484" s="103"/>
      <c r="AN484" s="103"/>
      <c r="AO484" s="103"/>
    </row>
    <row r="485" spans="1:41" s="11" customFormat="1" ht="15" customHeight="1" x14ac:dyDescent="0.25">
      <c r="A485" s="719"/>
      <c r="B485" s="28"/>
      <c r="C485" s="62" t="s">
        <v>1388</v>
      </c>
      <c r="D485" s="31" t="s">
        <v>27</v>
      </c>
      <c r="E485" s="59">
        <f t="shared" si="46"/>
        <v>12966.666666666666</v>
      </c>
      <c r="G485" s="32">
        <f t="shared" si="47"/>
        <v>27</v>
      </c>
      <c r="H485" s="498">
        <f t="shared" si="48"/>
        <v>11711.111111111111</v>
      </c>
      <c r="I485" s="501">
        <f t="shared" si="49"/>
        <v>12466.666666666666</v>
      </c>
      <c r="J485" s="499">
        <f t="shared" si="50"/>
        <v>12966.666666666666</v>
      </c>
      <c r="K485" s="498">
        <v>11850</v>
      </c>
      <c r="L485" s="501">
        <v>12500</v>
      </c>
      <c r="M485" s="500">
        <v>13000</v>
      </c>
      <c r="N485" s="498">
        <v>11700</v>
      </c>
      <c r="O485" s="501">
        <v>12500</v>
      </c>
      <c r="P485" s="500">
        <v>13000</v>
      </c>
      <c r="Q485" s="498">
        <v>11850</v>
      </c>
      <c r="R485" s="501">
        <v>12500</v>
      </c>
      <c r="S485" s="500">
        <v>13000</v>
      </c>
      <c r="T485" s="498">
        <v>11800</v>
      </c>
      <c r="U485" s="501">
        <v>12500</v>
      </c>
      <c r="V485" s="500">
        <v>13000</v>
      </c>
      <c r="W485" s="498">
        <v>11350</v>
      </c>
      <c r="X485" s="501">
        <v>12300</v>
      </c>
      <c r="Y485" s="500">
        <v>12800</v>
      </c>
      <c r="Z485" s="498">
        <v>11550</v>
      </c>
      <c r="AA485" s="501">
        <v>12500</v>
      </c>
      <c r="AB485" s="500">
        <v>13000</v>
      </c>
      <c r="AC485" s="498">
        <v>11850</v>
      </c>
      <c r="AD485" s="501">
        <v>12500</v>
      </c>
      <c r="AE485" s="500">
        <v>13000</v>
      </c>
      <c r="AF485" s="498">
        <v>12000</v>
      </c>
      <c r="AG485" s="501">
        <v>12500</v>
      </c>
      <c r="AH485" s="500">
        <v>13000</v>
      </c>
      <c r="AI485" s="501">
        <v>11450</v>
      </c>
      <c r="AJ485" s="501">
        <v>12400</v>
      </c>
      <c r="AK485" s="500">
        <v>12900</v>
      </c>
      <c r="AM485" s="103"/>
      <c r="AN485" s="103"/>
      <c r="AO485" s="103"/>
    </row>
    <row r="486" spans="1:41" s="11" customFormat="1" ht="15" customHeight="1" x14ac:dyDescent="0.25">
      <c r="A486" s="719"/>
      <c r="B486" s="28"/>
      <c r="C486" s="264" t="s">
        <v>1389</v>
      </c>
      <c r="D486" s="496" t="s">
        <v>27</v>
      </c>
      <c r="E486" s="463">
        <f t="shared" si="46"/>
        <v>13966.666666666666</v>
      </c>
      <c r="G486" s="265">
        <f t="shared" si="47"/>
        <v>27</v>
      </c>
      <c r="H486" s="489">
        <f t="shared" si="48"/>
        <v>12511.111111111111</v>
      </c>
      <c r="I486" s="490">
        <f t="shared" si="49"/>
        <v>12966.666666666666</v>
      </c>
      <c r="J486" s="459">
        <f t="shared" si="50"/>
        <v>13966.666666666666</v>
      </c>
      <c r="K486" s="489">
        <v>12650</v>
      </c>
      <c r="L486" s="490">
        <v>13000</v>
      </c>
      <c r="M486" s="491">
        <v>14000</v>
      </c>
      <c r="N486" s="489">
        <v>12500</v>
      </c>
      <c r="O486" s="490">
        <v>13000</v>
      </c>
      <c r="P486" s="491">
        <v>14000</v>
      </c>
      <c r="Q486" s="489">
        <v>12650</v>
      </c>
      <c r="R486" s="490">
        <v>13000</v>
      </c>
      <c r="S486" s="491">
        <v>14000</v>
      </c>
      <c r="T486" s="489">
        <v>12600</v>
      </c>
      <c r="U486" s="490">
        <v>13000</v>
      </c>
      <c r="V486" s="491">
        <v>14000</v>
      </c>
      <c r="W486" s="489">
        <v>12150</v>
      </c>
      <c r="X486" s="490">
        <v>12800</v>
      </c>
      <c r="Y486" s="491">
        <v>13800</v>
      </c>
      <c r="Z486" s="489">
        <v>12350</v>
      </c>
      <c r="AA486" s="490">
        <v>13000</v>
      </c>
      <c r="AB486" s="491">
        <v>14000</v>
      </c>
      <c r="AC486" s="489">
        <v>12650</v>
      </c>
      <c r="AD486" s="490">
        <v>13000</v>
      </c>
      <c r="AE486" s="491">
        <v>14000</v>
      </c>
      <c r="AF486" s="489">
        <v>12800</v>
      </c>
      <c r="AG486" s="490">
        <v>13000</v>
      </c>
      <c r="AH486" s="491">
        <v>14000</v>
      </c>
      <c r="AI486" s="490">
        <v>12250</v>
      </c>
      <c r="AJ486" s="490">
        <v>12900</v>
      </c>
      <c r="AK486" s="491">
        <v>13900</v>
      </c>
      <c r="AM486" s="103"/>
      <c r="AN486" s="103"/>
      <c r="AO486" s="103"/>
    </row>
    <row r="487" spans="1:41" s="11" customFormat="1" ht="15" customHeight="1" x14ac:dyDescent="0.25">
      <c r="A487" s="719"/>
      <c r="B487" s="28"/>
      <c r="C487" s="62" t="s">
        <v>1390</v>
      </c>
      <c r="D487" s="31" t="s">
        <v>27</v>
      </c>
      <c r="E487" s="59">
        <f t="shared" si="46"/>
        <v>14766.666666666666</v>
      </c>
      <c r="G487" s="32">
        <f t="shared" si="47"/>
        <v>27</v>
      </c>
      <c r="H487" s="498">
        <f t="shared" si="48"/>
        <v>13211.111111111111</v>
      </c>
      <c r="I487" s="501">
        <f t="shared" si="49"/>
        <v>13966.666666666666</v>
      </c>
      <c r="J487" s="499">
        <f t="shared" si="50"/>
        <v>14766.666666666666</v>
      </c>
      <c r="K487" s="498">
        <v>13350</v>
      </c>
      <c r="L487" s="501">
        <v>14000</v>
      </c>
      <c r="M487" s="500">
        <v>14800</v>
      </c>
      <c r="N487" s="498">
        <v>13200</v>
      </c>
      <c r="O487" s="501">
        <v>14000</v>
      </c>
      <c r="P487" s="500">
        <v>14800</v>
      </c>
      <c r="Q487" s="498">
        <v>13350</v>
      </c>
      <c r="R487" s="501">
        <v>14000</v>
      </c>
      <c r="S487" s="500">
        <v>14800</v>
      </c>
      <c r="T487" s="498">
        <v>13300</v>
      </c>
      <c r="U487" s="501">
        <v>14000</v>
      </c>
      <c r="V487" s="500">
        <v>14800</v>
      </c>
      <c r="W487" s="498">
        <v>12850</v>
      </c>
      <c r="X487" s="501">
        <v>13800</v>
      </c>
      <c r="Y487" s="500">
        <v>14600</v>
      </c>
      <c r="Z487" s="498">
        <v>13050</v>
      </c>
      <c r="AA487" s="501">
        <v>14000</v>
      </c>
      <c r="AB487" s="500">
        <v>14800</v>
      </c>
      <c r="AC487" s="498">
        <v>13350</v>
      </c>
      <c r="AD487" s="501">
        <v>14000</v>
      </c>
      <c r="AE487" s="500">
        <v>14800</v>
      </c>
      <c r="AF487" s="498">
        <v>13500</v>
      </c>
      <c r="AG487" s="501">
        <v>14000</v>
      </c>
      <c r="AH487" s="500">
        <v>14800</v>
      </c>
      <c r="AI487" s="501">
        <v>12950</v>
      </c>
      <c r="AJ487" s="501">
        <v>13900</v>
      </c>
      <c r="AK487" s="500">
        <v>14700</v>
      </c>
      <c r="AM487" s="103"/>
      <c r="AN487" s="103"/>
      <c r="AO487" s="103"/>
    </row>
    <row r="488" spans="1:41" s="11" customFormat="1" ht="15" customHeight="1" x14ac:dyDescent="0.25">
      <c r="A488" s="719"/>
      <c r="B488" s="28"/>
      <c r="C488" s="264" t="s">
        <v>1391</v>
      </c>
      <c r="D488" s="496" t="s">
        <v>27</v>
      </c>
      <c r="E488" s="463">
        <f t="shared" si="46"/>
        <v>15366.666666666666</v>
      </c>
      <c r="G488" s="265">
        <f t="shared" si="47"/>
        <v>27</v>
      </c>
      <c r="H488" s="489">
        <f t="shared" si="48"/>
        <v>13711.111111111111</v>
      </c>
      <c r="I488" s="490">
        <f t="shared" si="49"/>
        <v>14466.666666666666</v>
      </c>
      <c r="J488" s="459">
        <f t="shared" si="50"/>
        <v>15366.666666666666</v>
      </c>
      <c r="K488" s="489">
        <v>13850</v>
      </c>
      <c r="L488" s="490">
        <v>14500</v>
      </c>
      <c r="M488" s="491">
        <v>15400</v>
      </c>
      <c r="N488" s="489">
        <v>13700</v>
      </c>
      <c r="O488" s="490">
        <v>14500</v>
      </c>
      <c r="P488" s="491">
        <v>15400</v>
      </c>
      <c r="Q488" s="489">
        <v>13850</v>
      </c>
      <c r="R488" s="490">
        <v>14500</v>
      </c>
      <c r="S488" s="491">
        <v>15400</v>
      </c>
      <c r="T488" s="489">
        <v>13800</v>
      </c>
      <c r="U488" s="490">
        <v>14500</v>
      </c>
      <c r="V488" s="491">
        <v>15400</v>
      </c>
      <c r="W488" s="489">
        <v>13350</v>
      </c>
      <c r="X488" s="490">
        <v>14300</v>
      </c>
      <c r="Y488" s="491">
        <v>15200</v>
      </c>
      <c r="Z488" s="489">
        <v>13550</v>
      </c>
      <c r="AA488" s="490">
        <v>14500</v>
      </c>
      <c r="AB488" s="491">
        <v>15400</v>
      </c>
      <c r="AC488" s="489">
        <v>13850</v>
      </c>
      <c r="AD488" s="490">
        <v>14500</v>
      </c>
      <c r="AE488" s="491">
        <v>15400</v>
      </c>
      <c r="AF488" s="489">
        <v>14000</v>
      </c>
      <c r="AG488" s="490">
        <v>14500</v>
      </c>
      <c r="AH488" s="491">
        <v>15400</v>
      </c>
      <c r="AI488" s="490">
        <v>13450</v>
      </c>
      <c r="AJ488" s="490">
        <v>14400</v>
      </c>
      <c r="AK488" s="491">
        <v>15300</v>
      </c>
      <c r="AM488" s="103"/>
      <c r="AN488" s="103"/>
      <c r="AO488" s="103"/>
    </row>
    <row r="489" spans="1:41" s="11" customFormat="1" ht="15" customHeight="1" x14ac:dyDescent="0.25">
      <c r="A489" s="719"/>
      <c r="B489" s="28"/>
      <c r="C489" s="62" t="s">
        <v>1392</v>
      </c>
      <c r="D489" s="31" t="s">
        <v>27</v>
      </c>
      <c r="E489" s="59">
        <f t="shared" si="46"/>
        <v>5471.2966666666662</v>
      </c>
      <c r="G489" s="32">
        <f t="shared" si="47"/>
        <v>27</v>
      </c>
      <c r="H489" s="498">
        <f t="shared" si="48"/>
        <v>3811.1111111111113</v>
      </c>
      <c r="I489" s="501">
        <f t="shared" si="49"/>
        <v>4696.2966666666662</v>
      </c>
      <c r="J489" s="499">
        <f t="shared" si="50"/>
        <v>5471.2966666666662</v>
      </c>
      <c r="K489" s="498">
        <v>3950</v>
      </c>
      <c r="L489" s="501">
        <v>4800</v>
      </c>
      <c r="M489" s="500">
        <v>5575</v>
      </c>
      <c r="N489" s="498">
        <v>3800</v>
      </c>
      <c r="O489" s="501">
        <v>4700</v>
      </c>
      <c r="P489" s="500">
        <v>5475</v>
      </c>
      <c r="Q489" s="498">
        <v>3950</v>
      </c>
      <c r="R489" s="501">
        <v>4800</v>
      </c>
      <c r="S489" s="500">
        <v>5575</v>
      </c>
      <c r="T489" s="498">
        <v>3900</v>
      </c>
      <c r="U489" s="501">
        <v>4766.67</v>
      </c>
      <c r="V489" s="500">
        <v>5541.67</v>
      </c>
      <c r="W489" s="498">
        <v>3450</v>
      </c>
      <c r="X489" s="501">
        <v>4400</v>
      </c>
      <c r="Y489" s="500">
        <v>5175</v>
      </c>
      <c r="Z489" s="498">
        <v>3650</v>
      </c>
      <c r="AA489" s="501">
        <v>4600</v>
      </c>
      <c r="AB489" s="500">
        <v>5375</v>
      </c>
      <c r="AC489" s="498">
        <v>3950</v>
      </c>
      <c r="AD489" s="501">
        <v>4800</v>
      </c>
      <c r="AE489" s="500">
        <v>5575</v>
      </c>
      <c r="AF489" s="498">
        <v>4100</v>
      </c>
      <c r="AG489" s="501">
        <v>4900</v>
      </c>
      <c r="AH489" s="500">
        <v>5675</v>
      </c>
      <c r="AI489" s="501">
        <v>3550</v>
      </c>
      <c r="AJ489" s="501">
        <v>4500</v>
      </c>
      <c r="AK489" s="500">
        <v>5275</v>
      </c>
      <c r="AM489" s="103"/>
      <c r="AN489" s="103"/>
      <c r="AO489" s="103"/>
    </row>
    <row r="490" spans="1:41" s="11" customFormat="1" ht="15" customHeight="1" x14ac:dyDescent="0.25">
      <c r="A490" s="719"/>
      <c r="B490" s="28"/>
      <c r="C490" s="264" t="s">
        <v>1393</v>
      </c>
      <c r="D490" s="496" t="s">
        <v>27</v>
      </c>
      <c r="E490" s="463">
        <f t="shared" si="46"/>
        <v>7096.2966666666662</v>
      </c>
      <c r="G490" s="265">
        <f t="shared" si="47"/>
        <v>27</v>
      </c>
      <c r="H490" s="489">
        <f t="shared" si="48"/>
        <v>5411.1111111111113</v>
      </c>
      <c r="I490" s="490">
        <f t="shared" si="49"/>
        <v>6046.2966666666662</v>
      </c>
      <c r="J490" s="459">
        <f t="shared" si="50"/>
        <v>7096.2966666666662</v>
      </c>
      <c r="K490" s="489">
        <v>5550</v>
      </c>
      <c r="L490" s="490">
        <v>6150</v>
      </c>
      <c r="M490" s="491">
        <v>7200</v>
      </c>
      <c r="N490" s="489">
        <v>5400</v>
      </c>
      <c r="O490" s="490">
        <v>6050</v>
      </c>
      <c r="P490" s="491">
        <v>7100</v>
      </c>
      <c r="Q490" s="489">
        <v>5550</v>
      </c>
      <c r="R490" s="490">
        <v>6150</v>
      </c>
      <c r="S490" s="491">
        <v>7200</v>
      </c>
      <c r="T490" s="489">
        <v>5500</v>
      </c>
      <c r="U490" s="490">
        <v>6116.67</v>
      </c>
      <c r="V490" s="491">
        <v>7166.67</v>
      </c>
      <c r="W490" s="489">
        <v>5050</v>
      </c>
      <c r="X490" s="490">
        <v>5750</v>
      </c>
      <c r="Y490" s="491">
        <v>6800</v>
      </c>
      <c r="Z490" s="489">
        <v>5250</v>
      </c>
      <c r="AA490" s="490">
        <v>5950</v>
      </c>
      <c r="AB490" s="491">
        <v>7000</v>
      </c>
      <c r="AC490" s="489">
        <v>5550</v>
      </c>
      <c r="AD490" s="490">
        <v>6150</v>
      </c>
      <c r="AE490" s="491">
        <v>7200</v>
      </c>
      <c r="AF490" s="489">
        <v>5700</v>
      </c>
      <c r="AG490" s="490">
        <v>6250</v>
      </c>
      <c r="AH490" s="491">
        <v>7300</v>
      </c>
      <c r="AI490" s="490">
        <v>5150</v>
      </c>
      <c r="AJ490" s="490">
        <v>5850</v>
      </c>
      <c r="AK490" s="491">
        <v>6900</v>
      </c>
      <c r="AM490" s="103"/>
      <c r="AN490" s="103"/>
      <c r="AO490" s="103"/>
    </row>
    <row r="491" spans="1:41" s="11" customFormat="1" ht="15" customHeight="1" x14ac:dyDescent="0.25">
      <c r="A491" s="719"/>
      <c r="B491" s="28"/>
      <c r="C491" s="62" t="s">
        <v>1394</v>
      </c>
      <c r="D491" s="31" t="s">
        <v>27</v>
      </c>
      <c r="E491" s="59">
        <f t="shared" si="46"/>
        <v>9596.2966666666671</v>
      </c>
      <c r="G491" s="32">
        <f t="shared" si="47"/>
        <v>27</v>
      </c>
      <c r="H491" s="498">
        <f t="shared" si="48"/>
        <v>7011.1111111111113</v>
      </c>
      <c r="I491" s="501">
        <f t="shared" si="49"/>
        <v>7946.2966666666662</v>
      </c>
      <c r="J491" s="499">
        <f t="shared" si="50"/>
        <v>9596.2966666666671</v>
      </c>
      <c r="K491" s="498">
        <v>7150</v>
      </c>
      <c r="L491" s="501">
        <v>8050</v>
      </c>
      <c r="M491" s="500">
        <v>9700</v>
      </c>
      <c r="N491" s="498">
        <v>7000</v>
      </c>
      <c r="O491" s="501">
        <v>7950</v>
      </c>
      <c r="P491" s="500">
        <v>9600</v>
      </c>
      <c r="Q491" s="498">
        <v>7150</v>
      </c>
      <c r="R491" s="501">
        <v>8050</v>
      </c>
      <c r="S491" s="500">
        <v>9700</v>
      </c>
      <c r="T491" s="498">
        <v>7100</v>
      </c>
      <c r="U491" s="501">
        <v>8016.67</v>
      </c>
      <c r="V491" s="500">
        <v>9666.67</v>
      </c>
      <c r="W491" s="498">
        <v>6650</v>
      </c>
      <c r="X491" s="501">
        <v>7650</v>
      </c>
      <c r="Y491" s="500">
        <v>9300</v>
      </c>
      <c r="Z491" s="498">
        <v>6850</v>
      </c>
      <c r="AA491" s="501">
        <v>7850</v>
      </c>
      <c r="AB491" s="500">
        <v>9500</v>
      </c>
      <c r="AC491" s="498">
        <v>7150</v>
      </c>
      <c r="AD491" s="501">
        <v>8050</v>
      </c>
      <c r="AE491" s="500">
        <v>9700</v>
      </c>
      <c r="AF491" s="498">
        <v>7300</v>
      </c>
      <c r="AG491" s="501">
        <v>8150</v>
      </c>
      <c r="AH491" s="500">
        <v>9800</v>
      </c>
      <c r="AI491" s="501">
        <v>6750</v>
      </c>
      <c r="AJ491" s="501">
        <v>7750</v>
      </c>
      <c r="AK491" s="500">
        <v>9400</v>
      </c>
      <c r="AM491" s="103"/>
      <c r="AN491" s="103"/>
      <c r="AO491" s="103"/>
    </row>
    <row r="492" spans="1:41" s="11" customFormat="1" ht="15" customHeight="1" x14ac:dyDescent="0.25">
      <c r="A492" s="719"/>
      <c r="B492" s="28"/>
      <c r="C492" s="264" t="s">
        <v>1395</v>
      </c>
      <c r="D492" s="496" t="s">
        <v>27</v>
      </c>
      <c r="E492" s="463">
        <f t="shared" si="46"/>
        <v>12296.296666666667</v>
      </c>
      <c r="G492" s="265">
        <f t="shared" si="47"/>
        <v>27</v>
      </c>
      <c r="H492" s="489">
        <f t="shared" si="48"/>
        <v>9611.1111111111113</v>
      </c>
      <c r="I492" s="490">
        <f t="shared" si="49"/>
        <v>10546.296666666667</v>
      </c>
      <c r="J492" s="459">
        <f t="shared" si="50"/>
        <v>12296.296666666667</v>
      </c>
      <c r="K492" s="489">
        <v>9750</v>
      </c>
      <c r="L492" s="490">
        <v>10650</v>
      </c>
      <c r="M492" s="491">
        <v>12400</v>
      </c>
      <c r="N492" s="489">
        <v>9600</v>
      </c>
      <c r="O492" s="490">
        <v>10550</v>
      </c>
      <c r="P492" s="491">
        <v>12300</v>
      </c>
      <c r="Q492" s="489">
        <v>9750</v>
      </c>
      <c r="R492" s="490">
        <v>10650</v>
      </c>
      <c r="S492" s="491">
        <v>12400</v>
      </c>
      <c r="T492" s="489">
        <v>9700</v>
      </c>
      <c r="U492" s="490">
        <v>10616.67</v>
      </c>
      <c r="V492" s="491">
        <v>12366.67</v>
      </c>
      <c r="W492" s="489">
        <v>9250</v>
      </c>
      <c r="X492" s="490">
        <v>10250</v>
      </c>
      <c r="Y492" s="491">
        <v>12000</v>
      </c>
      <c r="Z492" s="489">
        <v>9450</v>
      </c>
      <c r="AA492" s="490">
        <v>10450</v>
      </c>
      <c r="AB492" s="491">
        <v>12200</v>
      </c>
      <c r="AC492" s="489">
        <v>9750</v>
      </c>
      <c r="AD492" s="490">
        <v>10650</v>
      </c>
      <c r="AE492" s="491">
        <v>12400</v>
      </c>
      <c r="AF492" s="489">
        <v>9900</v>
      </c>
      <c r="AG492" s="490">
        <v>10750</v>
      </c>
      <c r="AH492" s="491">
        <v>12500</v>
      </c>
      <c r="AI492" s="490">
        <v>9350</v>
      </c>
      <c r="AJ492" s="490">
        <v>10350</v>
      </c>
      <c r="AK492" s="491">
        <v>12100</v>
      </c>
      <c r="AM492" s="103"/>
      <c r="AN492" s="103"/>
      <c r="AO492" s="103"/>
    </row>
    <row r="493" spans="1:41" s="11" customFormat="1" ht="15" customHeight="1" x14ac:dyDescent="0.25">
      <c r="A493" s="719"/>
      <c r="B493" s="28"/>
      <c r="C493" s="62" t="s">
        <v>572</v>
      </c>
      <c r="D493" s="31" t="s">
        <v>27</v>
      </c>
      <c r="E493" s="59">
        <f t="shared" ref="E493:E524" si="51">J493</f>
        <v>4685.1855555555558</v>
      </c>
      <c r="G493" s="32">
        <f t="shared" si="47"/>
        <v>27</v>
      </c>
      <c r="H493" s="498">
        <f t="shared" si="48"/>
        <v>2944.4444444444443</v>
      </c>
      <c r="I493" s="501">
        <f t="shared" si="49"/>
        <v>4285.1855555555558</v>
      </c>
      <c r="J493" s="499">
        <f t="shared" si="50"/>
        <v>4685.1855555555558</v>
      </c>
      <c r="K493" s="498">
        <v>3100</v>
      </c>
      <c r="L493" s="501">
        <v>4400</v>
      </c>
      <c r="M493" s="500">
        <v>4800</v>
      </c>
      <c r="N493" s="498">
        <v>2950</v>
      </c>
      <c r="O493" s="501">
        <v>4300</v>
      </c>
      <c r="P493" s="500">
        <v>4700</v>
      </c>
      <c r="Q493" s="498">
        <v>3100</v>
      </c>
      <c r="R493" s="501">
        <v>4400</v>
      </c>
      <c r="S493" s="500">
        <v>4800</v>
      </c>
      <c r="T493" s="498">
        <v>3050</v>
      </c>
      <c r="U493" s="501">
        <v>4366.67</v>
      </c>
      <c r="V493" s="500">
        <v>4766.67</v>
      </c>
      <c r="W493" s="498">
        <v>2600</v>
      </c>
      <c r="X493" s="501">
        <v>4000</v>
      </c>
      <c r="Y493" s="500">
        <v>4400</v>
      </c>
      <c r="Z493" s="498">
        <v>2800</v>
      </c>
      <c r="AA493" s="501">
        <v>4200</v>
      </c>
      <c r="AB493" s="500">
        <v>4600</v>
      </c>
      <c r="AC493" s="498">
        <v>3100</v>
      </c>
      <c r="AD493" s="501">
        <v>4400</v>
      </c>
      <c r="AE493" s="500">
        <v>4800</v>
      </c>
      <c r="AF493" s="498">
        <v>3100</v>
      </c>
      <c r="AG493" s="501">
        <v>4400</v>
      </c>
      <c r="AH493" s="500">
        <v>4800</v>
      </c>
      <c r="AI493" s="501">
        <v>2700</v>
      </c>
      <c r="AJ493" s="501">
        <v>4100</v>
      </c>
      <c r="AK493" s="500">
        <v>4500</v>
      </c>
      <c r="AM493" s="103"/>
      <c r="AN493" s="103"/>
      <c r="AO493" s="103"/>
    </row>
    <row r="494" spans="1:41" s="11" customFormat="1" ht="15" customHeight="1" x14ac:dyDescent="0.25">
      <c r="A494" s="719"/>
      <c r="B494" s="28"/>
      <c r="C494" s="264" t="s">
        <v>571</v>
      </c>
      <c r="D494" s="496" t="s">
        <v>27</v>
      </c>
      <c r="E494" s="463">
        <f t="shared" si="51"/>
        <v>6518.5188888888888</v>
      </c>
      <c r="G494" s="265">
        <f t="shared" si="47"/>
        <v>27</v>
      </c>
      <c r="H494" s="489">
        <f t="shared" si="48"/>
        <v>4688.8888888888887</v>
      </c>
      <c r="I494" s="490">
        <f t="shared" si="49"/>
        <v>5774.0744444444445</v>
      </c>
      <c r="J494" s="459">
        <f t="shared" si="50"/>
        <v>6518.5188888888888</v>
      </c>
      <c r="K494" s="489">
        <v>4850</v>
      </c>
      <c r="L494" s="490">
        <v>5900</v>
      </c>
      <c r="M494" s="491">
        <v>6650</v>
      </c>
      <c r="N494" s="489">
        <v>4700</v>
      </c>
      <c r="O494" s="490">
        <v>5800</v>
      </c>
      <c r="P494" s="491">
        <v>6550</v>
      </c>
      <c r="Q494" s="489">
        <v>4850</v>
      </c>
      <c r="R494" s="490">
        <v>5900</v>
      </c>
      <c r="S494" s="491">
        <v>6650</v>
      </c>
      <c r="T494" s="489">
        <v>4800</v>
      </c>
      <c r="U494" s="490">
        <v>5866.67</v>
      </c>
      <c r="V494" s="491">
        <v>6616.67</v>
      </c>
      <c r="W494" s="489">
        <v>4350</v>
      </c>
      <c r="X494" s="490">
        <v>5500</v>
      </c>
      <c r="Y494" s="491">
        <v>6250</v>
      </c>
      <c r="Z494" s="489">
        <v>4550</v>
      </c>
      <c r="AA494" s="490">
        <v>5700</v>
      </c>
      <c r="AB494" s="491">
        <v>6450</v>
      </c>
      <c r="AC494" s="489">
        <v>4850</v>
      </c>
      <c r="AD494" s="490">
        <v>5900</v>
      </c>
      <c r="AE494" s="491">
        <v>6650</v>
      </c>
      <c r="AF494" s="489">
        <v>4800</v>
      </c>
      <c r="AG494" s="490">
        <v>5800</v>
      </c>
      <c r="AH494" s="491">
        <v>6500</v>
      </c>
      <c r="AI494" s="490">
        <v>4450</v>
      </c>
      <c r="AJ494" s="490">
        <v>5600</v>
      </c>
      <c r="AK494" s="491">
        <v>6350</v>
      </c>
      <c r="AM494" s="103"/>
      <c r="AN494" s="103"/>
      <c r="AO494" s="103"/>
    </row>
    <row r="495" spans="1:41" s="11" customFormat="1" ht="15" customHeight="1" x14ac:dyDescent="0.25">
      <c r="A495" s="719"/>
      <c r="B495" s="28"/>
      <c r="C495" s="62" t="s">
        <v>570</v>
      </c>
      <c r="D495" s="31" t="s">
        <v>27</v>
      </c>
      <c r="E495" s="59">
        <f t="shared" si="51"/>
        <v>8757.4077777777784</v>
      </c>
      <c r="G495" s="32">
        <f t="shared" si="47"/>
        <v>27</v>
      </c>
      <c r="H495" s="498">
        <f t="shared" si="48"/>
        <v>6883.333333333333</v>
      </c>
      <c r="I495" s="501">
        <f t="shared" si="49"/>
        <v>7785.1855555555558</v>
      </c>
      <c r="J495" s="499">
        <f t="shared" si="50"/>
        <v>8757.4077777777784</v>
      </c>
      <c r="K495" s="498">
        <v>7150</v>
      </c>
      <c r="L495" s="501">
        <v>7900</v>
      </c>
      <c r="M495" s="500">
        <v>8900</v>
      </c>
      <c r="N495" s="498">
        <v>7000</v>
      </c>
      <c r="O495" s="501">
        <v>7800</v>
      </c>
      <c r="P495" s="500">
        <v>8800</v>
      </c>
      <c r="Q495" s="498">
        <v>6850</v>
      </c>
      <c r="R495" s="501">
        <v>7900</v>
      </c>
      <c r="S495" s="500">
        <v>8900</v>
      </c>
      <c r="T495" s="498">
        <v>7000</v>
      </c>
      <c r="U495" s="501">
        <v>7866.67</v>
      </c>
      <c r="V495" s="500">
        <v>8866.67</v>
      </c>
      <c r="W495" s="498">
        <v>6650</v>
      </c>
      <c r="X495" s="501">
        <v>7500</v>
      </c>
      <c r="Y495" s="500">
        <v>8500</v>
      </c>
      <c r="Z495" s="498">
        <v>6850</v>
      </c>
      <c r="AA495" s="501">
        <v>7700</v>
      </c>
      <c r="AB495" s="500">
        <v>8700</v>
      </c>
      <c r="AC495" s="498">
        <v>6850</v>
      </c>
      <c r="AD495" s="501">
        <v>7900</v>
      </c>
      <c r="AE495" s="500">
        <v>8900</v>
      </c>
      <c r="AF495" s="498">
        <v>6850</v>
      </c>
      <c r="AG495" s="501">
        <v>7900</v>
      </c>
      <c r="AH495" s="500">
        <v>8650</v>
      </c>
      <c r="AI495" s="501">
        <v>6750</v>
      </c>
      <c r="AJ495" s="501">
        <v>7600</v>
      </c>
      <c r="AK495" s="500">
        <v>8600</v>
      </c>
      <c r="AM495" s="103"/>
      <c r="AN495" s="103"/>
      <c r="AO495" s="103"/>
    </row>
    <row r="496" spans="1:41" s="11" customFormat="1" ht="15" customHeight="1" x14ac:dyDescent="0.25">
      <c r="A496" s="719"/>
      <c r="B496" s="28"/>
      <c r="C496" s="264" t="s">
        <v>569</v>
      </c>
      <c r="D496" s="496" t="s">
        <v>27</v>
      </c>
      <c r="E496" s="463">
        <f t="shared" si="51"/>
        <v>10962.963333333333</v>
      </c>
      <c r="G496" s="265">
        <f t="shared" si="47"/>
        <v>27</v>
      </c>
      <c r="H496" s="489">
        <f t="shared" si="48"/>
        <v>8851.8522222222218</v>
      </c>
      <c r="I496" s="490">
        <f t="shared" si="49"/>
        <v>9931.4811111111121</v>
      </c>
      <c r="J496" s="459">
        <f t="shared" si="50"/>
        <v>10962.963333333333</v>
      </c>
      <c r="K496" s="489">
        <v>9100</v>
      </c>
      <c r="L496" s="490">
        <v>10150</v>
      </c>
      <c r="M496" s="491">
        <v>11200</v>
      </c>
      <c r="N496" s="489">
        <v>8950</v>
      </c>
      <c r="O496" s="490">
        <v>10050</v>
      </c>
      <c r="P496" s="491">
        <v>11100</v>
      </c>
      <c r="Q496" s="489">
        <v>8850</v>
      </c>
      <c r="R496" s="490">
        <v>9900</v>
      </c>
      <c r="S496" s="491">
        <v>10900</v>
      </c>
      <c r="T496" s="489">
        <v>8966.67</v>
      </c>
      <c r="U496" s="490">
        <v>10033.33</v>
      </c>
      <c r="V496" s="491">
        <v>11066.67</v>
      </c>
      <c r="W496" s="489">
        <v>8600</v>
      </c>
      <c r="X496" s="490">
        <v>9750</v>
      </c>
      <c r="Y496" s="491">
        <v>10800</v>
      </c>
      <c r="Z496" s="489">
        <v>8800</v>
      </c>
      <c r="AA496" s="490">
        <v>9950</v>
      </c>
      <c r="AB496" s="491">
        <v>11000</v>
      </c>
      <c r="AC496" s="489">
        <v>8850</v>
      </c>
      <c r="AD496" s="490">
        <v>9900</v>
      </c>
      <c r="AE496" s="491">
        <v>10900</v>
      </c>
      <c r="AF496" s="489">
        <v>8850</v>
      </c>
      <c r="AG496" s="490">
        <v>9800</v>
      </c>
      <c r="AH496" s="491">
        <v>10800</v>
      </c>
      <c r="AI496" s="490">
        <v>8700</v>
      </c>
      <c r="AJ496" s="490">
        <v>9850</v>
      </c>
      <c r="AK496" s="491">
        <v>10900</v>
      </c>
      <c r="AM496" s="103"/>
      <c r="AN496" s="103"/>
      <c r="AO496" s="103"/>
    </row>
    <row r="497" spans="1:41" s="11" customFormat="1" ht="15" customHeight="1" x14ac:dyDescent="0.25">
      <c r="A497" s="719"/>
      <c r="B497" s="28"/>
      <c r="C497" s="62" t="s">
        <v>568</v>
      </c>
      <c r="D497" s="31" t="s">
        <v>27</v>
      </c>
      <c r="E497" s="59">
        <f t="shared" si="51"/>
        <v>12662.963333333333</v>
      </c>
      <c r="G497" s="32">
        <f t="shared" si="47"/>
        <v>27</v>
      </c>
      <c r="H497" s="498">
        <f t="shared" si="48"/>
        <v>10225.925555555556</v>
      </c>
      <c r="I497" s="501">
        <f t="shared" si="49"/>
        <v>11711.111111111111</v>
      </c>
      <c r="J497" s="499">
        <f t="shared" si="50"/>
        <v>12662.963333333333</v>
      </c>
      <c r="K497" s="498">
        <v>10400</v>
      </c>
      <c r="L497" s="501">
        <v>11900</v>
      </c>
      <c r="M497" s="500">
        <v>13000</v>
      </c>
      <c r="N497" s="498">
        <v>10250</v>
      </c>
      <c r="O497" s="501">
        <v>11800</v>
      </c>
      <c r="P497" s="500">
        <v>12900</v>
      </c>
      <c r="Q497" s="498">
        <v>10350</v>
      </c>
      <c r="R497" s="501">
        <v>11700</v>
      </c>
      <c r="S497" s="500">
        <v>12400</v>
      </c>
      <c r="T497" s="498">
        <v>10333.33</v>
      </c>
      <c r="U497" s="501">
        <v>11800</v>
      </c>
      <c r="V497" s="500">
        <v>12766.67</v>
      </c>
      <c r="W497" s="498">
        <v>9900</v>
      </c>
      <c r="X497" s="501">
        <v>11500</v>
      </c>
      <c r="Y497" s="500">
        <v>12600</v>
      </c>
      <c r="Z497" s="498">
        <v>10100</v>
      </c>
      <c r="AA497" s="501">
        <v>11700</v>
      </c>
      <c r="AB497" s="500">
        <v>12800</v>
      </c>
      <c r="AC497" s="498">
        <v>10350</v>
      </c>
      <c r="AD497" s="501">
        <v>11700</v>
      </c>
      <c r="AE497" s="500">
        <v>12400</v>
      </c>
      <c r="AF497" s="498">
        <v>10350</v>
      </c>
      <c r="AG497" s="501">
        <v>11700</v>
      </c>
      <c r="AH497" s="500">
        <v>12400</v>
      </c>
      <c r="AI497" s="501">
        <v>10000</v>
      </c>
      <c r="AJ497" s="501">
        <v>11600</v>
      </c>
      <c r="AK497" s="500">
        <v>12700</v>
      </c>
      <c r="AM497" s="103"/>
      <c r="AN497" s="103"/>
      <c r="AO497" s="103"/>
    </row>
    <row r="498" spans="1:41" s="11" customFormat="1" ht="15" customHeight="1" x14ac:dyDescent="0.25">
      <c r="A498" s="719"/>
      <c r="B498" s="28"/>
      <c r="C498" s="264" t="s">
        <v>582</v>
      </c>
      <c r="D498" s="496" t="s">
        <v>27</v>
      </c>
      <c r="E498" s="463">
        <f t="shared" si="51"/>
        <v>5281.4811111111112</v>
      </c>
      <c r="G498" s="265">
        <f t="shared" si="47"/>
        <v>27</v>
      </c>
      <c r="H498" s="489">
        <f t="shared" si="48"/>
        <v>4259.2588888888895</v>
      </c>
      <c r="I498" s="490">
        <f t="shared" si="49"/>
        <v>4866.666666666667</v>
      </c>
      <c r="J498" s="459">
        <f t="shared" si="50"/>
        <v>5281.4811111111112</v>
      </c>
      <c r="K498" s="489">
        <v>4350</v>
      </c>
      <c r="L498" s="490">
        <v>4900</v>
      </c>
      <c r="M498" s="491">
        <v>5300</v>
      </c>
      <c r="N498" s="489">
        <v>4300</v>
      </c>
      <c r="O498" s="490">
        <v>4900</v>
      </c>
      <c r="P498" s="491">
        <v>5350</v>
      </c>
      <c r="Q498" s="489">
        <v>4350</v>
      </c>
      <c r="R498" s="490">
        <v>4900</v>
      </c>
      <c r="S498" s="491">
        <v>5350</v>
      </c>
      <c r="T498" s="489">
        <v>4333.33</v>
      </c>
      <c r="U498" s="490">
        <v>4900</v>
      </c>
      <c r="V498" s="491">
        <v>5333.33</v>
      </c>
      <c r="W498" s="489">
        <v>3950</v>
      </c>
      <c r="X498" s="490">
        <v>4700</v>
      </c>
      <c r="Y498" s="491">
        <v>5100</v>
      </c>
      <c r="Z498" s="489">
        <v>4150</v>
      </c>
      <c r="AA498" s="490">
        <v>4900</v>
      </c>
      <c r="AB498" s="491">
        <v>5300</v>
      </c>
      <c r="AC498" s="489">
        <v>4350</v>
      </c>
      <c r="AD498" s="490">
        <v>4900</v>
      </c>
      <c r="AE498" s="491">
        <v>5300</v>
      </c>
      <c r="AF498" s="489">
        <v>4500</v>
      </c>
      <c r="AG498" s="490">
        <v>4900</v>
      </c>
      <c r="AH498" s="491">
        <v>5300</v>
      </c>
      <c r="AI498" s="490">
        <v>4050</v>
      </c>
      <c r="AJ498" s="490">
        <v>4800</v>
      </c>
      <c r="AK498" s="491">
        <v>5200</v>
      </c>
      <c r="AM498" s="103"/>
      <c r="AN498" s="103"/>
      <c r="AO498" s="103"/>
    </row>
    <row r="499" spans="1:41" s="11" customFormat="1" ht="15" customHeight="1" x14ac:dyDescent="0.25">
      <c r="A499" s="719"/>
      <c r="B499" s="28"/>
      <c r="C499" s="62" t="s">
        <v>581</v>
      </c>
      <c r="D499" s="31" t="s">
        <v>27</v>
      </c>
      <c r="E499" s="59">
        <f t="shared" si="51"/>
        <v>8966.6666666666661</v>
      </c>
      <c r="G499" s="32">
        <f t="shared" si="47"/>
        <v>27</v>
      </c>
      <c r="H499" s="498">
        <f t="shared" si="48"/>
        <v>7659.2588888888895</v>
      </c>
      <c r="I499" s="501">
        <f t="shared" si="49"/>
        <v>8040.7411111111105</v>
      </c>
      <c r="J499" s="499">
        <f t="shared" si="50"/>
        <v>8966.6666666666661</v>
      </c>
      <c r="K499" s="498">
        <v>7750</v>
      </c>
      <c r="L499" s="501">
        <v>8000</v>
      </c>
      <c r="M499" s="500">
        <v>9400</v>
      </c>
      <c r="N499" s="498">
        <v>7700</v>
      </c>
      <c r="O499" s="501">
        <v>8000</v>
      </c>
      <c r="P499" s="500">
        <v>9400</v>
      </c>
      <c r="Q499" s="498">
        <v>7750</v>
      </c>
      <c r="R499" s="501">
        <v>8500</v>
      </c>
      <c r="S499" s="500">
        <v>8950</v>
      </c>
      <c r="T499" s="498">
        <v>7733.33</v>
      </c>
      <c r="U499" s="501">
        <v>8166.67</v>
      </c>
      <c r="V499" s="500">
        <v>9250</v>
      </c>
      <c r="W499" s="498">
        <v>7350</v>
      </c>
      <c r="X499" s="501">
        <v>7800</v>
      </c>
      <c r="Y499" s="500">
        <v>8600</v>
      </c>
      <c r="Z499" s="498">
        <v>7550</v>
      </c>
      <c r="AA499" s="501">
        <v>8000</v>
      </c>
      <c r="AB499" s="500">
        <v>8800</v>
      </c>
      <c r="AC499" s="498">
        <v>7750</v>
      </c>
      <c r="AD499" s="501">
        <v>8000</v>
      </c>
      <c r="AE499" s="500">
        <v>8800</v>
      </c>
      <c r="AF499" s="498">
        <v>7900</v>
      </c>
      <c r="AG499" s="501">
        <v>8000</v>
      </c>
      <c r="AH499" s="500">
        <v>8800</v>
      </c>
      <c r="AI499" s="501">
        <v>7450</v>
      </c>
      <c r="AJ499" s="501">
        <v>7900</v>
      </c>
      <c r="AK499" s="500">
        <v>8700</v>
      </c>
      <c r="AM499" s="103"/>
      <c r="AN499" s="103"/>
      <c r="AO499" s="103"/>
    </row>
    <row r="500" spans="1:41" s="11" customFormat="1" ht="15" customHeight="1" x14ac:dyDescent="0.25">
      <c r="A500" s="719"/>
      <c r="B500" s="28"/>
      <c r="C500" s="264" t="s">
        <v>580</v>
      </c>
      <c r="D500" s="496" t="s">
        <v>27</v>
      </c>
      <c r="E500" s="463">
        <f t="shared" si="51"/>
        <v>12655.555555555555</v>
      </c>
      <c r="G500" s="265">
        <f t="shared" si="47"/>
        <v>27</v>
      </c>
      <c r="H500" s="489">
        <f t="shared" si="48"/>
        <v>9762.9633333333331</v>
      </c>
      <c r="I500" s="490">
        <f t="shared" si="49"/>
        <v>10559.258888888889</v>
      </c>
      <c r="J500" s="459">
        <f t="shared" si="50"/>
        <v>12655.555555555555</v>
      </c>
      <c r="K500" s="489">
        <v>10150</v>
      </c>
      <c r="L500" s="490">
        <v>11150</v>
      </c>
      <c r="M500" s="491">
        <v>13750</v>
      </c>
      <c r="N500" s="489">
        <v>10100</v>
      </c>
      <c r="O500" s="490">
        <v>11100</v>
      </c>
      <c r="P500" s="491">
        <v>13800</v>
      </c>
      <c r="Q500" s="489">
        <v>9350</v>
      </c>
      <c r="R500" s="490">
        <v>11750</v>
      </c>
      <c r="S500" s="491">
        <v>13100</v>
      </c>
      <c r="T500" s="489">
        <v>9866.67</v>
      </c>
      <c r="U500" s="490">
        <v>11333.33</v>
      </c>
      <c r="V500" s="491">
        <v>13550</v>
      </c>
      <c r="W500" s="489">
        <v>9750</v>
      </c>
      <c r="X500" s="490">
        <v>9800</v>
      </c>
      <c r="Y500" s="491">
        <v>11800</v>
      </c>
      <c r="Z500" s="489">
        <v>9950</v>
      </c>
      <c r="AA500" s="490">
        <v>10000</v>
      </c>
      <c r="AB500" s="491">
        <v>12000</v>
      </c>
      <c r="AC500" s="489">
        <v>9350</v>
      </c>
      <c r="AD500" s="490">
        <v>10000</v>
      </c>
      <c r="AE500" s="491">
        <v>12000</v>
      </c>
      <c r="AF500" s="489">
        <v>9500</v>
      </c>
      <c r="AG500" s="490">
        <v>10000</v>
      </c>
      <c r="AH500" s="491">
        <v>12000</v>
      </c>
      <c r="AI500" s="490">
        <v>9850</v>
      </c>
      <c r="AJ500" s="490">
        <v>9900</v>
      </c>
      <c r="AK500" s="491">
        <v>11900</v>
      </c>
      <c r="AM500" s="103"/>
      <c r="AN500" s="103"/>
      <c r="AO500" s="103"/>
    </row>
    <row r="501" spans="1:41" s="11" customFormat="1" ht="15" customHeight="1" x14ac:dyDescent="0.25">
      <c r="A501" s="719"/>
      <c r="B501" s="28"/>
      <c r="C501" s="62" t="s">
        <v>579</v>
      </c>
      <c r="D501" s="31" t="s">
        <v>27</v>
      </c>
      <c r="E501" s="59">
        <f t="shared" si="51"/>
        <v>14062.963333333333</v>
      </c>
      <c r="G501" s="32">
        <f t="shared" si="47"/>
        <v>27</v>
      </c>
      <c r="H501" s="498">
        <f t="shared" si="48"/>
        <v>11829.63</v>
      </c>
      <c r="I501" s="501">
        <f t="shared" si="49"/>
        <v>12529.63</v>
      </c>
      <c r="J501" s="499">
        <f t="shared" si="50"/>
        <v>14062.963333333333</v>
      </c>
      <c r="K501" s="498">
        <v>12400</v>
      </c>
      <c r="L501" s="501">
        <v>13000</v>
      </c>
      <c r="M501" s="500">
        <v>15200</v>
      </c>
      <c r="N501" s="498">
        <v>12400</v>
      </c>
      <c r="O501" s="501">
        <v>13000</v>
      </c>
      <c r="P501" s="500">
        <v>15200</v>
      </c>
      <c r="Q501" s="498">
        <v>12000</v>
      </c>
      <c r="R501" s="501">
        <v>13800</v>
      </c>
      <c r="S501" s="500">
        <v>14500</v>
      </c>
      <c r="T501" s="498">
        <v>12266.67</v>
      </c>
      <c r="U501" s="501">
        <v>13266.67</v>
      </c>
      <c r="V501" s="500">
        <v>14966.67</v>
      </c>
      <c r="W501" s="498">
        <v>12050</v>
      </c>
      <c r="X501" s="501">
        <v>11800</v>
      </c>
      <c r="Y501" s="500">
        <v>13200</v>
      </c>
      <c r="Z501" s="498">
        <v>12250</v>
      </c>
      <c r="AA501" s="501">
        <v>12000</v>
      </c>
      <c r="AB501" s="500">
        <v>13400</v>
      </c>
      <c r="AC501" s="498">
        <v>10400</v>
      </c>
      <c r="AD501" s="501">
        <v>12000</v>
      </c>
      <c r="AE501" s="500">
        <v>13400</v>
      </c>
      <c r="AF501" s="498">
        <v>10550</v>
      </c>
      <c r="AG501" s="501">
        <v>12000</v>
      </c>
      <c r="AH501" s="500">
        <v>13400</v>
      </c>
      <c r="AI501" s="501">
        <v>12150</v>
      </c>
      <c r="AJ501" s="501">
        <v>11900</v>
      </c>
      <c r="AK501" s="500">
        <v>13300</v>
      </c>
      <c r="AM501" s="103"/>
      <c r="AN501" s="103"/>
      <c r="AO501" s="103"/>
    </row>
    <row r="502" spans="1:41" s="11" customFormat="1" ht="15" customHeight="1" x14ac:dyDescent="0.25">
      <c r="A502" s="719"/>
      <c r="B502" s="28"/>
      <c r="C502" s="264" t="s">
        <v>578</v>
      </c>
      <c r="D502" s="496" t="s">
        <v>27</v>
      </c>
      <c r="E502" s="463">
        <f t="shared" si="51"/>
        <v>17603.703333333335</v>
      </c>
      <c r="G502" s="265">
        <f t="shared" si="47"/>
        <v>27</v>
      </c>
      <c r="H502" s="489">
        <f t="shared" si="48"/>
        <v>14324.074444444444</v>
      </c>
      <c r="I502" s="490">
        <f t="shared" si="49"/>
        <v>15292.592222222223</v>
      </c>
      <c r="J502" s="459">
        <f t="shared" si="50"/>
        <v>17603.703333333335</v>
      </c>
      <c r="K502" s="489">
        <v>15000</v>
      </c>
      <c r="L502" s="490">
        <v>17000</v>
      </c>
      <c r="M502" s="491">
        <v>19500</v>
      </c>
      <c r="N502" s="489">
        <v>14500</v>
      </c>
      <c r="O502" s="490">
        <v>17200</v>
      </c>
      <c r="P502" s="491">
        <v>19800</v>
      </c>
      <c r="Q502" s="489">
        <v>14500</v>
      </c>
      <c r="R502" s="490">
        <v>16000</v>
      </c>
      <c r="S502" s="491">
        <v>19000</v>
      </c>
      <c r="T502" s="489">
        <v>14666.67</v>
      </c>
      <c r="U502" s="490">
        <v>16733.330000000002</v>
      </c>
      <c r="V502" s="491">
        <v>19433.330000000002</v>
      </c>
      <c r="W502" s="489">
        <v>14150</v>
      </c>
      <c r="X502" s="490">
        <v>13800</v>
      </c>
      <c r="Y502" s="491">
        <v>15800</v>
      </c>
      <c r="Z502" s="489">
        <v>14350</v>
      </c>
      <c r="AA502" s="490">
        <v>14000</v>
      </c>
      <c r="AB502" s="491">
        <v>16000</v>
      </c>
      <c r="AC502" s="489">
        <v>14000</v>
      </c>
      <c r="AD502" s="490">
        <v>15000</v>
      </c>
      <c r="AE502" s="491">
        <v>17000</v>
      </c>
      <c r="AF502" s="489">
        <v>13500</v>
      </c>
      <c r="AG502" s="490">
        <v>14000</v>
      </c>
      <c r="AH502" s="491">
        <v>16000</v>
      </c>
      <c r="AI502" s="490">
        <v>14250</v>
      </c>
      <c r="AJ502" s="490">
        <v>13900</v>
      </c>
      <c r="AK502" s="491">
        <v>15900</v>
      </c>
      <c r="AM502" s="103"/>
      <c r="AN502" s="103"/>
      <c r="AO502" s="103"/>
    </row>
    <row r="503" spans="1:41" s="11" customFormat="1" ht="15" customHeight="1" x14ac:dyDescent="0.25">
      <c r="A503" s="719"/>
      <c r="B503" s="28"/>
      <c r="C503" s="62" t="s">
        <v>587</v>
      </c>
      <c r="D503" s="31" t="s">
        <v>27</v>
      </c>
      <c r="E503" s="59">
        <f t="shared" si="51"/>
        <v>5203.7033333333338</v>
      </c>
      <c r="G503" s="32">
        <f t="shared" si="47"/>
        <v>27</v>
      </c>
      <c r="H503" s="498">
        <f t="shared" si="48"/>
        <v>4222.2222222222226</v>
      </c>
      <c r="I503" s="501">
        <f t="shared" si="49"/>
        <v>4937.0366666666669</v>
      </c>
      <c r="J503" s="499">
        <f t="shared" si="50"/>
        <v>5203.7033333333338</v>
      </c>
      <c r="K503" s="498">
        <v>4350</v>
      </c>
      <c r="L503" s="501">
        <v>4900</v>
      </c>
      <c r="M503" s="500">
        <v>5300</v>
      </c>
      <c r="N503" s="498">
        <v>4300</v>
      </c>
      <c r="O503" s="501">
        <v>4900</v>
      </c>
      <c r="P503" s="500">
        <v>5350</v>
      </c>
      <c r="Q503" s="498">
        <v>4250</v>
      </c>
      <c r="R503" s="501">
        <v>5000</v>
      </c>
      <c r="S503" s="500">
        <v>5200</v>
      </c>
      <c r="T503" s="498">
        <v>4300</v>
      </c>
      <c r="U503" s="501">
        <v>4933.33</v>
      </c>
      <c r="V503" s="500">
        <v>5283.33</v>
      </c>
      <c r="W503" s="498">
        <v>3950</v>
      </c>
      <c r="X503" s="501">
        <v>4800</v>
      </c>
      <c r="Y503" s="500">
        <v>5000</v>
      </c>
      <c r="Z503" s="498">
        <v>4150</v>
      </c>
      <c r="AA503" s="501">
        <v>5000</v>
      </c>
      <c r="AB503" s="500">
        <v>5200</v>
      </c>
      <c r="AC503" s="498">
        <v>4250</v>
      </c>
      <c r="AD503" s="501">
        <v>5000</v>
      </c>
      <c r="AE503" s="500">
        <v>5200</v>
      </c>
      <c r="AF503" s="498">
        <v>4400</v>
      </c>
      <c r="AG503" s="501">
        <v>5000</v>
      </c>
      <c r="AH503" s="500">
        <v>5200</v>
      </c>
      <c r="AI503" s="501">
        <v>4050</v>
      </c>
      <c r="AJ503" s="501">
        <v>4900</v>
      </c>
      <c r="AK503" s="500">
        <v>5100</v>
      </c>
      <c r="AM503" s="103"/>
      <c r="AN503" s="103"/>
      <c r="AO503" s="103"/>
    </row>
    <row r="504" spans="1:41" s="11" customFormat="1" ht="15" customHeight="1" x14ac:dyDescent="0.25">
      <c r="A504" s="719"/>
      <c r="B504" s="28"/>
      <c r="C504" s="264" t="s">
        <v>586</v>
      </c>
      <c r="D504" s="496" t="s">
        <v>27</v>
      </c>
      <c r="E504" s="463">
        <f t="shared" si="51"/>
        <v>8740.7411111111105</v>
      </c>
      <c r="G504" s="265">
        <f t="shared" si="47"/>
        <v>27</v>
      </c>
      <c r="H504" s="489">
        <f t="shared" si="48"/>
        <v>7511.1111111111113</v>
      </c>
      <c r="I504" s="490">
        <f t="shared" si="49"/>
        <v>7974.0744444444445</v>
      </c>
      <c r="J504" s="459">
        <f t="shared" si="50"/>
        <v>8740.7411111111105</v>
      </c>
      <c r="K504" s="489">
        <v>7750</v>
      </c>
      <c r="L504" s="490">
        <v>8050</v>
      </c>
      <c r="M504" s="491">
        <v>9450</v>
      </c>
      <c r="N504" s="489">
        <v>7700</v>
      </c>
      <c r="O504" s="490">
        <v>8000</v>
      </c>
      <c r="P504" s="491">
        <v>9400</v>
      </c>
      <c r="Q504" s="489">
        <v>7350</v>
      </c>
      <c r="R504" s="490">
        <v>8000</v>
      </c>
      <c r="S504" s="491">
        <v>8500</v>
      </c>
      <c r="T504" s="489">
        <v>7600</v>
      </c>
      <c r="U504" s="490">
        <v>8016.67</v>
      </c>
      <c r="V504" s="491">
        <v>9116.67</v>
      </c>
      <c r="W504" s="489">
        <v>7350</v>
      </c>
      <c r="X504" s="490">
        <v>7800</v>
      </c>
      <c r="Y504" s="491">
        <v>8300</v>
      </c>
      <c r="Z504" s="489">
        <v>7550</v>
      </c>
      <c r="AA504" s="490">
        <v>8000</v>
      </c>
      <c r="AB504" s="491">
        <v>8500</v>
      </c>
      <c r="AC504" s="489">
        <v>7350</v>
      </c>
      <c r="AD504" s="490">
        <v>8000</v>
      </c>
      <c r="AE504" s="491">
        <v>8500</v>
      </c>
      <c r="AF504" s="489">
        <v>7500</v>
      </c>
      <c r="AG504" s="490">
        <v>8000</v>
      </c>
      <c r="AH504" s="491">
        <v>8500</v>
      </c>
      <c r="AI504" s="490">
        <v>7450</v>
      </c>
      <c r="AJ504" s="490">
        <v>7900</v>
      </c>
      <c r="AK504" s="491">
        <v>8400</v>
      </c>
      <c r="AM504" s="103"/>
      <c r="AN504" s="103"/>
      <c r="AO504" s="103"/>
    </row>
    <row r="505" spans="1:41" s="11" customFormat="1" ht="15" customHeight="1" x14ac:dyDescent="0.25">
      <c r="A505" s="719"/>
      <c r="B505" s="28"/>
      <c r="C505" s="62" t="s">
        <v>585</v>
      </c>
      <c r="D505" s="31" t="s">
        <v>27</v>
      </c>
      <c r="E505" s="59">
        <f t="shared" si="51"/>
        <v>12500</v>
      </c>
      <c r="G505" s="32">
        <f t="shared" si="47"/>
        <v>27</v>
      </c>
      <c r="H505" s="498">
        <f t="shared" si="48"/>
        <v>9585.1855555555558</v>
      </c>
      <c r="I505" s="501">
        <f t="shared" si="49"/>
        <v>10307.407777777778</v>
      </c>
      <c r="J505" s="499">
        <f t="shared" si="50"/>
        <v>12500</v>
      </c>
      <c r="K505" s="498">
        <v>10200</v>
      </c>
      <c r="L505" s="501">
        <v>11200</v>
      </c>
      <c r="M505" s="500">
        <v>13800</v>
      </c>
      <c r="N505" s="498">
        <v>10100</v>
      </c>
      <c r="O505" s="501">
        <v>11100</v>
      </c>
      <c r="P505" s="500">
        <v>13800</v>
      </c>
      <c r="Q505" s="498">
        <v>8850</v>
      </c>
      <c r="R505" s="501">
        <v>10000</v>
      </c>
      <c r="S505" s="500">
        <v>12000</v>
      </c>
      <c r="T505" s="498">
        <v>9716.67</v>
      </c>
      <c r="U505" s="501">
        <v>10766.67</v>
      </c>
      <c r="V505" s="500">
        <v>13200</v>
      </c>
      <c r="W505" s="498">
        <v>9750</v>
      </c>
      <c r="X505" s="501">
        <v>9800</v>
      </c>
      <c r="Y505" s="500">
        <v>11800</v>
      </c>
      <c r="Z505" s="498">
        <v>9950</v>
      </c>
      <c r="AA505" s="501">
        <v>10000</v>
      </c>
      <c r="AB505" s="500">
        <v>12000</v>
      </c>
      <c r="AC505" s="498">
        <v>8850</v>
      </c>
      <c r="AD505" s="501">
        <v>10000</v>
      </c>
      <c r="AE505" s="500">
        <v>12000</v>
      </c>
      <c r="AF505" s="498">
        <v>9000</v>
      </c>
      <c r="AG505" s="501">
        <v>10000</v>
      </c>
      <c r="AH505" s="500">
        <v>12000</v>
      </c>
      <c r="AI505" s="501">
        <v>9850</v>
      </c>
      <c r="AJ505" s="501">
        <v>9900</v>
      </c>
      <c r="AK505" s="500">
        <v>11900</v>
      </c>
      <c r="AM505" s="103"/>
      <c r="AN505" s="103"/>
      <c r="AO505" s="103"/>
    </row>
    <row r="506" spans="1:41" s="11" customFormat="1" ht="15" customHeight="1" x14ac:dyDescent="0.25">
      <c r="A506" s="719"/>
      <c r="B506" s="28"/>
      <c r="C506" s="264" t="s">
        <v>584</v>
      </c>
      <c r="D506" s="496" t="s">
        <v>27</v>
      </c>
      <c r="E506" s="463">
        <f t="shared" si="51"/>
        <v>13900</v>
      </c>
      <c r="G506" s="265">
        <f t="shared" si="47"/>
        <v>27</v>
      </c>
      <c r="H506" s="489">
        <f t="shared" si="48"/>
        <v>11381.481111111112</v>
      </c>
      <c r="I506" s="490">
        <f t="shared" si="49"/>
        <v>12262.963333333333</v>
      </c>
      <c r="J506" s="459">
        <f t="shared" si="50"/>
        <v>13900</v>
      </c>
      <c r="K506" s="489">
        <v>12350</v>
      </c>
      <c r="L506" s="490">
        <v>13000</v>
      </c>
      <c r="M506" s="491">
        <v>15200</v>
      </c>
      <c r="N506" s="489">
        <v>12400</v>
      </c>
      <c r="O506" s="490">
        <v>13000</v>
      </c>
      <c r="P506" s="491">
        <v>15200</v>
      </c>
      <c r="Q506" s="489">
        <v>9850</v>
      </c>
      <c r="R506" s="490">
        <v>12000</v>
      </c>
      <c r="S506" s="491">
        <v>13400</v>
      </c>
      <c r="T506" s="489">
        <v>11533.33</v>
      </c>
      <c r="U506" s="490">
        <v>12666.67</v>
      </c>
      <c r="V506" s="491">
        <v>14600</v>
      </c>
      <c r="W506" s="489">
        <v>12050</v>
      </c>
      <c r="X506" s="490">
        <v>11800</v>
      </c>
      <c r="Y506" s="491">
        <v>13200</v>
      </c>
      <c r="Z506" s="489">
        <v>12250</v>
      </c>
      <c r="AA506" s="490">
        <v>12000</v>
      </c>
      <c r="AB506" s="491">
        <v>13400</v>
      </c>
      <c r="AC506" s="489">
        <v>9850</v>
      </c>
      <c r="AD506" s="490">
        <v>12000</v>
      </c>
      <c r="AE506" s="491">
        <v>13400</v>
      </c>
      <c r="AF506" s="489">
        <v>10000</v>
      </c>
      <c r="AG506" s="490">
        <v>12000</v>
      </c>
      <c r="AH506" s="491">
        <v>13400</v>
      </c>
      <c r="AI506" s="490">
        <v>12150</v>
      </c>
      <c r="AJ506" s="490">
        <v>11900</v>
      </c>
      <c r="AK506" s="491">
        <v>13300</v>
      </c>
      <c r="AM506" s="103"/>
      <c r="AN506" s="103"/>
      <c r="AO506" s="103"/>
    </row>
    <row r="507" spans="1:41" s="11" customFormat="1" ht="15" customHeight="1" x14ac:dyDescent="0.25">
      <c r="A507" s="719"/>
      <c r="B507" s="28"/>
      <c r="C507" s="62" t="s">
        <v>583</v>
      </c>
      <c r="D507" s="31" t="s">
        <v>27</v>
      </c>
      <c r="E507" s="59">
        <f t="shared" si="51"/>
        <v>16529.629999999997</v>
      </c>
      <c r="G507" s="32">
        <f t="shared" si="47"/>
        <v>27</v>
      </c>
      <c r="H507" s="498">
        <f t="shared" si="48"/>
        <v>13896.296666666667</v>
      </c>
      <c r="I507" s="501">
        <f t="shared" si="49"/>
        <v>14470.37</v>
      </c>
      <c r="J507" s="499">
        <f t="shared" si="50"/>
        <v>16529.629999999997</v>
      </c>
      <c r="K507" s="498">
        <v>15000</v>
      </c>
      <c r="L507" s="501">
        <v>14200</v>
      </c>
      <c r="M507" s="500">
        <v>16000</v>
      </c>
      <c r="N507" s="498">
        <v>14500</v>
      </c>
      <c r="O507" s="501">
        <v>17200</v>
      </c>
      <c r="P507" s="500">
        <v>19800</v>
      </c>
      <c r="Q507" s="498">
        <v>12850</v>
      </c>
      <c r="R507" s="501">
        <v>14000</v>
      </c>
      <c r="S507" s="500">
        <v>16000</v>
      </c>
      <c r="T507" s="498">
        <v>14116.67</v>
      </c>
      <c r="U507" s="501">
        <v>15133.33</v>
      </c>
      <c r="V507" s="500">
        <v>17266.669999999998</v>
      </c>
      <c r="W507" s="498">
        <v>14150</v>
      </c>
      <c r="X507" s="501">
        <v>13800</v>
      </c>
      <c r="Y507" s="500">
        <v>15800</v>
      </c>
      <c r="Z507" s="498">
        <v>14350</v>
      </c>
      <c r="AA507" s="501">
        <v>14000</v>
      </c>
      <c r="AB507" s="500">
        <v>16000</v>
      </c>
      <c r="AC507" s="498">
        <v>12850</v>
      </c>
      <c r="AD507" s="501">
        <v>14000</v>
      </c>
      <c r="AE507" s="500">
        <v>16000</v>
      </c>
      <c r="AF507" s="498">
        <v>13000</v>
      </c>
      <c r="AG507" s="501">
        <v>14000</v>
      </c>
      <c r="AH507" s="500">
        <v>16000</v>
      </c>
      <c r="AI507" s="501">
        <v>14250</v>
      </c>
      <c r="AJ507" s="501">
        <v>13900</v>
      </c>
      <c r="AK507" s="500">
        <v>15900</v>
      </c>
      <c r="AM507" s="103"/>
      <c r="AN507" s="103"/>
      <c r="AO507" s="103"/>
    </row>
    <row r="508" spans="1:41" s="11" customFormat="1" ht="15" customHeight="1" x14ac:dyDescent="0.25">
      <c r="A508" s="719"/>
      <c r="B508" s="28"/>
      <c r="C508" s="264" t="s">
        <v>1396</v>
      </c>
      <c r="D508" s="496" t="s">
        <v>27</v>
      </c>
      <c r="E508" s="463">
        <f t="shared" si="51"/>
        <v>17492.592222222225</v>
      </c>
      <c r="G508" s="265">
        <f t="shared" si="47"/>
        <v>27</v>
      </c>
      <c r="H508" s="489">
        <f t="shared" si="48"/>
        <v>14140.741111111111</v>
      </c>
      <c r="I508" s="490">
        <f t="shared" si="49"/>
        <v>15181.481111111112</v>
      </c>
      <c r="J508" s="459">
        <f t="shared" si="50"/>
        <v>17492.592222222225</v>
      </c>
      <c r="K508" s="489">
        <v>15000</v>
      </c>
      <c r="L508" s="490">
        <v>17000</v>
      </c>
      <c r="M508" s="491">
        <v>19500</v>
      </c>
      <c r="N508" s="489">
        <v>14500</v>
      </c>
      <c r="O508" s="490">
        <v>17200</v>
      </c>
      <c r="P508" s="491">
        <v>19800</v>
      </c>
      <c r="Q508" s="489">
        <v>14500</v>
      </c>
      <c r="R508" s="490">
        <v>16000</v>
      </c>
      <c r="S508" s="491">
        <v>19000</v>
      </c>
      <c r="T508" s="489">
        <v>14666.67</v>
      </c>
      <c r="U508" s="490">
        <v>16733.330000000002</v>
      </c>
      <c r="V508" s="491">
        <v>19433.330000000002</v>
      </c>
      <c r="W508" s="489">
        <v>14150</v>
      </c>
      <c r="X508" s="490">
        <v>13800</v>
      </c>
      <c r="Y508" s="491">
        <v>15800</v>
      </c>
      <c r="Z508" s="489">
        <v>14350</v>
      </c>
      <c r="AA508" s="490">
        <v>14000</v>
      </c>
      <c r="AB508" s="491">
        <v>16000</v>
      </c>
      <c r="AC508" s="489">
        <v>12850</v>
      </c>
      <c r="AD508" s="490">
        <v>14000</v>
      </c>
      <c r="AE508" s="491">
        <v>16000</v>
      </c>
      <c r="AF508" s="489">
        <v>13000</v>
      </c>
      <c r="AG508" s="490">
        <v>14000</v>
      </c>
      <c r="AH508" s="491">
        <v>16000</v>
      </c>
      <c r="AI508" s="490">
        <v>14250</v>
      </c>
      <c r="AJ508" s="490">
        <v>13900</v>
      </c>
      <c r="AK508" s="491">
        <v>15900</v>
      </c>
      <c r="AM508" s="103"/>
      <c r="AN508" s="103"/>
      <c r="AO508" s="103"/>
    </row>
    <row r="509" spans="1:41" s="11" customFormat="1" ht="15" customHeight="1" x14ac:dyDescent="0.25">
      <c r="A509" s="719"/>
      <c r="B509" s="28"/>
      <c r="C509" s="62" t="s">
        <v>1397</v>
      </c>
      <c r="D509" s="31" t="s">
        <v>27</v>
      </c>
      <c r="E509" s="59">
        <f t="shared" si="51"/>
        <v>19474.074444444443</v>
      </c>
      <c r="G509" s="32">
        <f t="shared" si="47"/>
        <v>27</v>
      </c>
      <c r="H509" s="498">
        <f t="shared" si="48"/>
        <v>15259.258888888891</v>
      </c>
      <c r="I509" s="501">
        <f t="shared" si="49"/>
        <v>16781.481111111112</v>
      </c>
      <c r="J509" s="499">
        <f t="shared" si="50"/>
        <v>19474.074444444443</v>
      </c>
      <c r="K509" s="498">
        <v>16000</v>
      </c>
      <c r="L509" s="501">
        <v>18500</v>
      </c>
      <c r="M509" s="500">
        <v>21900</v>
      </c>
      <c r="N509" s="498">
        <v>15300</v>
      </c>
      <c r="O509" s="501">
        <v>18000</v>
      </c>
      <c r="P509" s="500">
        <v>20500</v>
      </c>
      <c r="Q509" s="498">
        <v>15450</v>
      </c>
      <c r="R509" s="501">
        <v>17000</v>
      </c>
      <c r="S509" s="500">
        <v>19900</v>
      </c>
      <c r="T509" s="498">
        <v>15583.33</v>
      </c>
      <c r="U509" s="501">
        <v>17833.330000000002</v>
      </c>
      <c r="V509" s="500">
        <v>20766.669999999998</v>
      </c>
      <c r="W509" s="498">
        <v>14950</v>
      </c>
      <c r="X509" s="501">
        <v>15800</v>
      </c>
      <c r="Y509" s="500">
        <v>18300</v>
      </c>
      <c r="Z509" s="498">
        <v>15150</v>
      </c>
      <c r="AA509" s="501">
        <v>16000</v>
      </c>
      <c r="AB509" s="500">
        <v>18500</v>
      </c>
      <c r="AC509" s="498">
        <v>14850</v>
      </c>
      <c r="AD509" s="501">
        <v>16000</v>
      </c>
      <c r="AE509" s="500">
        <v>18500</v>
      </c>
      <c r="AF509" s="498">
        <v>15000</v>
      </c>
      <c r="AG509" s="501">
        <v>16000</v>
      </c>
      <c r="AH509" s="500">
        <v>18500</v>
      </c>
      <c r="AI509" s="501">
        <v>15050</v>
      </c>
      <c r="AJ509" s="501">
        <v>15900</v>
      </c>
      <c r="AK509" s="500">
        <v>18400</v>
      </c>
      <c r="AM509" s="103"/>
      <c r="AN509" s="103"/>
      <c r="AO509" s="103"/>
    </row>
    <row r="510" spans="1:41" s="11" customFormat="1" ht="15" customHeight="1" x14ac:dyDescent="0.25">
      <c r="A510" s="719"/>
      <c r="B510" s="28"/>
      <c r="C510" s="264" t="s">
        <v>1398</v>
      </c>
      <c r="D510" s="496" t="s">
        <v>27</v>
      </c>
      <c r="E510" s="463">
        <f t="shared" si="51"/>
        <v>21403.703333333335</v>
      </c>
      <c r="G510" s="265">
        <f t="shared" si="47"/>
        <v>27</v>
      </c>
      <c r="H510" s="489">
        <f t="shared" si="48"/>
        <v>16077.777777777777</v>
      </c>
      <c r="I510" s="490">
        <f t="shared" si="49"/>
        <v>18329.629999999997</v>
      </c>
      <c r="J510" s="459">
        <f t="shared" si="50"/>
        <v>21403.703333333335</v>
      </c>
      <c r="K510" s="489">
        <v>16600</v>
      </c>
      <c r="L510" s="490">
        <v>19000</v>
      </c>
      <c r="M510" s="491">
        <v>22950</v>
      </c>
      <c r="N510" s="489">
        <v>16000</v>
      </c>
      <c r="O510" s="490">
        <v>19000</v>
      </c>
      <c r="P510" s="491">
        <v>22000</v>
      </c>
      <c r="Q510" s="489">
        <v>16600</v>
      </c>
      <c r="R510" s="490">
        <v>18450</v>
      </c>
      <c r="S510" s="491">
        <v>21000</v>
      </c>
      <c r="T510" s="489">
        <v>16400</v>
      </c>
      <c r="U510" s="490">
        <v>18816.669999999998</v>
      </c>
      <c r="V510" s="491">
        <v>21983.33</v>
      </c>
      <c r="W510" s="489">
        <v>15650</v>
      </c>
      <c r="X510" s="490">
        <v>17800</v>
      </c>
      <c r="Y510" s="491">
        <v>20800</v>
      </c>
      <c r="Z510" s="489">
        <v>15850</v>
      </c>
      <c r="AA510" s="490">
        <v>18000</v>
      </c>
      <c r="AB510" s="491">
        <v>21000</v>
      </c>
      <c r="AC510" s="489">
        <v>15850</v>
      </c>
      <c r="AD510" s="490">
        <v>18000</v>
      </c>
      <c r="AE510" s="491">
        <v>21000</v>
      </c>
      <c r="AF510" s="489">
        <v>16000</v>
      </c>
      <c r="AG510" s="490">
        <v>18000</v>
      </c>
      <c r="AH510" s="491">
        <v>21000</v>
      </c>
      <c r="AI510" s="490">
        <v>15750</v>
      </c>
      <c r="AJ510" s="490">
        <v>17900</v>
      </c>
      <c r="AK510" s="491">
        <v>20900</v>
      </c>
      <c r="AM510" s="103"/>
      <c r="AN510" s="103"/>
      <c r="AO510" s="103"/>
    </row>
    <row r="511" spans="1:41" s="11" customFormat="1" ht="15" customHeight="1" x14ac:dyDescent="0.25">
      <c r="A511" s="719"/>
      <c r="B511" s="28"/>
      <c r="C511" s="62" t="s">
        <v>603</v>
      </c>
      <c r="D511" s="31" t="s">
        <v>27</v>
      </c>
      <c r="E511" s="59">
        <f t="shared" si="51"/>
        <v>3666.6666666666665</v>
      </c>
      <c r="G511" s="32">
        <f t="shared" si="47"/>
        <v>27</v>
      </c>
      <c r="H511" s="498">
        <f t="shared" si="48"/>
        <v>1729.63</v>
      </c>
      <c r="I511" s="501">
        <f t="shared" si="49"/>
        <v>2866.6666666666665</v>
      </c>
      <c r="J511" s="499">
        <f t="shared" si="50"/>
        <v>3666.6666666666665</v>
      </c>
      <c r="K511" s="498">
        <v>1750</v>
      </c>
      <c r="L511" s="501">
        <v>2900</v>
      </c>
      <c r="M511" s="500">
        <v>3700</v>
      </c>
      <c r="N511" s="498">
        <v>1600</v>
      </c>
      <c r="O511" s="501">
        <v>2900</v>
      </c>
      <c r="P511" s="500">
        <v>3700</v>
      </c>
      <c r="Q511" s="498">
        <v>2550</v>
      </c>
      <c r="R511" s="501">
        <v>2900</v>
      </c>
      <c r="S511" s="500">
        <v>3700</v>
      </c>
      <c r="T511" s="498">
        <v>1966.67</v>
      </c>
      <c r="U511" s="501">
        <v>2900</v>
      </c>
      <c r="V511" s="500">
        <v>3700</v>
      </c>
      <c r="W511" s="498">
        <v>1250</v>
      </c>
      <c r="X511" s="501">
        <v>2700</v>
      </c>
      <c r="Y511" s="500">
        <v>3500</v>
      </c>
      <c r="Z511" s="498">
        <v>1450</v>
      </c>
      <c r="AA511" s="501">
        <v>2900</v>
      </c>
      <c r="AB511" s="500">
        <v>3700</v>
      </c>
      <c r="AC511" s="498">
        <v>1750</v>
      </c>
      <c r="AD511" s="501">
        <v>2900</v>
      </c>
      <c r="AE511" s="500">
        <v>3700</v>
      </c>
      <c r="AF511" s="498">
        <v>1900</v>
      </c>
      <c r="AG511" s="501">
        <v>2900</v>
      </c>
      <c r="AH511" s="500">
        <v>3700</v>
      </c>
      <c r="AI511" s="501">
        <v>1350</v>
      </c>
      <c r="AJ511" s="501">
        <v>2800</v>
      </c>
      <c r="AK511" s="500">
        <v>3600</v>
      </c>
      <c r="AM511" s="103"/>
      <c r="AN511" s="103"/>
      <c r="AO511" s="103"/>
    </row>
    <row r="512" spans="1:41" s="11" customFormat="1" ht="15" customHeight="1" x14ac:dyDescent="0.25">
      <c r="A512" s="719"/>
      <c r="B512" s="28"/>
      <c r="C512" s="264" t="s">
        <v>602</v>
      </c>
      <c r="D512" s="496" t="s">
        <v>27</v>
      </c>
      <c r="E512" s="463">
        <f t="shared" si="51"/>
        <v>4366.666666666667</v>
      </c>
      <c r="G512" s="265">
        <f t="shared" si="47"/>
        <v>27</v>
      </c>
      <c r="H512" s="489">
        <f t="shared" si="48"/>
        <v>2700</v>
      </c>
      <c r="I512" s="490">
        <f t="shared" si="49"/>
        <v>3466.6666666666665</v>
      </c>
      <c r="J512" s="459">
        <f t="shared" si="50"/>
        <v>4366.666666666667</v>
      </c>
      <c r="K512" s="489">
        <v>2750</v>
      </c>
      <c r="L512" s="490">
        <v>3500</v>
      </c>
      <c r="M512" s="491">
        <v>4400</v>
      </c>
      <c r="N512" s="489">
        <v>2600</v>
      </c>
      <c r="O512" s="490">
        <v>3500</v>
      </c>
      <c r="P512" s="491">
        <v>4400</v>
      </c>
      <c r="Q512" s="489">
        <v>3350</v>
      </c>
      <c r="R512" s="490">
        <v>3500</v>
      </c>
      <c r="S512" s="491">
        <v>4400</v>
      </c>
      <c r="T512" s="489">
        <v>2900</v>
      </c>
      <c r="U512" s="490">
        <v>3500</v>
      </c>
      <c r="V512" s="491">
        <v>4400</v>
      </c>
      <c r="W512" s="489">
        <v>2250</v>
      </c>
      <c r="X512" s="490">
        <v>3300</v>
      </c>
      <c r="Y512" s="491">
        <v>4200</v>
      </c>
      <c r="Z512" s="489">
        <v>2450</v>
      </c>
      <c r="AA512" s="490">
        <v>3500</v>
      </c>
      <c r="AB512" s="491">
        <v>4400</v>
      </c>
      <c r="AC512" s="489">
        <v>2750</v>
      </c>
      <c r="AD512" s="490">
        <v>3500</v>
      </c>
      <c r="AE512" s="491">
        <v>4400</v>
      </c>
      <c r="AF512" s="489">
        <v>2900</v>
      </c>
      <c r="AG512" s="490">
        <v>3500</v>
      </c>
      <c r="AH512" s="491">
        <v>4400</v>
      </c>
      <c r="AI512" s="490">
        <v>2350</v>
      </c>
      <c r="AJ512" s="490">
        <v>3400</v>
      </c>
      <c r="AK512" s="491">
        <v>4300</v>
      </c>
      <c r="AM512" s="103"/>
      <c r="AN512" s="103"/>
      <c r="AO512" s="103"/>
    </row>
    <row r="513" spans="1:41" s="11" customFormat="1" ht="15" customHeight="1" x14ac:dyDescent="0.25">
      <c r="A513" s="719"/>
      <c r="B513" s="28"/>
      <c r="C513" s="62" t="s">
        <v>601</v>
      </c>
      <c r="D513" s="31" t="s">
        <v>27</v>
      </c>
      <c r="E513" s="59">
        <f t="shared" si="51"/>
        <v>5866.666666666667</v>
      </c>
      <c r="G513" s="32">
        <f t="shared" si="47"/>
        <v>27</v>
      </c>
      <c r="H513" s="498">
        <f t="shared" si="48"/>
        <v>4211.1111111111113</v>
      </c>
      <c r="I513" s="501">
        <f t="shared" si="49"/>
        <v>4866.666666666667</v>
      </c>
      <c r="J513" s="499">
        <f t="shared" si="50"/>
        <v>5866.666666666667</v>
      </c>
      <c r="K513" s="498">
        <v>4350</v>
      </c>
      <c r="L513" s="501">
        <v>4900</v>
      </c>
      <c r="M513" s="500">
        <v>5900</v>
      </c>
      <c r="N513" s="498">
        <v>4200</v>
      </c>
      <c r="O513" s="501">
        <v>4900</v>
      </c>
      <c r="P513" s="500">
        <v>5900</v>
      </c>
      <c r="Q513" s="498">
        <v>4350</v>
      </c>
      <c r="R513" s="501">
        <v>4900</v>
      </c>
      <c r="S513" s="500">
        <v>5900</v>
      </c>
      <c r="T513" s="498">
        <v>4300</v>
      </c>
      <c r="U513" s="501">
        <v>4900</v>
      </c>
      <c r="V513" s="500">
        <v>5900</v>
      </c>
      <c r="W513" s="498">
        <v>3850</v>
      </c>
      <c r="X513" s="501">
        <v>4700</v>
      </c>
      <c r="Y513" s="500">
        <v>5700</v>
      </c>
      <c r="Z513" s="498">
        <v>4050</v>
      </c>
      <c r="AA513" s="501">
        <v>4900</v>
      </c>
      <c r="AB513" s="500">
        <v>5900</v>
      </c>
      <c r="AC513" s="498">
        <v>4350</v>
      </c>
      <c r="AD513" s="501">
        <v>4900</v>
      </c>
      <c r="AE513" s="500">
        <v>5900</v>
      </c>
      <c r="AF513" s="498">
        <v>4500</v>
      </c>
      <c r="AG513" s="501">
        <v>4900</v>
      </c>
      <c r="AH513" s="500">
        <v>5900</v>
      </c>
      <c r="AI513" s="501">
        <v>3950</v>
      </c>
      <c r="AJ513" s="501">
        <v>4800</v>
      </c>
      <c r="AK513" s="500">
        <v>5800</v>
      </c>
      <c r="AM513" s="103"/>
      <c r="AN513" s="103"/>
      <c r="AO513" s="103"/>
    </row>
    <row r="514" spans="1:41" s="11" customFormat="1" ht="15" customHeight="1" x14ac:dyDescent="0.25">
      <c r="A514" s="719"/>
      <c r="B514" s="28"/>
      <c r="C514" s="264" t="s">
        <v>600</v>
      </c>
      <c r="D514" s="496" t="s">
        <v>27</v>
      </c>
      <c r="E514" s="463">
        <f t="shared" si="51"/>
        <v>7966.666666666667</v>
      </c>
      <c r="G514" s="265">
        <f t="shared" si="47"/>
        <v>27</v>
      </c>
      <c r="H514" s="489">
        <f t="shared" si="48"/>
        <v>5611.1111111111113</v>
      </c>
      <c r="I514" s="490">
        <f t="shared" si="49"/>
        <v>6766.666666666667</v>
      </c>
      <c r="J514" s="459">
        <f t="shared" si="50"/>
        <v>7966.666666666667</v>
      </c>
      <c r="K514" s="489">
        <v>5750</v>
      </c>
      <c r="L514" s="490">
        <v>6800</v>
      </c>
      <c r="M514" s="491">
        <v>8000</v>
      </c>
      <c r="N514" s="489">
        <v>5600</v>
      </c>
      <c r="O514" s="490">
        <v>6800</v>
      </c>
      <c r="P514" s="491">
        <v>8000</v>
      </c>
      <c r="Q514" s="489">
        <v>5750</v>
      </c>
      <c r="R514" s="490">
        <v>6800</v>
      </c>
      <c r="S514" s="491">
        <v>8000</v>
      </c>
      <c r="T514" s="489">
        <v>5700</v>
      </c>
      <c r="U514" s="490">
        <v>6800</v>
      </c>
      <c r="V514" s="491">
        <v>8000</v>
      </c>
      <c r="W514" s="489">
        <v>5250</v>
      </c>
      <c r="X514" s="490">
        <v>6600</v>
      </c>
      <c r="Y514" s="491">
        <v>7800</v>
      </c>
      <c r="Z514" s="489">
        <v>5450</v>
      </c>
      <c r="AA514" s="490">
        <v>6800</v>
      </c>
      <c r="AB514" s="491">
        <v>8000</v>
      </c>
      <c r="AC514" s="489">
        <v>5750</v>
      </c>
      <c r="AD514" s="490">
        <v>6800</v>
      </c>
      <c r="AE514" s="491">
        <v>8000</v>
      </c>
      <c r="AF514" s="489">
        <v>5900</v>
      </c>
      <c r="AG514" s="490">
        <v>6800</v>
      </c>
      <c r="AH514" s="491">
        <v>8000</v>
      </c>
      <c r="AI514" s="490">
        <v>5350</v>
      </c>
      <c r="AJ514" s="490">
        <v>6700</v>
      </c>
      <c r="AK514" s="491">
        <v>7900</v>
      </c>
      <c r="AM514" s="103"/>
      <c r="AN514" s="103"/>
      <c r="AO514" s="103"/>
    </row>
    <row r="515" spans="1:41" s="11" customFormat="1" ht="15" customHeight="1" thickBot="1" x14ac:dyDescent="0.3">
      <c r="A515" s="720"/>
      <c r="B515" s="28"/>
      <c r="C515" s="453" t="s">
        <v>599</v>
      </c>
      <c r="D515" s="454" t="s">
        <v>27</v>
      </c>
      <c r="E515" s="455">
        <f t="shared" si="51"/>
        <v>9966.6666666666661</v>
      </c>
      <c r="G515" s="36">
        <f t="shared" si="47"/>
        <v>27</v>
      </c>
      <c r="H515" s="498">
        <f t="shared" si="48"/>
        <v>7711.1111111111113</v>
      </c>
      <c r="I515" s="501">
        <f t="shared" si="49"/>
        <v>8966.6666666666661</v>
      </c>
      <c r="J515" s="499">
        <f t="shared" si="50"/>
        <v>9966.6666666666661</v>
      </c>
      <c r="K515" s="498">
        <v>7850</v>
      </c>
      <c r="L515" s="501">
        <v>9000</v>
      </c>
      <c r="M515" s="500">
        <v>10000</v>
      </c>
      <c r="N515" s="498">
        <v>7700</v>
      </c>
      <c r="O515" s="501">
        <v>9000</v>
      </c>
      <c r="P515" s="500">
        <v>10000</v>
      </c>
      <c r="Q515" s="498">
        <v>7850</v>
      </c>
      <c r="R515" s="501">
        <v>9000</v>
      </c>
      <c r="S515" s="500">
        <v>10000</v>
      </c>
      <c r="T515" s="498">
        <v>7800</v>
      </c>
      <c r="U515" s="501">
        <v>9000</v>
      </c>
      <c r="V515" s="500">
        <v>10000</v>
      </c>
      <c r="W515" s="498">
        <v>7350</v>
      </c>
      <c r="X515" s="501">
        <v>8800</v>
      </c>
      <c r="Y515" s="500">
        <v>9800</v>
      </c>
      <c r="Z515" s="498">
        <v>7550</v>
      </c>
      <c r="AA515" s="501">
        <v>9000</v>
      </c>
      <c r="AB515" s="500">
        <v>10000</v>
      </c>
      <c r="AC515" s="498">
        <v>7850</v>
      </c>
      <c r="AD515" s="501">
        <v>9000</v>
      </c>
      <c r="AE515" s="500">
        <v>10000</v>
      </c>
      <c r="AF515" s="498">
        <v>8000</v>
      </c>
      <c r="AG515" s="501">
        <v>9000</v>
      </c>
      <c r="AH515" s="500">
        <v>10000</v>
      </c>
      <c r="AI515" s="501">
        <v>7450</v>
      </c>
      <c r="AJ515" s="501">
        <v>8900</v>
      </c>
      <c r="AK515" s="500">
        <v>9900</v>
      </c>
      <c r="AM515" s="103"/>
      <c r="AN515" s="103"/>
      <c r="AO515" s="103"/>
    </row>
    <row r="516" spans="1:41" s="11" customFormat="1" ht="15" customHeight="1" x14ac:dyDescent="0.25">
      <c r="A516" s="718" t="s">
        <v>588</v>
      </c>
      <c r="B516" s="28"/>
      <c r="C516" s="516" t="s">
        <v>593</v>
      </c>
      <c r="D516" s="505" t="s">
        <v>27</v>
      </c>
      <c r="E516" s="462">
        <f t="shared" si="51"/>
        <v>15555.555555555555</v>
      </c>
      <c r="G516" s="266">
        <f t="shared" si="47"/>
        <v>27</v>
      </c>
      <c r="H516" s="485">
        <f t="shared" si="48"/>
        <v>12614.814444444444</v>
      </c>
      <c r="I516" s="486">
        <f t="shared" si="49"/>
        <v>13594.444444444445</v>
      </c>
      <c r="J516" s="533">
        <f t="shared" si="50"/>
        <v>15555.555555555555</v>
      </c>
      <c r="K516" s="485">
        <v>12850</v>
      </c>
      <c r="L516" s="486">
        <v>13700</v>
      </c>
      <c r="M516" s="487">
        <v>15900</v>
      </c>
      <c r="N516" s="485">
        <v>12500</v>
      </c>
      <c r="O516" s="486">
        <v>13550</v>
      </c>
      <c r="P516" s="487">
        <v>15300</v>
      </c>
      <c r="Q516" s="485">
        <v>12850</v>
      </c>
      <c r="R516" s="486">
        <v>13700</v>
      </c>
      <c r="S516" s="487">
        <v>15900</v>
      </c>
      <c r="T516" s="485">
        <v>12733.33</v>
      </c>
      <c r="U516" s="486">
        <v>13650</v>
      </c>
      <c r="V516" s="487">
        <v>15700</v>
      </c>
      <c r="W516" s="485">
        <v>12150</v>
      </c>
      <c r="X516" s="486">
        <v>13200</v>
      </c>
      <c r="Y516" s="487">
        <v>15000</v>
      </c>
      <c r="Z516" s="485">
        <v>12350</v>
      </c>
      <c r="AA516" s="486">
        <v>13400</v>
      </c>
      <c r="AB516" s="487">
        <v>15200</v>
      </c>
      <c r="AC516" s="485">
        <v>12850</v>
      </c>
      <c r="AD516" s="486">
        <v>13850</v>
      </c>
      <c r="AE516" s="487">
        <v>15900</v>
      </c>
      <c r="AF516" s="485">
        <v>13000</v>
      </c>
      <c r="AG516" s="486">
        <v>14000</v>
      </c>
      <c r="AH516" s="487">
        <v>16000</v>
      </c>
      <c r="AI516" s="486">
        <v>12250</v>
      </c>
      <c r="AJ516" s="486">
        <v>13300</v>
      </c>
      <c r="AK516" s="487">
        <v>15100</v>
      </c>
      <c r="AM516" s="103"/>
      <c r="AN516" s="103"/>
      <c r="AO516" s="103"/>
    </row>
    <row r="517" spans="1:41" s="11" customFormat="1" x14ac:dyDescent="0.25">
      <c r="A517" s="719"/>
      <c r="B517" s="28"/>
      <c r="C517" s="62" t="s">
        <v>592</v>
      </c>
      <c r="D517" s="31" t="s">
        <v>27</v>
      </c>
      <c r="E517" s="59">
        <f t="shared" si="51"/>
        <v>17270.370000000003</v>
      </c>
      <c r="G517" s="32">
        <f t="shared" si="47"/>
        <v>27</v>
      </c>
      <c r="H517" s="498">
        <f t="shared" si="48"/>
        <v>13511.111111111111</v>
      </c>
      <c r="I517" s="501">
        <f t="shared" si="49"/>
        <v>14672.222222222223</v>
      </c>
      <c r="J517" s="499">
        <f t="shared" si="50"/>
        <v>17270.370000000003</v>
      </c>
      <c r="K517" s="498">
        <v>13650</v>
      </c>
      <c r="L517" s="501">
        <v>14800</v>
      </c>
      <c r="M517" s="500">
        <v>18150</v>
      </c>
      <c r="N517" s="498">
        <v>13500</v>
      </c>
      <c r="O517" s="501">
        <v>14650</v>
      </c>
      <c r="P517" s="500">
        <v>16600</v>
      </c>
      <c r="Q517" s="498">
        <v>13650</v>
      </c>
      <c r="R517" s="501">
        <v>14800</v>
      </c>
      <c r="S517" s="500">
        <v>18000</v>
      </c>
      <c r="T517" s="498">
        <v>13600</v>
      </c>
      <c r="U517" s="501">
        <v>14750</v>
      </c>
      <c r="V517" s="500">
        <v>17583.330000000002</v>
      </c>
      <c r="W517" s="498">
        <v>13150</v>
      </c>
      <c r="X517" s="501">
        <v>14300</v>
      </c>
      <c r="Y517" s="500">
        <v>16300</v>
      </c>
      <c r="Z517" s="498">
        <v>13350</v>
      </c>
      <c r="AA517" s="501">
        <v>14500</v>
      </c>
      <c r="AB517" s="500">
        <v>16500</v>
      </c>
      <c r="AC517" s="498">
        <v>13650</v>
      </c>
      <c r="AD517" s="501">
        <v>14850</v>
      </c>
      <c r="AE517" s="500">
        <v>17900</v>
      </c>
      <c r="AF517" s="498">
        <v>13800</v>
      </c>
      <c r="AG517" s="501">
        <v>15000</v>
      </c>
      <c r="AH517" s="500">
        <v>18000</v>
      </c>
      <c r="AI517" s="501">
        <v>13250</v>
      </c>
      <c r="AJ517" s="501">
        <v>14400</v>
      </c>
      <c r="AK517" s="500">
        <v>16400</v>
      </c>
      <c r="AM517" s="103"/>
      <c r="AN517" s="103"/>
      <c r="AO517" s="103"/>
    </row>
    <row r="518" spans="1:41" s="11" customFormat="1" x14ac:dyDescent="0.25">
      <c r="A518" s="719"/>
      <c r="B518" s="28"/>
      <c r="C518" s="264" t="s">
        <v>591</v>
      </c>
      <c r="D518" s="496" t="s">
        <v>27</v>
      </c>
      <c r="E518" s="463">
        <f t="shared" si="51"/>
        <v>19579.629999999997</v>
      </c>
      <c r="G518" s="265">
        <f t="shared" si="47"/>
        <v>27</v>
      </c>
      <c r="H518" s="489">
        <f t="shared" si="48"/>
        <v>14242.592222222222</v>
      </c>
      <c r="I518" s="490">
        <f t="shared" si="49"/>
        <v>15742.592222222223</v>
      </c>
      <c r="J518" s="459">
        <f t="shared" si="50"/>
        <v>19579.629999999997</v>
      </c>
      <c r="K518" s="489">
        <v>14400</v>
      </c>
      <c r="L518" s="490">
        <v>15900</v>
      </c>
      <c r="M518" s="491">
        <v>20600</v>
      </c>
      <c r="N518" s="489">
        <v>14250</v>
      </c>
      <c r="O518" s="490">
        <v>15750</v>
      </c>
      <c r="P518" s="491">
        <v>18750</v>
      </c>
      <c r="Q518" s="489">
        <v>14350</v>
      </c>
      <c r="R518" s="490">
        <v>15850</v>
      </c>
      <c r="S518" s="491">
        <v>20400</v>
      </c>
      <c r="T518" s="489">
        <v>14333.33</v>
      </c>
      <c r="U518" s="490">
        <v>15833.33</v>
      </c>
      <c r="V518" s="491">
        <v>19916.669999999998</v>
      </c>
      <c r="W518" s="489">
        <v>13900</v>
      </c>
      <c r="X518" s="490">
        <v>15400</v>
      </c>
      <c r="Y518" s="491">
        <v>18450</v>
      </c>
      <c r="Z518" s="489">
        <v>14100</v>
      </c>
      <c r="AA518" s="490">
        <v>15600</v>
      </c>
      <c r="AB518" s="491">
        <v>18650</v>
      </c>
      <c r="AC518" s="489">
        <v>14350</v>
      </c>
      <c r="AD518" s="490">
        <v>15850</v>
      </c>
      <c r="AE518" s="491">
        <v>20400</v>
      </c>
      <c r="AF518" s="489">
        <v>14500</v>
      </c>
      <c r="AG518" s="490">
        <v>16000</v>
      </c>
      <c r="AH518" s="491">
        <v>20500</v>
      </c>
      <c r="AI518" s="490">
        <v>14000</v>
      </c>
      <c r="AJ518" s="490">
        <v>15500</v>
      </c>
      <c r="AK518" s="491">
        <v>18550</v>
      </c>
      <c r="AM518" s="103"/>
      <c r="AN518" s="103"/>
      <c r="AO518" s="103"/>
    </row>
    <row r="519" spans="1:41" s="11" customFormat="1" x14ac:dyDescent="0.25">
      <c r="A519" s="719"/>
      <c r="B519" s="28"/>
      <c r="C519" s="62" t="s">
        <v>590</v>
      </c>
      <c r="D519" s="31" t="s">
        <v>27</v>
      </c>
      <c r="E519" s="59">
        <f t="shared" si="51"/>
        <v>21811.111111111109</v>
      </c>
      <c r="G519" s="32">
        <f t="shared" si="47"/>
        <v>27</v>
      </c>
      <c r="H519" s="498">
        <f t="shared" si="48"/>
        <v>14837.036666666669</v>
      </c>
      <c r="I519" s="501">
        <f t="shared" si="49"/>
        <v>17120.370000000003</v>
      </c>
      <c r="J519" s="499">
        <f t="shared" si="50"/>
        <v>21811.111111111109</v>
      </c>
      <c r="K519" s="498">
        <v>15050</v>
      </c>
      <c r="L519" s="501">
        <v>17500</v>
      </c>
      <c r="M519" s="500">
        <v>22500</v>
      </c>
      <c r="N519" s="498">
        <v>14900</v>
      </c>
      <c r="O519" s="501">
        <v>17350</v>
      </c>
      <c r="P519" s="500">
        <v>21000</v>
      </c>
      <c r="Q519" s="498">
        <v>14850</v>
      </c>
      <c r="R519" s="501">
        <v>16850</v>
      </c>
      <c r="S519" s="500">
        <v>22500</v>
      </c>
      <c r="T519" s="498">
        <v>14933.33</v>
      </c>
      <c r="U519" s="501">
        <v>17233.330000000002</v>
      </c>
      <c r="V519" s="500">
        <v>22000</v>
      </c>
      <c r="W519" s="498">
        <v>14550</v>
      </c>
      <c r="X519" s="501">
        <v>17000</v>
      </c>
      <c r="Y519" s="500">
        <v>20700</v>
      </c>
      <c r="Z519" s="498">
        <v>14750</v>
      </c>
      <c r="AA519" s="501">
        <v>17200</v>
      </c>
      <c r="AB519" s="500">
        <v>20900</v>
      </c>
      <c r="AC519" s="498">
        <v>14850</v>
      </c>
      <c r="AD519" s="501">
        <v>16850</v>
      </c>
      <c r="AE519" s="500">
        <v>22900</v>
      </c>
      <c r="AF519" s="498">
        <v>15000</v>
      </c>
      <c r="AG519" s="501">
        <v>17000</v>
      </c>
      <c r="AH519" s="500">
        <v>23000</v>
      </c>
      <c r="AI519" s="501">
        <v>14650</v>
      </c>
      <c r="AJ519" s="501">
        <v>17100</v>
      </c>
      <c r="AK519" s="500">
        <v>20800</v>
      </c>
      <c r="AM519" s="103"/>
      <c r="AN519" s="103"/>
      <c r="AO519" s="103"/>
    </row>
    <row r="520" spans="1:41" s="11" customFormat="1" x14ac:dyDescent="0.25">
      <c r="A520" s="719"/>
      <c r="B520" s="28"/>
      <c r="C520" s="264" t="s">
        <v>589</v>
      </c>
      <c r="D520" s="496" t="s">
        <v>27</v>
      </c>
      <c r="E520" s="463">
        <f t="shared" si="51"/>
        <v>23666.666666666668</v>
      </c>
      <c r="G520" s="265">
        <f t="shared" si="47"/>
        <v>27</v>
      </c>
      <c r="H520" s="489">
        <f t="shared" si="48"/>
        <v>16068.518888888888</v>
      </c>
      <c r="I520" s="490">
        <f t="shared" si="49"/>
        <v>18435.185555555552</v>
      </c>
      <c r="J520" s="459">
        <f t="shared" si="50"/>
        <v>23666.666666666668</v>
      </c>
      <c r="K520" s="489">
        <v>16000</v>
      </c>
      <c r="L520" s="490">
        <v>19000</v>
      </c>
      <c r="M520" s="491">
        <v>24000</v>
      </c>
      <c r="N520" s="489">
        <v>16350</v>
      </c>
      <c r="O520" s="490">
        <v>18850</v>
      </c>
      <c r="P520" s="491">
        <v>23500</v>
      </c>
      <c r="Q520" s="489">
        <v>16000</v>
      </c>
      <c r="R520" s="490">
        <v>17850</v>
      </c>
      <c r="S520" s="491">
        <v>23900</v>
      </c>
      <c r="T520" s="489">
        <v>16116.67</v>
      </c>
      <c r="U520" s="490">
        <v>18566.669999999998</v>
      </c>
      <c r="V520" s="491">
        <v>23800</v>
      </c>
      <c r="W520" s="489">
        <v>16000</v>
      </c>
      <c r="X520" s="490">
        <v>18500</v>
      </c>
      <c r="Y520" s="491">
        <v>23200</v>
      </c>
      <c r="Z520" s="489">
        <v>16200</v>
      </c>
      <c r="AA520" s="490">
        <v>18700</v>
      </c>
      <c r="AB520" s="491">
        <v>23400</v>
      </c>
      <c r="AC520" s="489">
        <v>15850</v>
      </c>
      <c r="AD520" s="490">
        <v>17850</v>
      </c>
      <c r="AE520" s="491">
        <v>23900</v>
      </c>
      <c r="AF520" s="489">
        <v>16000</v>
      </c>
      <c r="AG520" s="490">
        <v>18000</v>
      </c>
      <c r="AH520" s="491">
        <v>24000</v>
      </c>
      <c r="AI520" s="490">
        <v>16100</v>
      </c>
      <c r="AJ520" s="490">
        <v>18600</v>
      </c>
      <c r="AK520" s="491">
        <v>23300</v>
      </c>
      <c r="AM520" s="103"/>
      <c r="AN520" s="103"/>
      <c r="AO520" s="103"/>
    </row>
    <row r="521" spans="1:41" s="11" customFormat="1" x14ac:dyDescent="0.25">
      <c r="A521" s="719"/>
      <c r="B521" s="28"/>
      <c r="C521" s="62" t="s">
        <v>598</v>
      </c>
      <c r="D521" s="31" t="s">
        <v>27</v>
      </c>
      <c r="E521" s="59">
        <f t="shared" si="51"/>
        <v>15411.111111111111</v>
      </c>
      <c r="G521" s="32">
        <f t="shared" si="47"/>
        <v>27</v>
      </c>
      <c r="H521" s="498">
        <f t="shared" si="48"/>
        <v>11711.111111111111</v>
      </c>
      <c r="I521" s="501">
        <f t="shared" si="49"/>
        <v>13711.111111111111</v>
      </c>
      <c r="J521" s="499">
        <f t="shared" si="50"/>
        <v>15411.111111111111</v>
      </c>
      <c r="K521" s="498">
        <v>11850</v>
      </c>
      <c r="L521" s="501">
        <v>13850</v>
      </c>
      <c r="M521" s="500">
        <v>15900</v>
      </c>
      <c r="N521" s="498">
        <v>11700</v>
      </c>
      <c r="O521" s="501">
        <v>13700</v>
      </c>
      <c r="P521" s="500">
        <v>15000</v>
      </c>
      <c r="Q521" s="498">
        <v>11850</v>
      </c>
      <c r="R521" s="501">
        <v>13850</v>
      </c>
      <c r="S521" s="500">
        <v>15900</v>
      </c>
      <c r="T521" s="498">
        <v>11800</v>
      </c>
      <c r="U521" s="501">
        <v>13800</v>
      </c>
      <c r="V521" s="500">
        <v>15600</v>
      </c>
      <c r="W521" s="498">
        <v>11350</v>
      </c>
      <c r="X521" s="501">
        <v>13350</v>
      </c>
      <c r="Y521" s="500">
        <v>14700</v>
      </c>
      <c r="Z521" s="498">
        <v>11550</v>
      </c>
      <c r="AA521" s="501">
        <v>13550</v>
      </c>
      <c r="AB521" s="500">
        <v>14900</v>
      </c>
      <c r="AC521" s="498">
        <v>11850</v>
      </c>
      <c r="AD521" s="501">
        <v>13850</v>
      </c>
      <c r="AE521" s="500">
        <v>15900</v>
      </c>
      <c r="AF521" s="498">
        <v>12000</v>
      </c>
      <c r="AG521" s="501">
        <v>14000</v>
      </c>
      <c r="AH521" s="500">
        <v>16000</v>
      </c>
      <c r="AI521" s="501">
        <v>11450</v>
      </c>
      <c r="AJ521" s="501">
        <v>13450</v>
      </c>
      <c r="AK521" s="500">
        <v>14800</v>
      </c>
      <c r="AM521" s="103"/>
      <c r="AN521" s="103"/>
      <c r="AO521" s="103"/>
    </row>
    <row r="522" spans="1:41" s="11" customFormat="1" x14ac:dyDescent="0.25">
      <c r="A522" s="719"/>
      <c r="B522" s="28"/>
      <c r="C522" s="264" t="s">
        <v>597</v>
      </c>
      <c r="D522" s="496" t="s">
        <v>27</v>
      </c>
      <c r="E522" s="463">
        <f t="shared" si="51"/>
        <v>17200</v>
      </c>
      <c r="G522" s="265">
        <f t="shared" si="47"/>
        <v>27</v>
      </c>
      <c r="H522" s="489">
        <f t="shared" si="48"/>
        <v>13511.111111111111</v>
      </c>
      <c r="I522" s="490">
        <f t="shared" si="49"/>
        <v>14711.111111111111</v>
      </c>
      <c r="J522" s="459">
        <f t="shared" si="50"/>
        <v>17200</v>
      </c>
      <c r="K522" s="489">
        <v>13650</v>
      </c>
      <c r="L522" s="490">
        <v>14850</v>
      </c>
      <c r="M522" s="491">
        <v>18100</v>
      </c>
      <c r="N522" s="489">
        <v>13500</v>
      </c>
      <c r="O522" s="490">
        <v>14700</v>
      </c>
      <c r="P522" s="491">
        <v>16500</v>
      </c>
      <c r="Q522" s="489">
        <v>13650</v>
      </c>
      <c r="R522" s="490">
        <v>14850</v>
      </c>
      <c r="S522" s="491">
        <v>17900</v>
      </c>
      <c r="T522" s="489">
        <v>13600</v>
      </c>
      <c r="U522" s="490">
        <v>14800</v>
      </c>
      <c r="V522" s="491">
        <v>17500</v>
      </c>
      <c r="W522" s="489">
        <v>13150</v>
      </c>
      <c r="X522" s="490">
        <v>14350</v>
      </c>
      <c r="Y522" s="491">
        <v>16200</v>
      </c>
      <c r="Z522" s="489">
        <v>13350</v>
      </c>
      <c r="AA522" s="490">
        <v>14550</v>
      </c>
      <c r="AB522" s="491">
        <v>16400</v>
      </c>
      <c r="AC522" s="489">
        <v>13650</v>
      </c>
      <c r="AD522" s="490">
        <v>14850</v>
      </c>
      <c r="AE522" s="491">
        <v>17900</v>
      </c>
      <c r="AF522" s="489">
        <v>13800</v>
      </c>
      <c r="AG522" s="490">
        <v>15000</v>
      </c>
      <c r="AH522" s="491">
        <v>18000</v>
      </c>
      <c r="AI522" s="490">
        <v>13250</v>
      </c>
      <c r="AJ522" s="490">
        <v>14450</v>
      </c>
      <c r="AK522" s="491">
        <v>16300</v>
      </c>
      <c r="AM522" s="103"/>
      <c r="AN522" s="103"/>
      <c r="AO522" s="103"/>
    </row>
    <row r="523" spans="1:41" s="11" customFormat="1" x14ac:dyDescent="0.25">
      <c r="A523" s="719"/>
      <c r="B523" s="28"/>
      <c r="C523" s="62" t="s">
        <v>596</v>
      </c>
      <c r="D523" s="31" t="s">
        <v>27</v>
      </c>
      <c r="E523" s="59">
        <f t="shared" si="51"/>
        <v>20170.370000000003</v>
      </c>
      <c r="G523" s="32">
        <f t="shared" si="47"/>
        <v>27</v>
      </c>
      <c r="H523" s="498">
        <f t="shared" si="48"/>
        <v>14211.111111111111</v>
      </c>
      <c r="I523" s="501">
        <f t="shared" si="49"/>
        <v>15711.111111111111</v>
      </c>
      <c r="J523" s="499">
        <f t="shared" si="50"/>
        <v>20170.370000000003</v>
      </c>
      <c r="K523" s="498">
        <v>14350</v>
      </c>
      <c r="L523" s="501">
        <v>15850</v>
      </c>
      <c r="M523" s="500">
        <v>20500</v>
      </c>
      <c r="N523" s="498">
        <v>14200</v>
      </c>
      <c r="O523" s="501">
        <v>15700</v>
      </c>
      <c r="P523" s="500">
        <v>18500</v>
      </c>
      <c r="Q523" s="498">
        <v>14350</v>
      </c>
      <c r="R523" s="501">
        <v>15850</v>
      </c>
      <c r="S523" s="500">
        <v>20500</v>
      </c>
      <c r="T523" s="498">
        <v>14300</v>
      </c>
      <c r="U523" s="501">
        <v>15800</v>
      </c>
      <c r="V523" s="500">
        <v>19833.330000000002</v>
      </c>
      <c r="W523" s="498">
        <v>13850</v>
      </c>
      <c r="X523" s="501">
        <v>15350</v>
      </c>
      <c r="Y523" s="500">
        <v>20300</v>
      </c>
      <c r="Z523" s="498">
        <v>14050</v>
      </c>
      <c r="AA523" s="501">
        <v>15550</v>
      </c>
      <c r="AB523" s="500">
        <v>20500</v>
      </c>
      <c r="AC523" s="498">
        <v>14350</v>
      </c>
      <c r="AD523" s="501">
        <v>15850</v>
      </c>
      <c r="AE523" s="500">
        <v>20500</v>
      </c>
      <c r="AF523" s="498">
        <v>14500</v>
      </c>
      <c r="AG523" s="501">
        <v>16000</v>
      </c>
      <c r="AH523" s="500">
        <v>20500</v>
      </c>
      <c r="AI523" s="501">
        <v>13950</v>
      </c>
      <c r="AJ523" s="501">
        <v>15450</v>
      </c>
      <c r="AK523" s="500">
        <v>20400</v>
      </c>
      <c r="AM523" s="103"/>
      <c r="AN523" s="103"/>
      <c r="AO523" s="103"/>
    </row>
    <row r="524" spans="1:41" s="11" customFormat="1" x14ac:dyDescent="0.25">
      <c r="A524" s="719"/>
      <c r="B524" s="28"/>
      <c r="C524" s="264" t="s">
        <v>595</v>
      </c>
      <c r="D524" s="496" t="s">
        <v>27</v>
      </c>
      <c r="E524" s="463">
        <f t="shared" si="51"/>
        <v>21333.333333333332</v>
      </c>
      <c r="G524" s="265">
        <f t="shared" si="47"/>
        <v>27</v>
      </c>
      <c r="H524" s="489">
        <f t="shared" si="48"/>
        <v>14868.518888888888</v>
      </c>
      <c r="I524" s="490">
        <f t="shared" si="49"/>
        <v>16937.036666666667</v>
      </c>
      <c r="J524" s="459">
        <f t="shared" si="50"/>
        <v>21333.333333333332</v>
      </c>
      <c r="K524" s="489">
        <v>15100</v>
      </c>
      <c r="L524" s="490">
        <v>17400</v>
      </c>
      <c r="M524" s="491">
        <v>22400</v>
      </c>
      <c r="N524" s="489">
        <v>14950</v>
      </c>
      <c r="O524" s="490">
        <v>17000</v>
      </c>
      <c r="P524" s="491">
        <v>20300</v>
      </c>
      <c r="Q524" s="489">
        <v>14850</v>
      </c>
      <c r="R524" s="490">
        <v>16850</v>
      </c>
      <c r="S524" s="491">
        <v>22400</v>
      </c>
      <c r="T524" s="489">
        <v>14966.67</v>
      </c>
      <c r="U524" s="490">
        <v>17083.330000000002</v>
      </c>
      <c r="V524" s="491">
        <v>21700</v>
      </c>
      <c r="W524" s="489">
        <v>14600</v>
      </c>
      <c r="X524" s="490">
        <v>16650</v>
      </c>
      <c r="Y524" s="491">
        <v>20000</v>
      </c>
      <c r="Z524" s="489">
        <v>14800</v>
      </c>
      <c r="AA524" s="490">
        <v>16850</v>
      </c>
      <c r="AB524" s="491">
        <v>20200</v>
      </c>
      <c r="AC524" s="489">
        <v>14850</v>
      </c>
      <c r="AD524" s="490">
        <v>16850</v>
      </c>
      <c r="AE524" s="491">
        <v>22400</v>
      </c>
      <c r="AF524" s="489">
        <v>15000</v>
      </c>
      <c r="AG524" s="490">
        <v>17000</v>
      </c>
      <c r="AH524" s="491">
        <v>22500</v>
      </c>
      <c r="AI524" s="490">
        <v>14700</v>
      </c>
      <c r="AJ524" s="490">
        <v>16750</v>
      </c>
      <c r="AK524" s="491">
        <v>20100</v>
      </c>
      <c r="AM524" s="103"/>
      <c r="AN524" s="103"/>
      <c r="AO524" s="103"/>
    </row>
    <row r="525" spans="1:41" s="11" customFormat="1" x14ac:dyDescent="0.25">
      <c r="A525" s="719"/>
      <c r="B525" s="28"/>
      <c r="C525" s="62" t="s">
        <v>594</v>
      </c>
      <c r="D525" s="31" t="s">
        <v>27</v>
      </c>
      <c r="E525" s="59">
        <f t="shared" ref="E525:E588" si="52">J525</f>
        <v>22996.296666666665</v>
      </c>
      <c r="G525" s="32">
        <f t="shared" ref="G525:G588" si="53">COUNT(K525:AK525)</f>
        <v>27</v>
      </c>
      <c r="H525" s="498">
        <f t="shared" ref="H525:H588" si="54">AVERAGE(K525,N525,Q525,T525,W525,Z525,AC525,AF525,AI525)</f>
        <v>15964.814444444446</v>
      </c>
      <c r="I525" s="501">
        <f t="shared" ref="I525:I588" si="55">AVERAGE(L525,O525,R525,U525,X525,AA525,AD525,AG525,AJ525)</f>
        <v>18305.555555555555</v>
      </c>
      <c r="J525" s="499">
        <f t="shared" ref="J525:J588" si="56">AVERAGE(M525,P525,S525,V525,Y525,AB525,AE525,AH525,AK525)</f>
        <v>22996.296666666665</v>
      </c>
      <c r="K525" s="498">
        <v>16500</v>
      </c>
      <c r="L525" s="501">
        <v>19000</v>
      </c>
      <c r="M525" s="500">
        <v>24000</v>
      </c>
      <c r="N525" s="498">
        <v>16000</v>
      </c>
      <c r="O525" s="501">
        <v>18500</v>
      </c>
      <c r="P525" s="500">
        <v>22400</v>
      </c>
      <c r="Q525" s="498">
        <v>15900</v>
      </c>
      <c r="R525" s="501">
        <v>18000</v>
      </c>
      <c r="S525" s="500">
        <v>24000</v>
      </c>
      <c r="T525" s="498">
        <v>16133.33</v>
      </c>
      <c r="U525" s="501">
        <v>18500</v>
      </c>
      <c r="V525" s="500">
        <v>23466.67</v>
      </c>
      <c r="W525" s="498">
        <v>15650</v>
      </c>
      <c r="X525" s="501">
        <v>18150</v>
      </c>
      <c r="Y525" s="500">
        <v>21800</v>
      </c>
      <c r="Z525" s="498">
        <v>15850</v>
      </c>
      <c r="AA525" s="501">
        <v>18350</v>
      </c>
      <c r="AB525" s="500">
        <v>22000</v>
      </c>
      <c r="AC525" s="498">
        <v>15900</v>
      </c>
      <c r="AD525" s="501">
        <v>18000</v>
      </c>
      <c r="AE525" s="500">
        <v>23400</v>
      </c>
      <c r="AF525" s="498">
        <v>16000</v>
      </c>
      <c r="AG525" s="501">
        <v>18000</v>
      </c>
      <c r="AH525" s="500">
        <v>24000</v>
      </c>
      <c r="AI525" s="501">
        <v>15750</v>
      </c>
      <c r="AJ525" s="501">
        <v>18250</v>
      </c>
      <c r="AK525" s="500">
        <v>21900</v>
      </c>
      <c r="AM525" s="103"/>
      <c r="AN525" s="103"/>
      <c r="AO525" s="103"/>
    </row>
    <row r="526" spans="1:41" s="11" customFormat="1" x14ac:dyDescent="0.25">
      <c r="A526" s="719"/>
      <c r="B526" s="28"/>
      <c r="C526" s="264" t="s">
        <v>1399</v>
      </c>
      <c r="D526" s="496" t="s">
        <v>68</v>
      </c>
      <c r="E526" s="463">
        <f t="shared" si="52"/>
        <v>5281.4811111111112</v>
      </c>
      <c r="G526" s="265">
        <f t="shared" si="53"/>
        <v>27</v>
      </c>
      <c r="H526" s="489">
        <f t="shared" si="54"/>
        <v>4150</v>
      </c>
      <c r="I526" s="490">
        <f t="shared" si="55"/>
        <v>4781.4811111111112</v>
      </c>
      <c r="J526" s="459">
        <f t="shared" si="56"/>
        <v>5281.4811111111112</v>
      </c>
      <c r="K526" s="489">
        <v>4300</v>
      </c>
      <c r="L526" s="490">
        <v>4850</v>
      </c>
      <c r="M526" s="491">
        <v>5350</v>
      </c>
      <c r="N526" s="489">
        <v>4150</v>
      </c>
      <c r="O526" s="490">
        <v>4800</v>
      </c>
      <c r="P526" s="491">
        <v>5300</v>
      </c>
      <c r="Q526" s="489">
        <v>4300</v>
      </c>
      <c r="R526" s="490">
        <v>4850</v>
      </c>
      <c r="S526" s="491">
        <v>5350</v>
      </c>
      <c r="T526" s="489">
        <v>4250</v>
      </c>
      <c r="U526" s="490">
        <v>4833.33</v>
      </c>
      <c r="V526" s="491">
        <v>5333.33</v>
      </c>
      <c r="W526" s="489">
        <v>3800</v>
      </c>
      <c r="X526" s="490">
        <v>4600</v>
      </c>
      <c r="Y526" s="491">
        <v>5100</v>
      </c>
      <c r="Z526" s="489">
        <v>4000</v>
      </c>
      <c r="AA526" s="490">
        <v>4800</v>
      </c>
      <c r="AB526" s="491">
        <v>5300</v>
      </c>
      <c r="AC526" s="489">
        <v>4250</v>
      </c>
      <c r="AD526" s="490">
        <v>4800</v>
      </c>
      <c r="AE526" s="491">
        <v>5300</v>
      </c>
      <c r="AF526" s="489">
        <v>4400</v>
      </c>
      <c r="AG526" s="490">
        <v>4800</v>
      </c>
      <c r="AH526" s="491">
        <v>5300</v>
      </c>
      <c r="AI526" s="490">
        <v>3900</v>
      </c>
      <c r="AJ526" s="490">
        <v>4700</v>
      </c>
      <c r="AK526" s="491">
        <v>5200</v>
      </c>
      <c r="AM526" s="103"/>
      <c r="AN526" s="103"/>
      <c r="AO526" s="103"/>
    </row>
    <row r="527" spans="1:41" s="11" customFormat="1" x14ac:dyDescent="0.25">
      <c r="A527" s="719"/>
      <c r="B527" s="28"/>
      <c r="C527" s="62" t="s">
        <v>1400</v>
      </c>
      <c r="D527" s="31" t="s">
        <v>70</v>
      </c>
      <c r="E527" s="59">
        <f t="shared" si="52"/>
        <v>10196.296666666667</v>
      </c>
      <c r="G527" s="32">
        <f t="shared" si="53"/>
        <v>27</v>
      </c>
      <c r="H527" s="498">
        <f t="shared" si="54"/>
        <v>7711.1111111111113</v>
      </c>
      <c r="I527" s="501">
        <f t="shared" si="55"/>
        <v>8585.1855555555558</v>
      </c>
      <c r="J527" s="499">
        <f t="shared" si="56"/>
        <v>10196.296666666667</v>
      </c>
      <c r="K527" s="498">
        <v>7850</v>
      </c>
      <c r="L527" s="501">
        <v>9050</v>
      </c>
      <c r="M527" s="500">
        <v>10300</v>
      </c>
      <c r="N527" s="498">
        <v>7700</v>
      </c>
      <c r="O527" s="501">
        <v>8500</v>
      </c>
      <c r="P527" s="500">
        <v>10200</v>
      </c>
      <c r="Q527" s="498">
        <v>7850</v>
      </c>
      <c r="R527" s="501">
        <v>8750</v>
      </c>
      <c r="S527" s="500">
        <v>10300</v>
      </c>
      <c r="T527" s="498">
        <v>7800</v>
      </c>
      <c r="U527" s="501">
        <v>8766.67</v>
      </c>
      <c r="V527" s="500">
        <v>10266.67</v>
      </c>
      <c r="W527" s="498">
        <v>7350</v>
      </c>
      <c r="X527" s="501">
        <v>8300</v>
      </c>
      <c r="Y527" s="500">
        <v>10000</v>
      </c>
      <c r="Z527" s="498">
        <v>7550</v>
      </c>
      <c r="AA527" s="501">
        <v>8500</v>
      </c>
      <c r="AB527" s="500">
        <v>10200</v>
      </c>
      <c r="AC527" s="498">
        <v>7850</v>
      </c>
      <c r="AD527" s="501">
        <v>8500</v>
      </c>
      <c r="AE527" s="500">
        <v>10200</v>
      </c>
      <c r="AF527" s="498">
        <v>8000</v>
      </c>
      <c r="AG527" s="501">
        <v>8500</v>
      </c>
      <c r="AH527" s="500">
        <v>10200</v>
      </c>
      <c r="AI527" s="501">
        <v>7450</v>
      </c>
      <c r="AJ527" s="501">
        <v>8400</v>
      </c>
      <c r="AK527" s="500">
        <v>10100</v>
      </c>
      <c r="AM527" s="103"/>
      <c r="AN527" s="103"/>
      <c r="AO527" s="103"/>
    </row>
    <row r="528" spans="1:41" s="11" customFormat="1" x14ac:dyDescent="0.25">
      <c r="A528" s="719"/>
      <c r="B528" s="28"/>
      <c r="C528" s="264" t="s">
        <v>1401</v>
      </c>
      <c r="D528" s="496" t="s">
        <v>72</v>
      </c>
      <c r="E528" s="463">
        <f t="shared" si="52"/>
        <v>14177.777777777777</v>
      </c>
      <c r="G528" s="265">
        <f t="shared" si="53"/>
        <v>27</v>
      </c>
      <c r="H528" s="489">
        <f t="shared" si="54"/>
        <v>11861.111111111111</v>
      </c>
      <c r="I528" s="490">
        <f t="shared" si="55"/>
        <v>12762.963333333333</v>
      </c>
      <c r="J528" s="459">
        <f t="shared" si="56"/>
        <v>14177.777777777777</v>
      </c>
      <c r="K528" s="489">
        <v>12500</v>
      </c>
      <c r="L528" s="490">
        <v>13550</v>
      </c>
      <c r="M528" s="491">
        <v>15100</v>
      </c>
      <c r="N528" s="489">
        <v>12150</v>
      </c>
      <c r="O528" s="490">
        <v>12900</v>
      </c>
      <c r="P528" s="491">
        <v>14600</v>
      </c>
      <c r="Q528" s="489">
        <v>11950</v>
      </c>
      <c r="R528" s="490">
        <v>13050</v>
      </c>
      <c r="S528" s="491">
        <v>14100</v>
      </c>
      <c r="T528" s="489">
        <v>12200</v>
      </c>
      <c r="U528" s="490">
        <v>13166.67</v>
      </c>
      <c r="V528" s="491">
        <v>14600</v>
      </c>
      <c r="W528" s="489">
        <v>11800</v>
      </c>
      <c r="X528" s="490">
        <v>12300</v>
      </c>
      <c r="Y528" s="491">
        <v>13700</v>
      </c>
      <c r="Z528" s="489">
        <v>12000</v>
      </c>
      <c r="AA528" s="490">
        <v>12500</v>
      </c>
      <c r="AB528" s="491">
        <v>13900</v>
      </c>
      <c r="AC528" s="489">
        <v>11050</v>
      </c>
      <c r="AD528" s="490">
        <v>12500</v>
      </c>
      <c r="AE528" s="491">
        <v>13900</v>
      </c>
      <c r="AF528" s="489">
        <v>11200</v>
      </c>
      <c r="AG528" s="490">
        <v>12500</v>
      </c>
      <c r="AH528" s="491">
        <v>13900</v>
      </c>
      <c r="AI528" s="490">
        <v>11900</v>
      </c>
      <c r="AJ528" s="490">
        <v>12400</v>
      </c>
      <c r="AK528" s="491">
        <v>13800</v>
      </c>
      <c r="AM528" s="103"/>
      <c r="AN528" s="103"/>
      <c r="AO528" s="103"/>
    </row>
    <row r="529" spans="1:41" s="11" customFormat="1" x14ac:dyDescent="0.25">
      <c r="A529" s="719"/>
      <c r="B529" s="28"/>
      <c r="C529" s="62" t="s">
        <v>1402</v>
      </c>
      <c r="D529" s="31" t="s">
        <v>27</v>
      </c>
      <c r="E529" s="59">
        <f t="shared" si="52"/>
        <v>15951.85222222222</v>
      </c>
      <c r="G529" s="32">
        <f t="shared" si="53"/>
        <v>27</v>
      </c>
      <c r="H529" s="498">
        <f t="shared" si="54"/>
        <v>13355.555555555555</v>
      </c>
      <c r="I529" s="501">
        <f t="shared" si="55"/>
        <v>14966.666666666666</v>
      </c>
      <c r="J529" s="499">
        <f t="shared" si="56"/>
        <v>15951.85222222222</v>
      </c>
      <c r="K529" s="498">
        <v>13350</v>
      </c>
      <c r="L529" s="501">
        <v>15000</v>
      </c>
      <c r="M529" s="500">
        <v>16500</v>
      </c>
      <c r="N529" s="498">
        <v>13500</v>
      </c>
      <c r="O529" s="501">
        <v>15000</v>
      </c>
      <c r="P529" s="500">
        <v>16200</v>
      </c>
      <c r="Q529" s="498">
        <v>13350</v>
      </c>
      <c r="R529" s="501">
        <v>15000</v>
      </c>
      <c r="S529" s="500">
        <v>15950</v>
      </c>
      <c r="T529" s="498">
        <v>13400</v>
      </c>
      <c r="U529" s="501">
        <v>15000</v>
      </c>
      <c r="V529" s="500">
        <v>16216.67</v>
      </c>
      <c r="W529" s="498">
        <v>13150</v>
      </c>
      <c r="X529" s="501">
        <v>14800</v>
      </c>
      <c r="Y529" s="500">
        <v>15600</v>
      </c>
      <c r="Z529" s="498">
        <v>13350</v>
      </c>
      <c r="AA529" s="501">
        <v>15000</v>
      </c>
      <c r="AB529" s="500">
        <v>15800</v>
      </c>
      <c r="AC529" s="498">
        <v>13350</v>
      </c>
      <c r="AD529" s="501">
        <v>15000</v>
      </c>
      <c r="AE529" s="500">
        <v>15800</v>
      </c>
      <c r="AF529" s="498">
        <v>13500</v>
      </c>
      <c r="AG529" s="501">
        <v>15000</v>
      </c>
      <c r="AH529" s="500">
        <v>15800</v>
      </c>
      <c r="AI529" s="501">
        <v>13250</v>
      </c>
      <c r="AJ529" s="501">
        <v>14900</v>
      </c>
      <c r="AK529" s="500">
        <v>15700</v>
      </c>
      <c r="AM529" s="103"/>
      <c r="AN529" s="103"/>
      <c r="AO529" s="103"/>
    </row>
    <row r="530" spans="1:41" s="11" customFormat="1" x14ac:dyDescent="0.25">
      <c r="A530" s="719"/>
      <c r="B530" s="28"/>
      <c r="C530" s="264" t="s">
        <v>1403</v>
      </c>
      <c r="D530" s="496" t="s">
        <v>27</v>
      </c>
      <c r="E530" s="463">
        <f t="shared" si="52"/>
        <v>17874.074444444443</v>
      </c>
      <c r="G530" s="265">
        <f t="shared" si="53"/>
        <v>27</v>
      </c>
      <c r="H530" s="489">
        <f t="shared" si="54"/>
        <v>14827.777777777777</v>
      </c>
      <c r="I530" s="490">
        <f t="shared" si="55"/>
        <v>16233.333333333334</v>
      </c>
      <c r="J530" s="459">
        <f t="shared" si="56"/>
        <v>17874.074444444443</v>
      </c>
      <c r="K530" s="489">
        <v>15000</v>
      </c>
      <c r="L530" s="490">
        <v>16900</v>
      </c>
      <c r="M530" s="491">
        <v>18700</v>
      </c>
      <c r="N530" s="489">
        <v>14850</v>
      </c>
      <c r="O530" s="490">
        <v>16000</v>
      </c>
      <c r="P530" s="491">
        <v>17850</v>
      </c>
      <c r="Q530" s="489">
        <v>15000</v>
      </c>
      <c r="R530" s="490">
        <v>16900</v>
      </c>
      <c r="S530" s="491">
        <v>18700</v>
      </c>
      <c r="T530" s="489">
        <v>14950</v>
      </c>
      <c r="U530" s="490">
        <v>16600</v>
      </c>
      <c r="V530" s="491">
        <v>18416.669999999998</v>
      </c>
      <c r="W530" s="489">
        <v>14500</v>
      </c>
      <c r="X530" s="490">
        <v>15800</v>
      </c>
      <c r="Y530" s="491">
        <v>17300</v>
      </c>
      <c r="Z530" s="489">
        <v>14700</v>
      </c>
      <c r="AA530" s="490">
        <v>16000</v>
      </c>
      <c r="AB530" s="491">
        <v>17500</v>
      </c>
      <c r="AC530" s="489">
        <v>14850</v>
      </c>
      <c r="AD530" s="490">
        <v>16000</v>
      </c>
      <c r="AE530" s="491">
        <v>17500</v>
      </c>
      <c r="AF530" s="489">
        <v>15000</v>
      </c>
      <c r="AG530" s="490">
        <v>16000</v>
      </c>
      <c r="AH530" s="491">
        <v>17500</v>
      </c>
      <c r="AI530" s="490">
        <v>14600</v>
      </c>
      <c r="AJ530" s="490">
        <v>15900</v>
      </c>
      <c r="AK530" s="491">
        <v>17400</v>
      </c>
      <c r="AM530" s="103"/>
      <c r="AN530" s="103"/>
      <c r="AO530" s="103"/>
    </row>
    <row r="531" spans="1:41" s="11" customFormat="1" x14ac:dyDescent="0.25">
      <c r="A531" s="719"/>
      <c r="B531" s="28"/>
      <c r="C531" s="62" t="s">
        <v>1404</v>
      </c>
      <c r="D531" s="31" t="s">
        <v>27</v>
      </c>
      <c r="E531" s="59">
        <f t="shared" si="52"/>
        <v>5066.666666666667</v>
      </c>
      <c r="G531" s="32">
        <f t="shared" si="53"/>
        <v>27</v>
      </c>
      <c r="H531" s="498">
        <f t="shared" si="54"/>
        <v>4011.1111111111113</v>
      </c>
      <c r="I531" s="501">
        <f t="shared" si="55"/>
        <v>4666.666666666667</v>
      </c>
      <c r="J531" s="499">
        <f t="shared" si="56"/>
        <v>5066.666666666667</v>
      </c>
      <c r="K531" s="498">
        <v>4150</v>
      </c>
      <c r="L531" s="501">
        <v>4700</v>
      </c>
      <c r="M531" s="500">
        <v>5100</v>
      </c>
      <c r="N531" s="498">
        <v>4000</v>
      </c>
      <c r="O531" s="501">
        <v>4700</v>
      </c>
      <c r="P531" s="500">
        <v>5100</v>
      </c>
      <c r="Q531" s="498">
        <v>4150</v>
      </c>
      <c r="R531" s="501">
        <v>4700</v>
      </c>
      <c r="S531" s="500">
        <v>5100</v>
      </c>
      <c r="T531" s="498">
        <v>4100</v>
      </c>
      <c r="U531" s="501">
        <v>4700</v>
      </c>
      <c r="V531" s="500">
        <v>5100</v>
      </c>
      <c r="W531" s="498">
        <v>3650</v>
      </c>
      <c r="X531" s="501">
        <v>4500</v>
      </c>
      <c r="Y531" s="500">
        <v>4900</v>
      </c>
      <c r="Z531" s="498">
        <v>3850</v>
      </c>
      <c r="AA531" s="501">
        <v>4700</v>
      </c>
      <c r="AB531" s="500">
        <v>5100</v>
      </c>
      <c r="AC531" s="498">
        <v>4150</v>
      </c>
      <c r="AD531" s="501">
        <v>4700</v>
      </c>
      <c r="AE531" s="500">
        <v>5100</v>
      </c>
      <c r="AF531" s="498">
        <v>4300</v>
      </c>
      <c r="AG531" s="501">
        <v>4700</v>
      </c>
      <c r="AH531" s="500">
        <v>5100</v>
      </c>
      <c r="AI531" s="501">
        <v>3750</v>
      </c>
      <c r="AJ531" s="501">
        <v>4600</v>
      </c>
      <c r="AK531" s="500">
        <v>5000</v>
      </c>
      <c r="AM531" s="103"/>
      <c r="AN531" s="103"/>
      <c r="AO531" s="103"/>
    </row>
    <row r="532" spans="1:41" s="11" customFormat="1" x14ac:dyDescent="0.25">
      <c r="A532" s="719"/>
      <c r="B532" s="28"/>
      <c r="C532" s="264" t="s">
        <v>1405</v>
      </c>
      <c r="D532" s="496" t="s">
        <v>27</v>
      </c>
      <c r="E532" s="463">
        <f t="shared" si="52"/>
        <v>9166.6666666666661</v>
      </c>
      <c r="G532" s="265">
        <f t="shared" si="53"/>
        <v>27</v>
      </c>
      <c r="H532" s="489">
        <f t="shared" si="54"/>
        <v>7211.1111111111113</v>
      </c>
      <c r="I532" s="490">
        <f t="shared" si="55"/>
        <v>7966.666666666667</v>
      </c>
      <c r="J532" s="459">
        <f t="shared" si="56"/>
        <v>9166.6666666666661</v>
      </c>
      <c r="K532" s="489">
        <v>7350</v>
      </c>
      <c r="L532" s="490">
        <v>8000</v>
      </c>
      <c r="M532" s="491">
        <v>9200</v>
      </c>
      <c r="N532" s="489">
        <v>7200</v>
      </c>
      <c r="O532" s="490">
        <v>8000</v>
      </c>
      <c r="P532" s="491">
        <v>9950</v>
      </c>
      <c r="Q532" s="489">
        <v>7350</v>
      </c>
      <c r="R532" s="490">
        <v>8000</v>
      </c>
      <c r="S532" s="491">
        <v>9200</v>
      </c>
      <c r="T532" s="489">
        <v>7300</v>
      </c>
      <c r="U532" s="490">
        <v>8000</v>
      </c>
      <c r="V532" s="491">
        <v>9450</v>
      </c>
      <c r="W532" s="489">
        <v>6850</v>
      </c>
      <c r="X532" s="490">
        <v>7800</v>
      </c>
      <c r="Y532" s="491">
        <v>8800</v>
      </c>
      <c r="Z532" s="489">
        <v>7050</v>
      </c>
      <c r="AA532" s="490">
        <v>8000</v>
      </c>
      <c r="AB532" s="491">
        <v>9000</v>
      </c>
      <c r="AC532" s="489">
        <v>7350</v>
      </c>
      <c r="AD532" s="490">
        <v>8000</v>
      </c>
      <c r="AE532" s="491">
        <v>9000</v>
      </c>
      <c r="AF532" s="489">
        <v>7500</v>
      </c>
      <c r="AG532" s="490">
        <v>8000</v>
      </c>
      <c r="AH532" s="491">
        <v>9000</v>
      </c>
      <c r="AI532" s="490">
        <v>6950</v>
      </c>
      <c r="AJ532" s="490">
        <v>7900</v>
      </c>
      <c r="AK532" s="491">
        <v>8900</v>
      </c>
      <c r="AM532" s="103"/>
      <c r="AN532" s="103"/>
      <c r="AO532" s="103"/>
    </row>
    <row r="533" spans="1:41" s="11" customFormat="1" x14ac:dyDescent="0.25">
      <c r="A533" s="719"/>
      <c r="B533" s="28"/>
      <c r="C533" s="62" t="s">
        <v>1406</v>
      </c>
      <c r="D533" s="31" t="s">
        <v>27</v>
      </c>
      <c r="E533" s="59">
        <f t="shared" si="52"/>
        <v>13359.258888888889</v>
      </c>
      <c r="G533" s="32">
        <f t="shared" si="53"/>
        <v>27</v>
      </c>
      <c r="H533" s="498">
        <f t="shared" si="54"/>
        <v>10711.111111111111</v>
      </c>
      <c r="I533" s="501">
        <f t="shared" si="55"/>
        <v>12085.185555555556</v>
      </c>
      <c r="J533" s="499">
        <f t="shared" si="56"/>
        <v>13359.258888888889</v>
      </c>
      <c r="K533" s="498">
        <v>10850</v>
      </c>
      <c r="L533" s="501">
        <v>12400</v>
      </c>
      <c r="M533" s="500">
        <v>13950</v>
      </c>
      <c r="N533" s="498">
        <v>10700</v>
      </c>
      <c r="O533" s="501">
        <v>12000</v>
      </c>
      <c r="P533" s="500">
        <v>13750</v>
      </c>
      <c r="Q533" s="498">
        <v>10850</v>
      </c>
      <c r="R533" s="501">
        <v>12400</v>
      </c>
      <c r="S533" s="500">
        <v>13950</v>
      </c>
      <c r="T533" s="498">
        <v>10800</v>
      </c>
      <c r="U533" s="501">
        <v>12266.67</v>
      </c>
      <c r="V533" s="500">
        <v>13883.33</v>
      </c>
      <c r="W533" s="498">
        <v>10350</v>
      </c>
      <c r="X533" s="501">
        <v>11800</v>
      </c>
      <c r="Y533" s="500">
        <v>12800</v>
      </c>
      <c r="Z533" s="498">
        <v>10550</v>
      </c>
      <c r="AA533" s="501">
        <v>12000</v>
      </c>
      <c r="AB533" s="500">
        <v>13000</v>
      </c>
      <c r="AC533" s="498">
        <v>10850</v>
      </c>
      <c r="AD533" s="501">
        <v>12000</v>
      </c>
      <c r="AE533" s="500">
        <v>13000</v>
      </c>
      <c r="AF533" s="498">
        <v>11000</v>
      </c>
      <c r="AG533" s="501">
        <v>12000</v>
      </c>
      <c r="AH533" s="500">
        <v>13000</v>
      </c>
      <c r="AI533" s="501">
        <v>10450</v>
      </c>
      <c r="AJ533" s="501">
        <v>11900</v>
      </c>
      <c r="AK533" s="500">
        <v>12900</v>
      </c>
      <c r="AM533" s="103"/>
      <c r="AN533" s="103"/>
      <c r="AO533" s="103"/>
    </row>
    <row r="534" spans="1:41" s="11" customFormat="1" x14ac:dyDescent="0.25">
      <c r="A534" s="719"/>
      <c r="B534" s="28"/>
      <c r="C534" s="264" t="s">
        <v>1407</v>
      </c>
      <c r="D534" s="496" t="s">
        <v>27</v>
      </c>
      <c r="E534" s="463">
        <f t="shared" si="52"/>
        <v>15466.666666666666</v>
      </c>
      <c r="G534" s="265">
        <f t="shared" si="53"/>
        <v>27</v>
      </c>
      <c r="H534" s="489">
        <f t="shared" si="54"/>
        <v>13211.111111111111</v>
      </c>
      <c r="I534" s="490">
        <f t="shared" si="55"/>
        <v>14966.666666666666</v>
      </c>
      <c r="J534" s="459">
        <f t="shared" si="56"/>
        <v>15466.666666666666</v>
      </c>
      <c r="K534" s="489">
        <v>13350</v>
      </c>
      <c r="L534" s="490">
        <v>15000</v>
      </c>
      <c r="M534" s="491">
        <v>15500</v>
      </c>
      <c r="N534" s="489">
        <v>13200</v>
      </c>
      <c r="O534" s="490">
        <v>15000</v>
      </c>
      <c r="P534" s="491">
        <v>15500</v>
      </c>
      <c r="Q534" s="489">
        <v>13350</v>
      </c>
      <c r="R534" s="490">
        <v>15000</v>
      </c>
      <c r="S534" s="491">
        <v>15500</v>
      </c>
      <c r="T534" s="489">
        <v>13300</v>
      </c>
      <c r="U534" s="490">
        <v>15000</v>
      </c>
      <c r="V534" s="491">
        <v>15500</v>
      </c>
      <c r="W534" s="489">
        <v>12850</v>
      </c>
      <c r="X534" s="490">
        <v>14800</v>
      </c>
      <c r="Y534" s="491">
        <v>15300</v>
      </c>
      <c r="Z534" s="489">
        <v>13050</v>
      </c>
      <c r="AA534" s="490">
        <v>15000</v>
      </c>
      <c r="AB534" s="491">
        <v>15500</v>
      </c>
      <c r="AC534" s="489">
        <v>13350</v>
      </c>
      <c r="AD534" s="490">
        <v>15000</v>
      </c>
      <c r="AE534" s="491">
        <v>15500</v>
      </c>
      <c r="AF534" s="489">
        <v>13500</v>
      </c>
      <c r="AG534" s="490">
        <v>15000</v>
      </c>
      <c r="AH534" s="491">
        <v>15500</v>
      </c>
      <c r="AI534" s="490">
        <v>12950</v>
      </c>
      <c r="AJ534" s="490">
        <v>14900</v>
      </c>
      <c r="AK534" s="491">
        <v>15400</v>
      </c>
      <c r="AM534" s="103"/>
      <c r="AN534" s="103"/>
      <c r="AO534" s="103"/>
    </row>
    <row r="535" spans="1:41" s="11" customFormat="1" x14ac:dyDescent="0.25">
      <c r="A535" s="719"/>
      <c r="B535" s="28"/>
      <c r="C535" s="62" t="s">
        <v>1408</v>
      </c>
      <c r="D535" s="31" t="s">
        <v>27</v>
      </c>
      <c r="E535" s="59">
        <f t="shared" si="52"/>
        <v>16966.666666666668</v>
      </c>
      <c r="G535" s="32">
        <f t="shared" si="53"/>
        <v>27</v>
      </c>
      <c r="H535" s="498">
        <f t="shared" si="54"/>
        <v>14711.111111111111</v>
      </c>
      <c r="I535" s="501">
        <f t="shared" si="55"/>
        <v>15966.666666666666</v>
      </c>
      <c r="J535" s="499">
        <f t="shared" si="56"/>
        <v>16966.666666666668</v>
      </c>
      <c r="K535" s="498">
        <v>14850</v>
      </c>
      <c r="L535" s="501">
        <v>16000</v>
      </c>
      <c r="M535" s="500">
        <v>17000</v>
      </c>
      <c r="N535" s="498">
        <v>14700</v>
      </c>
      <c r="O535" s="501">
        <v>16000</v>
      </c>
      <c r="P535" s="500">
        <v>17000</v>
      </c>
      <c r="Q535" s="498">
        <v>14850</v>
      </c>
      <c r="R535" s="501">
        <v>16000</v>
      </c>
      <c r="S535" s="500">
        <v>17000</v>
      </c>
      <c r="T535" s="498">
        <v>14800</v>
      </c>
      <c r="U535" s="501">
        <v>16000</v>
      </c>
      <c r="V535" s="500">
        <v>17000</v>
      </c>
      <c r="W535" s="498">
        <v>14350</v>
      </c>
      <c r="X535" s="501">
        <v>15800</v>
      </c>
      <c r="Y535" s="500">
        <v>16800</v>
      </c>
      <c r="Z535" s="498">
        <v>14550</v>
      </c>
      <c r="AA535" s="501">
        <v>16000</v>
      </c>
      <c r="AB535" s="500">
        <v>17000</v>
      </c>
      <c r="AC535" s="498">
        <v>14850</v>
      </c>
      <c r="AD535" s="501">
        <v>16000</v>
      </c>
      <c r="AE535" s="500">
        <v>17000</v>
      </c>
      <c r="AF535" s="498">
        <v>15000</v>
      </c>
      <c r="AG535" s="501">
        <v>16000</v>
      </c>
      <c r="AH535" s="500">
        <v>17000</v>
      </c>
      <c r="AI535" s="501">
        <v>14450</v>
      </c>
      <c r="AJ535" s="501">
        <v>15900</v>
      </c>
      <c r="AK535" s="500">
        <v>16900</v>
      </c>
      <c r="AM535" s="103"/>
      <c r="AN535" s="103"/>
      <c r="AO535" s="103"/>
    </row>
    <row r="536" spans="1:41" s="11" customFormat="1" x14ac:dyDescent="0.25">
      <c r="A536" s="719"/>
      <c r="B536" s="28"/>
      <c r="C536" s="264" t="s">
        <v>618</v>
      </c>
      <c r="D536" s="496" t="s">
        <v>27</v>
      </c>
      <c r="E536" s="463">
        <f t="shared" si="52"/>
        <v>6192.5922222222225</v>
      </c>
      <c r="G536" s="265">
        <f t="shared" si="53"/>
        <v>27</v>
      </c>
      <c r="H536" s="489">
        <f t="shared" si="54"/>
        <v>4318.5188888888888</v>
      </c>
      <c r="I536" s="490">
        <f t="shared" si="55"/>
        <v>5472.2222222222226</v>
      </c>
      <c r="J536" s="459">
        <f t="shared" si="56"/>
        <v>6192.5922222222225</v>
      </c>
      <c r="K536" s="489">
        <v>4950</v>
      </c>
      <c r="L536" s="490">
        <v>5400</v>
      </c>
      <c r="M536" s="491">
        <v>6250</v>
      </c>
      <c r="N536" s="489">
        <v>4300</v>
      </c>
      <c r="O536" s="490">
        <v>5550</v>
      </c>
      <c r="P536" s="491">
        <v>5900</v>
      </c>
      <c r="Q536" s="489">
        <v>4450</v>
      </c>
      <c r="R536" s="490">
        <v>5400</v>
      </c>
      <c r="S536" s="491">
        <v>6250</v>
      </c>
      <c r="T536" s="489">
        <v>4566.67</v>
      </c>
      <c r="U536" s="490">
        <v>5450</v>
      </c>
      <c r="V536" s="491">
        <v>6133.33</v>
      </c>
      <c r="W536" s="489">
        <v>3950</v>
      </c>
      <c r="X536" s="490">
        <v>5350</v>
      </c>
      <c r="Y536" s="491">
        <v>6100</v>
      </c>
      <c r="Z536" s="489">
        <v>4150</v>
      </c>
      <c r="AA536" s="490">
        <v>5550</v>
      </c>
      <c r="AB536" s="491">
        <v>6300</v>
      </c>
      <c r="AC536" s="489">
        <v>4150</v>
      </c>
      <c r="AD536" s="490">
        <v>5550</v>
      </c>
      <c r="AE536" s="491">
        <v>6300</v>
      </c>
      <c r="AF536" s="489">
        <v>4300</v>
      </c>
      <c r="AG536" s="490">
        <v>5550</v>
      </c>
      <c r="AH536" s="491">
        <v>6300</v>
      </c>
      <c r="AI536" s="490">
        <v>4050</v>
      </c>
      <c r="AJ536" s="490">
        <v>5450</v>
      </c>
      <c r="AK536" s="491">
        <v>6200</v>
      </c>
      <c r="AM536" s="103"/>
      <c r="AN536" s="103"/>
      <c r="AO536" s="103"/>
    </row>
    <row r="537" spans="1:41" s="11" customFormat="1" x14ac:dyDescent="0.25">
      <c r="A537" s="719"/>
      <c r="B537" s="28"/>
      <c r="C537" s="62" t="s">
        <v>617</v>
      </c>
      <c r="D537" s="31" t="s">
        <v>27</v>
      </c>
      <c r="E537" s="59">
        <f t="shared" si="52"/>
        <v>11474.074444444444</v>
      </c>
      <c r="G537" s="32">
        <f t="shared" si="53"/>
        <v>27</v>
      </c>
      <c r="H537" s="498">
        <f t="shared" si="54"/>
        <v>8414.8144444444442</v>
      </c>
      <c r="I537" s="501">
        <f t="shared" si="55"/>
        <v>10479.629999999999</v>
      </c>
      <c r="J537" s="499">
        <f t="shared" si="56"/>
        <v>11474.074444444444</v>
      </c>
      <c r="K537" s="498">
        <v>9150</v>
      </c>
      <c r="L537" s="501">
        <v>10550</v>
      </c>
      <c r="M537" s="500">
        <v>11750</v>
      </c>
      <c r="N537" s="498">
        <v>8300</v>
      </c>
      <c r="O537" s="501">
        <v>10550</v>
      </c>
      <c r="P537" s="500">
        <v>11300</v>
      </c>
      <c r="Q537" s="498">
        <v>8450</v>
      </c>
      <c r="R537" s="501">
        <v>10300</v>
      </c>
      <c r="S537" s="500">
        <v>11500</v>
      </c>
      <c r="T537" s="498">
        <v>8633.33</v>
      </c>
      <c r="U537" s="501">
        <v>10466.67</v>
      </c>
      <c r="V537" s="500">
        <v>11516.67</v>
      </c>
      <c r="W537" s="498">
        <v>7950</v>
      </c>
      <c r="X537" s="501">
        <v>10350</v>
      </c>
      <c r="Y537" s="500">
        <v>11300</v>
      </c>
      <c r="Z537" s="498">
        <v>8150</v>
      </c>
      <c r="AA537" s="501">
        <v>10550</v>
      </c>
      <c r="AB537" s="500">
        <v>11500</v>
      </c>
      <c r="AC537" s="498">
        <v>8450</v>
      </c>
      <c r="AD537" s="501">
        <v>10550</v>
      </c>
      <c r="AE537" s="500">
        <v>11500</v>
      </c>
      <c r="AF537" s="498">
        <v>8600</v>
      </c>
      <c r="AG537" s="501">
        <v>10550</v>
      </c>
      <c r="AH537" s="500">
        <v>11500</v>
      </c>
      <c r="AI537" s="501">
        <v>8050</v>
      </c>
      <c r="AJ537" s="501">
        <v>10450</v>
      </c>
      <c r="AK537" s="500">
        <v>11400</v>
      </c>
      <c r="AM537" s="103"/>
      <c r="AN537" s="103"/>
      <c r="AO537" s="103"/>
    </row>
    <row r="538" spans="1:41" s="11" customFormat="1" x14ac:dyDescent="0.25">
      <c r="A538" s="719"/>
      <c r="B538" s="28"/>
      <c r="C538" s="264" t="s">
        <v>616</v>
      </c>
      <c r="D538" s="496" t="s">
        <v>27</v>
      </c>
      <c r="E538" s="463">
        <f t="shared" si="52"/>
        <v>16637.036666666667</v>
      </c>
      <c r="G538" s="265">
        <f t="shared" si="53"/>
        <v>27</v>
      </c>
      <c r="H538" s="489">
        <f t="shared" si="54"/>
        <v>11711.111111111111</v>
      </c>
      <c r="I538" s="490">
        <f t="shared" si="55"/>
        <v>14025.925555555556</v>
      </c>
      <c r="J538" s="459">
        <f t="shared" si="56"/>
        <v>16637.036666666667</v>
      </c>
      <c r="K538" s="489">
        <v>11850</v>
      </c>
      <c r="L538" s="490">
        <v>14200</v>
      </c>
      <c r="M538" s="491">
        <v>16750</v>
      </c>
      <c r="N538" s="489">
        <v>11700</v>
      </c>
      <c r="O538" s="490">
        <v>14000</v>
      </c>
      <c r="P538" s="491">
        <v>16400</v>
      </c>
      <c r="Q538" s="489">
        <v>11850</v>
      </c>
      <c r="R538" s="490">
        <v>14200</v>
      </c>
      <c r="S538" s="491">
        <v>16750</v>
      </c>
      <c r="T538" s="489">
        <v>11800</v>
      </c>
      <c r="U538" s="490">
        <v>14133.33</v>
      </c>
      <c r="V538" s="491">
        <v>16633.330000000002</v>
      </c>
      <c r="W538" s="489">
        <v>11350</v>
      </c>
      <c r="X538" s="490">
        <v>13800</v>
      </c>
      <c r="Y538" s="491">
        <v>16500</v>
      </c>
      <c r="Z538" s="489">
        <v>11550</v>
      </c>
      <c r="AA538" s="490">
        <v>14000</v>
      </c>
      <c r="AB538" s="491">
        <v>16700</v>
      </c>
      <c r="AC538" s="489">
        <v>11850</v>
      </c>
      <c r="AD538" s="490">
        <v>14000</v>
      </c>
      <c r="AE538" s="491">
        <v>16700</v>
      </c>
      <c r="AF538" s="489">
        <v>12000</v>
      </c>
      <c r="AG538" s="490">
        <v>14000</v>
      </c>
      <c r="AH538" s="491">
        <v>16700</v>
      </c>
      <c r="AI538" s="490">
        <v>11450</v>
      </c>
      <c r="AJ538" s="490">
        <v>13900</v>
      </c>
      <c r="AK538" s="491">
        <v>16600</v>
      </c>
      <c r="AM538" s="103"/>
      <c r="AN538" s="103"/>
      <c r="AO538" s="103"/>
    </row>
    <row r="539" spans="1:41" s="11" customFormat="1" x14ac:dyDescent="0.25">
      <c r="A539" s="719"/>
      <c r="B539" s="28"/>
      <c r="C539" s="62" t="s">
        <v>615</v>
      </c>
      <c r="D539" s="31" t="s">
        <v>27</v>
      </c>
      <c r="E539" s="59">
        <f t="shared" si="52"/>
        <v>18966.666666666668</v>
      </c>
      <c r="G539" s="32">
        <f t="shared" si="53"/>
        <v>27</v>
      </c>
      <c r="H539" s="498">
        <f t="shared" si="54"/>
        <v>14711.111111111111</v>
      </c>
      <c r="I539" s="501">
        <f t="shared" si="55"/>
        <v>15981.481111111112</v>
      </c>
      <c r="J539" s="499">
        <f t="shared" si="56"/>
        <v>18966.666666666668</v>
      </c>
      <c r="K539" s="498">
        <v>14850</v>
      </c>
      <c r="L539" s="501">
        <v>16000</v>
      </c>
      <c r="M539" s="500">
        <v>19000</v>
      </c>
      <c r="N539" s="498">
        <v>14700</v>
      </c>
      <c r="O539" s="501">
        <v>16100</v>
      </c>
      <c r="P539" s="500">
        <v>19000</v>
      </c>
      <c r="Q539" s="498">
        <v>14850</v>
      </c>
      <c r="R539" s="501">
        <v>16000</v>
      </c>
      <c r="S539" s="500">
        <v>19000</v>
      </c>
      <c r="T539" s="498">
        <v>14800</v>
      </c>
      <c r="U539" s="501">
        <v>16033.33</v>
      </c>
      <c r="V539" s="500">
        <v>19000</v>
      </c>
      <c r="W539" s="498">
        <v>14350</v>
      </c>
      <c r="X539" s="501">
        <v>15800</v>
      </c>
      <c r="Y539" s="500">
        <v>18800</v>
      </c>
      <c r="Z539" s="498">
        <v>14550</v>
      </c>
      <c r="AA539" s="501">
        <v>16000</v>
      </c>
      <c r="AB539" s="500">
        <v>19000</v>
      </c>
      <c r="AC539" s="498">
        <v>14850</v>
      </c>
      <c r="AD539" s="501">
        <v>16000</v>
      </c>
      <c r="AE539" s="500">
        <v>19000</v>
      </c>
      <c r="AF539" s="498">
        <v>15000</v>
      </c>
      <c r="AG539" s="501">
        <v>16000</v>
      </c>
      <c r="AH539" s="500">
        <v>19000</v>
      </c>
      <c r="AI539" s="501">
        <v>14450</v>
      </c>
      <c r="AJ539" s="501">
        <v>15900</v>
      </c>
      <c r="AK539" s="500">
        <v>18900</v>
      </c>
      <c r="AM539" s="103"/>
      <c r="AN539" s="103"/>
      <c r="AO539" s="103"/>
    </row>
    <row r="540" spans="1:41" s="11" customFormat="1" x14ac:dyDescent="0.25">
      <c r="A540" s="719"/>
      <c r="B540" s="28"/>
      <c r="C540" s="264" t="s">
        <v>614</v>
      </c>
      <c r="D540" s="496" t="s">
        <v>27</v>
      </c>
      <c r="E540" s="463">
        <f t="shared" si="52"/>
        <v>22818.518888888888</v>
      </c>
      <c r="G540" s="265">
        <f t="shared" si="53"/>
        <v>27</v>
      </c>
      <c r="H540" s="489">
        <f t="shared" si="54"/>
        <v>16711.111111111109</v>
      </c>
      <c r="I540" s="490">
        <f t="shared" si="55"/>
        <v>19218.518888888888</v>
      </c>
      <c r="J540" s="459">
        <f t="shared" si="56"/>
        <v>22818.518888888888</v>
      </c>
      <c r="K540" s="489">
        <v>16850</v>
      </c>
      <c r="L540" s="490">
        <v>19850</v>
      </c>
      <c r="M540" s="491">
        <v>23000</v>
      </c>
      <c r="N540" s="489">
        <v>16700</v>
      </c>
      <c r="O540" s="490">
        <v>19000</v>
      </c>
      <c r="P540" s="491">
        <v>22000</v>
      </c>
      <c r="Q540" s="489">
        <v>16850</v>
      </c>
      <c r="R540" s="490">
        <v>19850</v>
      </c>
      <c r="S540" s="491">
        <v>23000</v>
      </c>
      <c r="T540" s="489">
        <v>16800</v>
      </c>
      <c r="U540" s="490">
        <v>19566.669999999998</v>
      </c>
      <c r="V540" s="491">
        <v>22666.67</v>
      </c>
      <c r="W540" s="489">
        <v>16350</v>
      </c>
      <c r="X540" s="490">
        <v>18800</v>
      </c>
      <c r="Y540" s="491">
        <v>22800</v>
      </c>
      <c r="Z540" s="489">
        <v>16550</v>
      </c>
      <c r="AA540" s="490">
        <v>19000</v>
      </c>
      <c r="AB540" s="491">
        <v>23000</v>
      </c>
      <c r="AC540" s="489">
        <v>16850</v>
      </c>
      <c r="AD540" s="490">
        <v>19000</v>
      </c>
      <c r="AE540" s="491">
        <v>23000</v>
      </c>
      <c r="AF540" s="489">
        <v>17000</v>
      </c>
      <c r="AG540" s="490">
        <v>19000</v>
      </c>
      <c r="AH540" s="491">
        <v>23000</v>
      </c>
      <c r="AI540" s="490">
        <v>16450</v>
      </c>
      <c r="AJ540" s="490">
        <v>18900</v>
      </c>
      <c r="AK540" s="491">
        <v>22900</v>
      </c>
      <c r="AM540" s="103"/>
      <c r="AN540" s="103"/>
      <c r="AO540" s="103"/>
    </row>
    <row r="541" spans="1:41" s="11" customFormat="1" x14ac:dyDescent="0.25">
      <c r="A541" s="719"/>
      <c r="B541" s="28"/>
      <c r="C541" s="62" t="s">
        <v>643</v>
      </c>
      <c r="D541" s="31" t="s">
        <v>27</v>
      </c>
      <c r="E541" s="59">
        <f t="shared" si="52"/>
        <v>5416.666666666667</v>
      </c>
      <c r="G541" s="32">
        <f t="shared" si="53"/>
        <v>27</v>
      </c>
      <c r="H541" s="498">
        <f t="shared" si="54"/>
        <v>3811.1111111111113</v>
      </c>
      <c r="I541" s="501">
        <f t="shared" si="55"/>
        <v>4366.666666666667</v>
      </c>
      <c r="J541" s="499">
        <f t="shared" si="56"/>
        <v>5416.666666666667</v>
      </c>
      <c r="K541" s="498">
        <v>3950</v>
      </c>
      <c r="L541" s="501">
        <v>4400</v>
      </c>
      <c r="M541" s="500">
        <v>5450</v>
      </c>
      <c r="N541" s="498">
        <v>3800</v>
      </c>
      <c r="O541" s="501">
        <v>4400</v>
      </c>
      <c r="P541" s="500">
        <v>5450</v>
      </c>
      <c r="Q541" s="498">
        <v>3950</v>
      </c>
      <c r="R541" s="501">
        <v>4400</v>
      </c>
      <c r="S541" s="500">
        <v>5450</v>
      </c>
      <c r="T541" s="498">
        <v>3900</v>
      </c>
      <c r="U541" s="501">
        <v>4400</v>
      </c>
      <c r="V541" s="500">
        <v>5450</v>
      </c>
      <c r="W541" s="498">
        <v>3450</v>
      </c>
      <c r="X541" s="501">
        <v>4200</v>
      </c>
      <c r="Y541" s="500">
        <v>5250</v>
      </c>
      <c r="Z541" s="498">
        <v>3650</v>
      </c>
      <c r="AA541" s="501">
        <v>4400</v>
      </c>
      <c r="AB541" s="500">
        <v>5450</v>
      </c>
      <c r="AC541" s="498">
        <v>3950</v>
      </c>
      <c r="AD541" s="501">
        <v>4400</v>
      </c>
      <c r="AE541" s="500">
        <v>5450</v>
      </c>
      <c r="AF541" s="498">
        <v>4100</v>
      </c>
      <c r="AG541" s="501">
        <v>4400</v>
      </c>
      <c r="AH541" s="500">
        <v>5450</v>
      </c>
      <c r="AI541" s="501">
        <v>3550</v>
      </c>
      <c r="AJ541" s="501">
        <v>4300</v>
      </c>
      <c r="AK541" s="500">
        <v>5350</v>
      </c>
      <c r="AM541" s="103"/>
      <c r="AN541" s="103"/>
      <c r="AO541" s="103"/>
    </row>
    <row r="542" spans="1:41" s="11" customFormat="1" x14ac:dyDescent="0.25">
      <c r="A542" s="719"/>
      <c r="B542" s="28"/>
      <c r="C542" s="264" t="s">
        <v>642</v>
      </c>
      <c r="D542" s="496" t="s">
        <v>27</v>
      </c>
      <c r="E542" s="463">
        <f t="shared" si="52"/>
        <v>8866.6666666666661</v>
      </c>
      <c r="G542" s="265">
        <f t="shared" si="53"/>
        <v>27</v>
      </c>
      <c r="H542" s="489">
        <f t="shared" si="54"/>
        <v>6311.1111111111113</v>
      </c>
      <c r="I542" s="490">
        <f t="shared" si="55"/>
        <v>7666.666666666667</v>
      </c>
      <c r="J542" s="459">
        <f t="shared" si="56"/>
        <v>8866.6666666666661</v>
      </c>
      <c r="K542" s="489">
        <v>6450</v>
      </c>
      <c r="L542" s="490">
        <v>7700</v>
      </c>
      <c r="M542" s="491">
        <v>8900</v>
      </c>
      <c r="N542" s="489">
        <v>6300</v>
      </c>
      <c r="O542" s="490">
        <v>7700</v>
      </c>
      <c r="P542" s="491">
        <v>8900</v>
      </c>
      <c r="Q542" s="489">
        <v>6450</v>
      </c>
      <c r="R542" s="490">
        <v>7700</v>
      </c>
      <c r="S542" s="491">
        <v>8900</v>
      </c>
      <c r="T542" s="489">
        <v>6400</v>
      </c>
      <c r="U542" s="490">
        <v>7700</v>
      </c>
      <c r="V542" s="491">
        <v>8900</v>
      </c>
      <c r="W542" s="489">
        <v>5950</v>
      </c>
      <c r="X542" s="490">
        <v>7500</v>
      </c>
      <c r="Y542" s="491">
        <v>8700</v>
      </c>
      <c r="Z542" s="489">
        <v>6150</v>
      </c>
      <c r="AA542" s="490">
        <v>7700</v>
      </c>
      <c r="AB542" s="491">
        <v>8900</v>
      </c>
      <c r="AC542" s="489">
        <v>6450</v>
      </c>
      <c r="AD542" s="490">
        <v>7700</v>
      </c>
      <c r="AE542" s="491">
        <v>8900</v>
      </c>
      <c r="AF542" s="489">
        <v>6600</v>
      </c>
      <c r="AG542" s="490">
        <v>7700</v>
      </c>
      <c r="AH542" s="491">
        <v>8900</v>
      </c>
      <c r="AI542" s="490">
        <v>6050</v>
      </c>
      <c r="AJ542" s="490">
        <v>7600</v>
      </c>
      <c r="AK542" s="491">
        <v>8800</v>
      </c>
      <c r="AM542" s="103"/>
      <c r="AN542" s="103"/>
      <c r="AO542" s="103"/>
    </row>
    <row r="543" spans="1:41" s="11" customFormat="1" x14ac:dyDescent="0.25">
      <c r="A543" s="719"/>
      <c r="B543" s="28"/>
      <c r="C543" s="62" t="s">
        <v>641</v>
      </c>
      <c r="D543" s="31" t="s">
        <v>27</v>
      </c>
      <c r="E543" s="59">
        <f t="shared" si="52"/>
        <v>14466.666666666666</v>
      </c>
      <c r="G543" s="32">
        <f t="shared" si="53"/>
        <v>27</v>
      </c>
      <c r="H543" s="498">
        <f t="shared" si="54"/>
        <v>9711.1111111111113</v>
      </c>
      <c r="I543" s="501">
        <f t="shared" si="55"/>
        <v>12966.666666666666</v>
      </c>
      <c r="J543" s="499">
        <f t="shared" si="56"/>
        <v>14466.666666666666</v>
      </c>
      <c r="K543" s="498">
        <v>9850</v>
      </c>
      <c r="L543" s="501">
        <v>13000</v>
      </c>
      <c r="M543" s="500">
        <v>14500</v>
      </c>
      <c r="N543" s="498">
        <v>9700</v>
      </c>
      <c r="O543" s="501">
        <v>13000</v>
      </c>
      <c r="P543" s="500">
        <v>14500</v>
      </c>
      <c r="Q543" s="498">
        <v>9850</v>
      </c>
      <c r="R543" s="501">
        <v>13000</v>
      </c>
      <c r="S543" s="500">
        <v>14500</v>
      </c>
      <c r="T543" s="498">
        <v>9800</v>
      </c>
      <c r="U543" s="501">
        <v>13000</v>
      </c>
      <c r="V543" s="500">
        <v>14500</v>
      </c>
      <c r="W543" s="498">
        <v>9350</v>
      </c>
      <c r="X543" s="501">
        <v>12800</v>
      </c>
      <c r="Y543" s="500">
        <v>14300</v>
      </c>
      <c r="Z543" s="498">
        <v>9550</v>
      </c>
      <c r="AA543" s="501">
        <v>13000</v>
      </c>
      <c r="AB543" s="500">
        <v>14500</v>
      </c>
      <c r="AC543" s="498">
        <v>9850</v>
      </c>
      <c r="AD543" s="501">
        <v>13000</v>
      </c>
      <c r="AE543" s="500">
        <v>14500</v>
      </c>
      <c r="AF543" s="498">
        <v>10000</v>
      </c>
      <c r="AG543" s="501">
        <v>13000</v>
      </c>
      <c r="AH543" s="500">
        <v>14500</v>
      </c>
      <c r="AI543" s="501">
        <v>9450</v>
      </c>
      <c r="AJ543" s="501">
        <v>12900</v>
      </c>
      <c r="AK543" s="500">
        <v>14400</v>
      </c>
      <c r="AM543" s="103"/>
      <c r="AN543" s="103"/>
      <c r="AO543" s="103"/>
    </row>
    <row r="544" spans="1:41" s="11" customFormat="1" x14ac:dyDescent="0.25">
      <c r="A544" s="719"/>
      <c r="B544" s="28"/>
      <c r="C544" s="264" t="s">
        <v>640</v>
      </c>
      <c r="D544" s="496" t="s">
        <v>27</v>
      </c>
      <c r="E544" s="463">
        <f t="shared" si="52"/>
        <v>15966.666666666666</v>
      </c>
      <c r="G544" s="265">
        <f t="shared" si="53"/>
        <v>27</v>
      </c>
      <c r="H544" s="489">
        <f t="shared" si="54"/>
        <v>11711.111111111111</v>
      </c>
      <c r="I544" s="490">
        <f t="shared" si="55"/>
        <v>14466.666666666666</v>
      </c>
      <c r="J544" s="459">
        <f t="shared" si="56"/>
        <v>15966.666666666666</v>
      </c>
      <c r="K544" s="489">
        <v>11850</v>
      </c>
      <c r="L544" s="490">
        <v>14500</v>
      </c>
      <c r="M544" s="491">
        <v>16000</v>
      </c>
      <c r="N544" s="489">
        <v>11700</v>
      </c>
      <c r="O544" s="490">
        <v>14500</v>
      </c>
      <c r="P544" s="491">
        <v>16000</v>
      </c>
      <c r="Q544" s="489">
        <v>11850</v>
      </c>
      <c r="R544" s="490">
        <v>14500</v>
      </c>
      <c r="S544" s="491">
        <v>16000</v>
      </c>
      <c r="T544" s="489">
        <v>11800</v>
      </c>
      <c r="U544" s="490">
        <v>14500</v>
      </c>
      <c r="V544" s="491">
        <v>16000</v>
      </c>
      <c r="W544" s="489">
        <v>11350</v>
      </c>
      <c r="X544" s="490">
        <v>14300</v>
      </c>
      <c r="Y544" s="491">
        <v>15800</v>
      </c>
      <c r="Z544" s="489">
        <v>11550</v>
      </c>
      <c r="AA544" s="490">
        <v>14500</v>
      </c>
      <c r="AB544" s="491">
        <v>16000</v>
      </c>
      <c r="AC544" s="489">
        <v>11850</v>
      </c>
      <c r="AD544" s="490">
        <v>14500</v>
      </c>
      <c r="AE544" s="491">
        <v>16000</v>
      </c>
      <c r="AF544" s="489">
        <v>12000</v>
      </c>
      <c r="AG544" s="490">
        <v>14500</v>
      </c>
      <c r="AH544" s="491">
        <v>16000</v>
      </c>
      <c r="AI544" s="490">
        <v>11450</v>
      </c>
      <c r="AJ544" s="490">
        <v>14400</v>
      </c>
      <c r="AK544" s="491">
        <v>15900</v>
      </c>
      <c r="AM544" s="103"/>
      <c r="AN544" s="103"/>
      <c r="AO544" s="103"/>
    </row>
    <row r="545" spans="1:41" s="11" customFormat="1" x14ac:dyDescent="0.25">
      <c r="A545" s="719"/>
      <c r="B545" s="28"/>
      <c r="C545" s="62" t="s">
        <v>639</v>
      </c>
      <c r="D545" s="31" t="s">
        <v>27</v>
      </c>
      <c r="E545" s="59">
        <f t="shared" si="52"/>
        <v>17716.666666666668</v>
      </c>
      <c r="G545" s="32">
        <f t="shared" si="53"/>
        <v>27</v>
      </c>
      <c r="H545" s="498">
        <f t="shared" si="54"/>
        <v>14711.111111111111</v>
      </c>
      <c r="I545" s="501">
        <f t="shared" si="55"/>
        <v>15966.666666666666</v>
      </c>
      <c r="J545" s="499">
        <f t="shared" si="56"/>
        <v>17716.666666666668</v>
      </c>
      <c r="K545" s="498">
        <v>14850</v>
      </c>
      <c r="L545" s="501">
        <v>16000</v>
      </c>
      <c r="M545" s="500">
        <v>17750</v>
      </c>
      <c r="N545" s="498">
        <v>14700</v>
      </c>
      <c r="O545" s="501">
        <v>16000</v>
      </c>
      <c r="P545" s="500">
        <v>17750</v>
      </c>
      <c r="Q545" s="498">
        <v>14850</v>
      </c>
      <c r="R545" s="501">
        <v>16000</v>
      </c>
      <c r="S545" s="500">
        <v>17750</v>
      </c>
      <c r="T545" s="498">
        <v>14800</v>
      </c>
      <c r="U545" s="501">
        <v>16000</v>
      </c>
      <c r="V545" s="500">
        <v>17750</v>
      </c>
      <c r="W545" s="498">
        <v>14350</v>
      </c>
      <c r="X545" s="501">
        <v>15800</v>
      </c>
      <c r="Y545" s="500">
        <v>17550</v>
      </c>
      <c r="Z545" s="498">
        <v>14550</v>
      </c>
      <c r="AA545" s="501">
        <v>16000</v>
      </c>
      <c r="AB545" s="500">
        <v>17750</v>
      </c>
      <c r="AC545" s="498">
        <v>14850</v>
      </c>
      <c r="AD545" s="501">
        <v>16000</v>
      </c>
      <c r="AE545" s="500">
        <v>17750</v>
      </c>
      <c r="AF545" s="498">
        <v>15000</v>
      </c>
      <c r="AG545" s="501">
        <v>16000</v>
      </c>
      <c r="AH545" s="500">
        <v>17750</v>
      </c>
      <c r="AI545" s="501">
        <v>14450</v>
      </c>
      <c r="AJ545" s="501">
        <v>15900</v>
      </c>
      <c r="AK545" s="500">
        <v>17650</v>
      </c>
      <c r="AM545" s="103"/>
      <c r="AN545" s="103"/>
      <c r="AO545" s="103"/>
    </row>
    <row r="546" spans="1:41" s="11" customFormat="1" x14ac:dyDescent="0.25">
      <c r="A546" s="719"/>
      <c r="B546" s="28"/>
      <c r="C546" s="264" t="s">
        <v>628</v>
      </c>
      <c r="D546" s="496" t="s">
        <v>27</v>
      </c>
      <c r="E546" s="463">
        <f t="shared" si="52"/>
        <v>4466.666666666667</v>
      </c>
      <c r="G546" s="265">
        <f t="shared" si="53"/>
        <v>27</v>
      </c>
      <c r="H546" s="489">
        <f t="shared" si="54"/>
        <v>3711.1111111111113</v>
      </c>
      <c r="I546" s="490">
        <f t="shared" si="55"/>
        <v>4166.666666666667</v>
      </c>
      <c r="J546" s="459">
        <f t="shared" si="56"/>
        <v>4466.666666666667</v>
      </c>
      <c r="K546" s="489">
        <v>3850</v>
      </c>
      <c r="L546" s="490">
        <v>4200</v>
      </c>
      <c r="M546" s="491">
        <v>4500</v>
      </c>
      <c r="N546" s="489">
        <v>3700</v>
      </c>
      <c r="O546" s="490">
        <v>4200</v>
      </c>
      <c r="P546" s="491">
        <v>4500</v>
      </c>
      <c r="Q546" s="489">
        <v>3850</v>
      </c>
      <c r="R546" s="490">
        <v>4200</v>
      </c>
      <c r="S546" s="491">
        <v>4500</v>
      </c>
      <c r="T546" s="489">
        <v>3800</v>
      </c>
      <c r="U546" s="490">
        <v>4200</v>
      </c>
      <c r="V546" s="491">
        <v>4500</v>
      </c>
      <c r="W546" s="489">
        <v>3350</v>
      </c>
      <c r="X546" s="490">
        <v>4000</v>
      </c>
      <c r="Y546" s="491">
        <v>4300</v>
      </c>
      <c r="Z546" s="489">
        <v>3550</v>
      </c>
      <c r="AA546" s="490">
        <v>4200</v>
      </c>
      <c r="AB546" s="491">
        <v>4500</v>
      </c>
      <c r="AC546" s="489">
        <v>3850</v>
      </c>
      <c r="AD546" s="490">
        <v>4200</v>
      </c>
      <c r="AE546" s="491">
        <v>4500</v>
      </c>
      <c r="AF546" s="489">
        <v>4000</v>
      </c>
      <c r="AG546" s="490">
        <v>4200</v>
      </c>
      <c r="AH546" s="491">
        <v>4500</v>
      </c>
      <c r="AI546" s="490">
        <v>3450</v>
      </c>
      <c r="AJ546" s="490">
        <v>4100</v>
      </c>
      <c r="AK546" s="491">
        <v>4400</v>
      </c>
      <c r="AM546" s="103"/>
      <c r="AN546" s="103"/>
      <c r="AO546" s="103"/>
    </row>
    <row r="547" spans="1:41" s="11" customFormat="1" x14ac:dyDescent="0.25">
      <c r="A547" s="719"/>
      <c r="B547" s="28"/>
      <c r="C547" s="62" t="s">
        <v>627</v>
      </c>
      <c r="D547" s="31" t="s">
        <v>27</v>
      </c>
      <c r="E547" s="59">
        <f t="shared" si="52"/>
        <v>7366.666666666667</v>
      </c>
      <c r="G547" s="32">
        <f t="shared" si="53"/>
        <v>27</v>
      </c>
      <c r="H547" s="498">
        <f t="shared" si="54"/>
        <v>4711.1111111111113</v>
      </c>
      <c r="I547" s="501">
        <f t="shared" si="55"/>
        <v>6466.666666666667</v>
      </c>
      <c r="J547" s="499">
        <f t="shared" si="56"/>
        <v>7366.666666666667</v>
      </c>
      <c r="K547" s="498">
        <v>4850</v>
      </c>
      <c r="L547" s="501">
        <v>6500</v>
      </c>
      <c r="M547" s="500">
        <v>7400</v>
      </c>
      <c r="N547" s="498">
        <v>4700</v>
      </c>
      <c r="O547" s="501">
        <v>6500</v>
      </c>
      <c r="P547" s="500">
        <v>7400</v>
      </c>
      <c r="Q547" s="498">
        <v>4850</v>
      </c>
      <c r="R547" s="501">
        <v>6500</v>
      </c>
      <c r="S547" s="500">
        <v>7400</v>
      </c>
      <c r="T547" s="498">
        <v>4800</v>
      </c>
      <c r="U547" s="501">
        <v>6500</v>
      </c>
      <c r="V547" s="500">
        <v>7400</v>
      </c>
      <c r="W547" s="498">
        <v>4350</v>
      </c>
      <c r="X547" s="501">
        <v>6300</v>
      </c>
      <c r="Y547" s="500">
        <v>7200</v>
      </c>
      <c r="Z547" s="498">
        <v>4550</v>
      </c>
      <c r="AA547" s="501">
        <v>6500</v>
      </c>
      <c r="AB547" s="500">
        <v>7400</v>
      </c>
      <c r="AC547" s="498">
        <v>4850</v>
      </c>
      <c r="AD547" s="501">
        <v>6500</v>
      </c>
      <c r="AE547" s="500">
        <v>7400</v>
      </c>
      <c r="AF547" s="498">
        <v>5000</v>
      </c>
      <c r="AG547" s="501">
        <v>6500</v>
      </c>
      <c r="AH547" s="500">
        <v>7400</v>
      </c>
      <c r="AI547" s="501">
        <v>4450</v>
      </c>
      <c r="AJ547" s="501">
        <v>6400</v>
      </c>
      <c r="AK547" s="500">
        <v>7300</v>
      </c>
      <c r="AM547" s="103"/>
      <c r="AN547" s="103"/>
      <c r="AO547" s="103"/>
    </row>
    <row r="548" spans="1:41" s="11" customFormat="1" x14ac:dyDescent="0.25">
      <c r="A548" s="719"/>
      <c r="B548" s="28"/>
      <c r="C548" s="264" t="s">
        <v>626</v>
      </c>
      <c r="D548" s="496" t="s">
        <v>27</v>
      </c>
      <c r="E548" s="463">
        <f t="shared" si="52"/>
        <v>9966.6666666666661</v>
      </c>
      <c r="G548" s="265">
        <f t="shared" si="53"/>
        <v>27</v>
      </c>
      <c r="H548" s="489">
        <f t="shared" si="54"/>
        <v>8211.1111111111113</v>
      </c>
      <c r="I548" s="490">
        <f t="shared" si="55"/>
        <v>8966.6666666666661</v>
      </c>
      <c r="J548" s="459">
        <f t="shared" si="56"/>
        <v>9966.6666666666661</v>
      </c>
      <c r="K548" s="489">
        <v>8350</v>
      </c>
      <c r="L548" s="490">
        <v>9000</v>
      </c>
      <c r="M548" s="491">
        <v>10000</v>
      </c>
      <c r="N548" s="489">
        <v>8200</v>
      </c>
      <c r="O548" s="490">
        <v>9000</v>
      </c>
      <c r="P548" s="491">
        <v>10000</v>
      </c>
      <c r="Q548" s="489">
        <v>8350</v>
      </c>
      <c r="R548" s="490">
        <v>9000</v>
      </c>
      <c r="S548" s="491">
        <v>10000</v>
      </c>
      <c r="T548" s="489">
        <v>8300</v>
      </c>
      <c r="U548" s="490">
        <v>9000</v>
      </c>
      <c r="V548" s="491">
        <v>10000</v>
      </c>
      <c r="W548" s="489">
        <v>7850</v>
      </c>
      <c r="X548" s="490">
        <v>8800</v>
      </c>
      <c r="Y548" s="491">
        <v>9800</v>
      </c>
      <c r="Z548" s="489">
        <v>8050</v>
      </c>
      <c r="AA548" s="490">
        <v>9000</v>
      </c>
      <c r="AB548" s="491">
        <v>10000</v>
      </c>
      <c r="AC548" s="489">
        <v>8350</v>
      </c>
      <c r="AD548" s="490">
        <v>9000</v>
      </c>
      <c r="AE548" s="491">
        <v>10000</v>
      </c>
      <c r="AF548" s="489">
        <v>8500</v>
      </c>
      <c r="AG548" s="490">
        <v>9000</v>
      </c>
      <c r="AH548" s="491">
        <v>10000</v>
      </c>
      <c r="AI548" s="490">
        <v>7950</v>
      </c>
      <c r="AJ548" s="490">
        <v>8900</v>
      </c>
      <c r="AK548" s="491">
        <v>9900</v>
      </c>
      <c r="AM548" s="103"/>
      <c r="AN548" s="103"/>
      <c r="AO548" s="103"/>
    </row>
    <row r="549" spans="1:41" s="11" customFormat="1" x14ac:dyDescent="0.25">
      <c r="A549" s="719"/>
      <c r="B549" s="28"/>
      <c r="C549" s="62" t="s">
        <v>625</v>
      </c>
      <c r="D549" s="31" t="s">
        <v>27</v>
      </c>
      <c r="E549" s="59">
        <f t="shared" si="52"/>
        <v>11966.666666666666</v>
      </c>
      <c r="G549" s="32">
        <f t="shared" si="53"/>
        <v>27</v>
      </c>
      <c r="H549" s="498">
        <f t="shared" si="54"/>
        <v>10211.111111111111</v>
      </c>
      <c r="I549" s="501">
        <f t="shared" si="55"/>
        <v>10966.666666666666</v>
      </c>
      <c r="J549" s="499">
        <f t="shared" si="56"/>
        <v>11966.666666666666</v>
      </c>
      <c r="K549" s="498">
        <v>10350</v>
      </c>
      <c r="L549" s="501">
        <v>11000</v>
      </c>
      <c r="M549" s="500">
        <v>12000</v>
      </c>
      <c r="N549" s="498">
        <v>10200</v>
      </c>
      <c r="O549" s="501">
        <v>11000</v>
      </c>
      <c r="P549" s="500">
        <v>12000</v>
      </c>
      <c r="Q549" s="498">
        <v>10350</v>
      </c>
      <c r="R549" s="501">
        <v>11000</v>
      </c>
      <c r="S549" s="500">
        <v>12000</v>
      </c>
      <c r="T549" s="498">
        <v>10300</v>
      </c>
      <c r="U549" s="501">
        <v>11000</v>
      </c>
      <c r="V549" s="500">
        <v>12000</v>
      </c>
      <c r="W549" s="498">
        <v>9850</v>
      </c>
      <c r="X549" s="501">
        <v>10800</v>
      </c>
      <c r="Y549" s="500">
        <v>11800</v>
      </c>
      <c r="Z549" s="498">
        <v>10050</v>
      </c>
      <c r="AA549" s="501">
        <v>11000</v>
      </c>
      <c r="AB549" s="500">
        <v>12000</v>
      </c>
      <c r="AC549" s="498">
        <v>10350</v>
      </c>
      <c r="AD549" s="501">
        <v>11000</v>
      </c>
      <c r="AE549" s="500">
        <v>12000</v>
      </c>
      <c r="AF549" s="498">
        <v>10500</v>
      </c>
      <c r="AG549" s="501">
        <v>11000</v>
      </c>
      <c r="AH549" s="500">
        <v>12000</v>
      </c>
      <c r="AI549" s="501">
        <v>9950</v>
      </c>
      <c r="AJ549" s="501">
        <v>10900</v>
      </c>
      <c r="AK549" s="500">
        <v>11900</v>
      </c>
      <c r="AM549" s="103"/>
      <c r="AN549" s="103"/>
      <c r="AO549" s="103"/>
    </row>
    <row r="550" spans="1:41" s="11" customFormat="1" x14ac:dyDescent="0.25">
      <c r="A550" s="719"/>
      <c r="B550" s="28"/>
      <c r="C550" s="264" t="s">
        <v>624</v>
      </c>
      <c r="D550" s="496" t="s">
        <v>27</v>
      </c>
      <c r="E550" s="463">
        <f t="shared" si="52"/>
        <v>13966.666666666666</v>
      </c>
      <c r="G550" s="265">
        <f t="shared" si="53"/>
        <v>27</v>
      </c>
      <c r="H550" s="489">
        <f t="shared" si="54"/>
        <v>11711.111111111111</v>
      </c>
      <c r="I550" s="490">
        <f t="shared" si="55"/>
        <v>12966.666666666666</v>
      </c>
      <c r="J550" s="459">
        <f t="shared" si="56"/>
        <v>13966.666666666666</v>
      </c>
      <c r="K550" s="489">
        <v>11850</v>
      </c>
      <c r="L550" s="490">
        <v>13000</v>
      </c>
      <c r="M550" s="491">
        <v>14000</v>
      </c>
      <c r="N550" s="489">
        <v>11700</v>
      </c>
      <c r="O550" s="490">
        <v>13000</v>
      </c>
      <c r="P550" s="491">
        <v>14000</v>
      </c>
      <c r="Q550" s="489">
        <v>11850</v>
      </c>
      <c r="R550" s="490">
        <v>13000</v>
      </c>
      <c r="S550" s="491">
        <v>14000</v>
      </c>
      <c r="T550" s="489">
        <v>11800</v>
      </c>
      <c r="U550" s="490">
        <v>13000</v>
      </c>
      <c r="V550" s="491">
        <v>14000</v>
      </c>
      <c r="W550" s="489">
        <v>11350</v>
      </c>
      <c r="X550" s="490">
        <v>12800</v>
      </c>
      <c r="Y550" s="491">
        <v>13800</v>
      </c>
      <c r="Z550" s="489">
        <v>11550</v>
      </c>
      <c r="AA550" s="490">
        <v>13000</v>
      </c>
      <c r="AB550" s="491">
        <v>14000</v>
      </c>
      <c r="AC550" s="489">
        <v>11850</v>
      </c>
      <c r="AD550" s="490">
        <v>13000</v>
      </c>
      <c r="AE550" s="491">
        <v>14000</v>
      </c>
      <c r="AF550" s="489">
        <v>12000</v>
      </c>
      <c r="AG550" s="490">
        <v>13000</v>
      </c>
      <c r="AH550" s="491">
        <v>14000</v>
      </c>
      <c r="AI550" s="490">
        <v>11450</v>
      </c>
      <c r="AJ550" s="490">
        <v>12900</v>
      </c>
      <c r="AK550" s="491">
        <v>13900</v>
      </c>
      <c r="AM550" s="103"/>
      <c r="AN550" s="103"/>
      <c r="AO550" s="103"/>
    </row>
    <row r="551" spans="1:41" s="11" customFormat="1" x14ac:dyDescent="0.25">
      <c r="A551" s="719"/>
      <c r="B551" s="28"/>
      <c r="C551" s="62" t="s">
        <v>623</v>
      </c>
      <c r="D551" s="31" t="s">
        <v>27</v>
      </c>
      <c r="E551" s="59">
        <f t="shared" si="52"/>
        <v>5416.666666666667</v>
      </c>
      <c r="G551" s="32">
        <f t="shared" si="53"/>
        <v>27</v>
      </c>
      <c r="H551" s="498">
        <f t="shared" si="54"/>
        <v>3811.1111111111113</v>
      </c>
      <c r="I551" s="501">
        <f t="shared" si="55"/>
        <v>4366.666666666667</v>
      </c>
      <c r="J551" s="499">
        <f t="shared" si="56"/>
        <v>5416.666666666667</v>
      </c>
      <c r="K551" s="498">
        <v>3950</v>
      </c>
      <c r="L551" s="501">
        <v>4400</v>
      </c>
      <c r="M551" s="500">
        <v>5450</v>
      </c>
      <c r="N551" s="498">
        <v>3800</v>
      </c>
      <c r="O551" s="501">
        <v>4400</v>
      </c>
      <c r="P551" s="500">
        <v>5450</v>
      </c>
      <c r="Q551" s="498">
        <v>3950</v>
      </c>
      <c r="R551" s="501">
        <v>4400</v>
      </c>
      <c r="S551" s="500">
        <v>5450</v>
      </c>
      <c r="T551" s="498">
        <v>3900</v>
      </c>
      <c r="U551" s="501">
        <v>4400</v>
      </c>
      <c r="V551" s="500">
        <v>5450</v>
      </c>
      <c r="W551" s="498">
        <v>3450</v>
      </c>
      <c r="X551" s="501">
        <v>4200</v>
      </c>
      <c r="Y551" s="500">
        <v>5250</v>
      </c>
      <c r="Z551" s="498">
        <v>3650</v>
      </c>
      <c r="AA551" s="501">
        <v>4400</v>
      </c>
      <c r="AB551" s="500">
        <v>5450</v>
      </c>
      <c r="AC551" s="498">
        <v>3950</v>
      </c>
      <c r="AD551" s="501">
        <v>4400</v>
      </c>
      <c r="AE551" s="500">
        <v>5450</v>
      </c>
      <c r="AF551" s="498">
        <v>4100</v>
      </c>
      <c r="AG551" s="501">
        <v>4400</v>
      </c>
      <c r="AH551" s="500">
        <v>5450</v>
      </c>
      <c r="AI551" s="501">
        <v>3550</v>
      </c>
      <c r="AJ551" s="501">
        <v>4300</v>
      </c>
      <c r="AK551" s="500">
        <v>5350</v>
      </c>
      <c r="AM551" s="103"/>
      <c r="AN551" s="103"/>
      <c r="AO551" s="103"/>
    </row>
    <row r="552" spans="1:41" s="11" customFormat="1" x14ac:dyDescent="0.25">
      <c r="A552" s="719"/>
      <c r="B552" s="28"/>
      <c r="C552" s="264" t="s">
        <v>622</v>
      </c>
      <c r="D552" s="496" t="s">
        <v>27</v>
      </c>
      <c r="E552" s="463">
        <f t="shared" si="52"/>
        <v>8866.6666666666661</v>
      </c>
      <c r="G552" s="265">
        <f t="shared" si="53"/>
        <v>27</v>
      </c>
      <c r="H552" s="489">
        <f t="shared" si="54"/>
        <v>6311.1111111111113</v>
      </c>
      <c r="I552" s="490">
        <f t="shared" si="55"/>
        <v>7666.666666666667</v>
      </c>
      <c r="J552" s="459">
        <f t="shared" si="56"/>
        <v>8866.6666666666661</v>
      </c>
      <c r="K552" s="489">
        <v>6450</v>
      </c>
      <c r="L552" s="490">
        <v>7700</v>
      </c>
      <c r="M552" s="491">
        <v>8900</v>
      </c>
      <c r="N552" s="489">
        <v>6300</v>
      </c>
      <c r="O552" s="490">
        <v>7700</v>
      </c>
      <c r="P552" s="491">
        <v>8900</v>
      </c>
      <c r="Q552" s="489">
        <v>6450</v>
      </c>
      <c r="R552" s="490">
        <v>7700</v>
      </c>
      <c r="S552" s="491">
        <v>8900</v>
      </c>
      <c r="T552" s="489">
        <v>6400</v>
      </c>
      <c r="U552" s="490">
        <v>7700</v>
      </c>
      <c r="V552" s="491">
        <v>8900</v>
      </c>
      <c r="W552" s="489">
        <v>5950</v>
      </c>
      <c r="X552" s="490">
        <v>7500</v>
      </c>
      <c r="Y552" s="491">
        <v>8700</v>
      </c>
      <c r="Z552" s="489">
        <v>6150</v>
      </c>
      <c r="AA552" s="490">
        <v>7700</v>
      </c>
      <c r="AB552" s="491">
        <v>8900</v>
      </c>
      <c r="AC552" s="489">
        <v>6450</v>
      </c>
      <c r="AD552" s="490">
        <v>7700</v>
      </c>
      <c r="AE552" s="491">
        <v>8900</v>
      </c>
      <c r="AF552" s="489">
        <v>6600</v>
      </c>
      <c r="AG552" s="490">
        <v>7700</v>
      </c>
      <c r="AH552" s="491">
        <v>8900</v>
      </c>
      <c r="AI552" s="490">
        <v>6050</v>
      </c>
      <c r="AJ552" s="490">
        <v>7600</v>
      </c>
      <c r="AK552" s="491">
        <v>8800</v>
      </c>
      <c r="AM552" s="103"/>
      <c r="AN552" s="103"/>
      <c r="AO552" s="103"/>
    </row>
    <row r="553" spans="1:41" s="11" customFormat="1" x14ac:dyDescent="0.25">
      <c r="A553" s="719"/>
      <c r="B553" s="28"/>
      <c r="C553" s="62" t="s">
        <v>621</v>
      </c>
      <c r="D553" s="31" t="s">
        <v>27</v>
      </c>
      <c r="E553" s="59">
        <f t="shared" si="52"/>
        <v>14766.666666666666</v>
      </c>
      <c r="G553" s="32">
        <f t="shared" si="53"/>
        <v>27</v>
      </c>
      <c r="H553" s="498">
        <f t="shared" si="54"/>
        <v>9711.1111111111113</v>
      </c>
      <c r="I553" s="501">
        <f t="shared" si="55"/>
        <v>12966.666666666666</v>
      </c>
      <c r="J553" s="499">
        <f t="shared" si="56"/>
        <v>14766.666666666666</v>
      </c>
      <c r="K553" s="498">
        <v>9850</v>
      </c>
      <c r="L553" s="501">
        <v>13000</v>
      </c>
      <c r="M553" s="500">
        <v>14800</v>
      </c>
      <c r="N553" s="498">
        <v>9700</v>
      </c>
      <c r="O553" s="501">
        <v>13000</v>
      </c>
      <c r="P553" s="500">
        <v>14800</v>
      </c>
      <c r="Q553" s="498">
        <v>9850</v>
      </c>
      <c r="R553" s="501">
        <v>13000</v>
      </c>
      <c r="S553" s="500">
        <v>14800</v>
      </c>
      <c r="T553" s="498">
        <v>9800</v>
      </c>
      <c r="U553" s="501">
        <v>13000</v>
      </c>
      <c r="V553" s="500">
        <v>14800</v>
      </c>
      <c r="W553" s="498">
        <v>9350</v>
      </c>
      <c r="X553" s="501">
        <v>12800</v>
      </c>
      <c r="Y553" s="500">
        <v>14600</v>
      </c>
      <c r="Z553" s="498">
        <v>9550</v>
      </c>
      <c r="AA553" s="501">
        <v>13000</v>
      </c>
      <c r="AB553" s="500">
        <v>14800</v>
      </c>
      <c r="AC553" s="498">
        <v>9850</v>
      </c>
      <c r="AD553" s="501">
        <v>13000</v>
      </c>
      <c r="AE553" s="500">
        <v>14800</v>
      </c>
      <c r="AF553" s="498">
        <v>10000</v>
      </c>
      <c r="AG553" s="501">
        <v>13000</v>
      </c>
      <c r="AH553" s="500">
        <v>14800</v>
      </c>
      <c r="AI553" s="501">
        <v>9450</v>
      </c>
      <c r="AJ553" s="501">
        <v>12900</v>
      </c>
      <c r="AK553" s="500">
        <v>14700</v>
      </c>
      <c r="AM553" s="103"/>
      <c r="AN553" s="103"/>
      <c r="AO553" s="103"/>
    </row>
    <row r="554" spans="1:41" s="11" customFormat="1" x14ac:dyDescent="0.25">
      <c r="A554" s="719"/>
      <c r="B554" s="28"/>
      <c r="C554" s="264" t="s">
        <v>620</v>
      </c>
      <c r="D554" s="496" t="s">
        <v>27</v>
      </c>
      <c r="E554" s="463">
        <f t="shared" si="52"/>
        <v>16966.666666666668</v>
      </c>
      <c r="G554" s="265">
        <f t="shared" si="53"/>
        <v>27</v>
      </c>
      <c r="H554" s="489">
        <f t="shared" si="54"/>
        <v>12711.111111111111</v>
      </c>
      <c r="I554" s="490">
        <f t="shared" si="55"/>
        <v>14416.666666666666</v>
      </c>
      <c r="J554" s="459">
        <f t="shared" si="56"/>
        <v>16966.666666666668</v>
      </c>
      <c r="K554" s="489">
        <v>12850</v>
      </c>
      <c r="L554" s="490">
        <v>14450</v>
      </c>
      <c r="M554" s="491">
        <v>17000</v>
      </c>
      <c r="N554" s="489">
        <v>12700</v>
      </c>
      <c r="O554" s="490">
        <v>14450</v>
      </c>
      <c r="P554" s="491">
        <v>17000</v>
      </c>
      <c r="Q554" s="489">
        <v>12850</v>
      </c>
      <c r="R554" s="490">
        <v>14450</v>
      </c>
      <c r="S554" s="491">
        <v>17000</v>
      </c>
      <c r="T554" s="489">
        <v>12800</v>
      </c>
      <c r="U554" s="490">
        <v>14450</v>
      </c>
      <c r="V554" s="491">
        <v>17000</v>
      </c>
      <c r="W554" s="489">
        <v>12350</v>
      </c>
      <c r="X554" s="490">
        <v>14250</v>
      </c>
      <c r="Y554" s="491">
        <v>16800</v>
      </c>
      <c r="Z554" s="489">
        <v>12550</v>
      </c>
      <c r="AA554" s="490">
        <v>14450</v>
      </c>
      <c r="AB554" s="491">
        <v>17000</v>
      </c>
      <c r="AC554" s="489">
        <v>12850</v>
      </c>
      <c r="AD554" s="490">
        <v>14450</v>
      </c>
      <c r="AE554" s="491">
        <v>17000</v>
      </c>
      <c r="AF554" s="489">
        <v>13000</v>
      </c>
      <c r="AG554" s="490">
        <v>14450</v>
      </c>
      <c r="AH554" s="491">
        <v>17000</v>
      </c>
      <c r="AI554" s="490">
        <v>12450</v>
      </c>
      <c r="AJ554" s="490">
        <v>14350</v>
      </c>
      <c r="AK554" s="491">
        <v>16900</v>
      </c>
      <c r="AM554" s="103"/>
      <c r="AN554" s="103"/>
      <c r="AO554" s="103"/>
    </row>
    <row r="555" spans="1:41" s="11" customFormat="1" x14ac:dyDescent="0.25">
      <c r="A555" s="719"/>
      <c r="B555" s="28"/>
      <c r="C555" s="62" t="s">
        <v>619</v>
      </c>
      <c r="D555" s="31" t="s">
        <v>27</v>
      </c>
      <c r="E555" s="59">
        <f t="shared" si="52"/>
        <v>18966.666666666668</v>
      </c>
      <c r="G555" s="32">
        <f t="shared" si="53"/>
        <v>27</v>
      </c>
      <c r="H555" s="498">
        <f t="shared" si="54"/>
        <v>16211.111111111111</v>
      </c>
      <c r="I555" s="501">
        <f t="shared" si="55"/>
        <v>16966.666666666668</v>
      </c>
      <c r="J555" s="499">
        <f t="shared" si="56"/>
        <v>18966.666666666668</v>
      </c>
      <c r="K555" s="498">
        <v>16350</v>
      </c>
      <c r="L555" s="501">
        <v>17000</v>
      </c>
      <c r="M555" s="500">
        <v>19000</v>
      </c>
      <c r="N555" s="498">
        <v>16200</v>
      </c>
      <c r="O555" s="501">
        <v>17000</v>
      </c>
      <c r="P555" s="500">
        <v>19000</v>
      </c>
      <c r="Q555" s="498">
        <v>16350</v>
      </c>
      <c r="R555" s="501">
        <v>17000</v>
      </c>
      <c r="S555" s="500">
        <v>19000</v>
      </c>
      <c r="T555" s="498">
        <v>16300</v>
      </c>
      <c r="U555" s="501">
        <v>17000</v>
      </c>
      <c r="V555" s="500">
        <v>19000</v>
      </c>
      <c r="W555" s="498">
        <v>15850</v>
      </c>
      <c r="X555" s="501">
        <v>16800</v>
      </c>
      <c r="Y555" s="500">
        <v>18800</v>
      </c>
      <c r="Z555" s="498">
        <v>16050</v>
      </c>
      <c r="AA555" s="501">
        <v>17000</v>
      </c>
      <c r="AB555" s="500">
        <v>19000</v>
      </c>
      <c r="AC555" s="498">
        <v>16350</v>
      </c>
      <c r="AD555" s="501">
        <v>17000</v>
      </c>
      <c r="AE555" s="500">
        <v>19000</v>
      </c>
      <c r="AF555" s="498">
        <v>16500</v>
      </c>
      <c r="AG555" s="501">
        <v>17000</v>
      </c>
      <c r="AH555" s="500">
        <v>19000</v>
      </c>
      <c r="AI555" s="501">
        <v>15950</v>
      </c>
      <c r="AJ555" s="501">
        <v>16900</v>
      </c>
      <c r="AK555" s="500">
        <v>18900</v>
      </c>
      <c r="AM555" s="103"/>
      <c r="AN555" s="103"/>
      <c r="AO555" s="103"/>
    </row>
    <row r="556" spans="1:41" s="11" customFormat="1" x14ac:dyDescent="0.25">
      <c r="A556" s="719"/>
      <c r="B556" s="28"/>
      <c r="C556" s="264" t="s">
        <v>638</v>
      </c>
      <c r="D556" s="496" t="s">
        <v>68</v>
      </c>
      <c r="E556" s="463">
        <f t="shared" si="52"/>
        <v>5146.2966666666662</v>
      </c>
      <c r="G556" s="265">
        <f t="shared" si="53"/>
        <v>27</v>
      </c>
      <c r="H556" s="489">
        <f t="shared" si="54"/>
        <v>3800</v>
      </c>
      <c r="I556" s="490">
        <f t="shared" si="55"/>
        <v>4631.4811111111112</v>
      </c>
      <c r="J556" s="459">
        <f t="shared" si="56"/>
        <v>5146.2966666666662</v>
      </c>
      <c r="K556" s="489">
        <v>4450</v>
      </c>
      <c r="L556" s="490">
        <v>4700</v>
      </c>
      <c r="M556" s="491">
        <v>5250</v>
      </c>
      <c r="N556" s="489">
        <v>3700</v>
      </c>
      <c r="O556" s="490">
        <v>4650</v>
      </c>
      <c r="P556" s="491">
        <v>5150</v>
      </c>
      <c r="Q556" s="489">
        <v>3850</v>
      </c>
      <c r="R556" s="490">
        <v>4700</v>
      </c>
      <c r="S556" s="491">
        <v>5250</v>
      </c>
      <c r="T556" s="489">
        <v>4000</v>
      </c>
      <c r="U556" s="490">
        <v>4683.33</v>
      </c>
      <c r="V556" s="491">
        <v>5216.67</v>
      </c>
      <c r="W556" s="489">
        <v>3350</v>
      </c>
      <c r="X556" s="490">
        <v>4450</v>
      </c>
      <c r="Y556" s="491">
        <v>4950</v>
      </c>
      <c r="Z556" s="489">
        <v>3550</v>
      </c>
      <c r="AA556" s="490">
        <v>4650</v>
      </c>
      <c r="AB556" s="491">
        <v>5150</v>
      </c>
      <c r="AC556" s="489">
        <v>3850</v>
      </c>
      <c r="AD556" s="490">
        <v>4650</v>
      </c>
      <c r="AE556" s="491">
        <v>5150</v>
      </c>
      <c r="AF556" s="489">
        <v>4000</v>
      </c>
      <c r="AG556" s="490">
        <v>4650</v>
      </c>
      <c r="AH556" s="491">
        <v>5150</v>
      </c>
      <c r="AI556" s="490">
        <v>3450</v>
      </c>
      <c r="AJ556" s="490">
        <v>4550</v>
      </c>
      <c r="AK556" s="491">
        <v>5050</v>
      </c>
      <c r="AM556" s="103"/>
      <c r="AN556" s="103"/>
      <c r="AO556" s="103"/>
    </row>
    <row r="557" spans="1:41" s="11" customFormat="1" x14ac:dyDescent="0.25">
      <c r="A557" s="719"/>
      <c r="B557" s="28"/>
      <c r="C557" s="62" t="s">
        <v>637</v>
      </c>
      <c r="D557" s="31" t="s">
        <v>70</v>
      </c>
      <c r="E557" s="59">
        <f t="shared" si="52"/>
        <v>10996.296666666667</v>
      </c>
      <c r="G557" s="32">
        <f t="shared" si="53"/>
        <v>27</v>
      </c>
      <c r="H557" s="498">
        <f t="shared" si="54"/>
        <v>7922.2222222222226</v>
      </c>
      <c r="I557" s="501">
        <f t="shared" si="55"/>
        <v>9040.7411111111105</v>
      </c>
      <c r="J557" s="499">
        <f t="shared" si="56"/>
        <v>10996.296666666667</v>
      </c>
      <c r="K557" s="498">
        <v>8050</v>
      </c>
      <c r="L557" s="501">
        <v>9250</v>
      </c>
      <c r="M557" s="500">
        <v>11100</v>
      </c>
      <c r="N557" s="498">
        <v>7900</v>
      </c>
      <c r="O557" s="501">
        <v>9000</v>
      </c>
      <c r="P557" s="500">
        <v>11000</v>
      </c>
      <c r="Q557" s="498">
        <v>8050</v>
      </c>
      <c r="R557" s="501">
        <v>9250</v>
      </c>
      <c r="S557" s="500">
        <v>11100</v>
      </c>
      <c r="T557" s="498">
        <v>8000</v>
      </c>
      <c r="U557" s="501">
        <v>9166.67</v>
      </c>
      <c r="V557" s="500">
        <v>11066.67</v>
      </c>
      <c r="W557" s="498">
        <v>7550</v>
      </c>
      <c r="X557" s="501">
        <v>8800</v>
      </c>
      <c r="Y557" s="500">
        <v>10800</v>
      </c>
      <c r="Z557" s="498">
        <v>7750</v>
      </c>
      <c r="AA557" s="501">
        <v>9000</v>
      </c>
      <c r="AB557" s="500">
        <v>11000</v>
      </c>
      <c r="AC557" s="498">
        <v>8100</v>
      </c>
      <c r="AD557" s="501">
        <v>9000</v>
      </c>
      <c r="AE557" s="500">
        <v>11000</v>
      </c>
      <c r="AF557" s="498">
        <v>8250</v>
      </c>
      <c r="AG557" s="501">
        <v>9000</v>
      </c>
      <c r="AH557" s="500">
        <v>11000</v>
      </c>
      <c r="AI557" s="501">
        <v>7650</v>
      </c>
      <c r="AJ557" s="501">
        <v>8900</v>
      </c>
      <c r="AK557" s="500">
        <v>10900</v>
      </c>
      <c r="AM557" s="103"/>
      <c r="AN557" s="103"/>
      <c r="AO557" s="103"/>
    </row>
    <row r="558" spans="1:41" s="11" customFormat="1" x14ac:dyDescent="0.25">
      <c r="A558" s="719"/>
      <c r="B558" s="28"/>
      <c r="C558" s="264" t="s">
        <v>636</v>
      </c>
      <c r="D558" s="496" t="s">
        <v>72</v>
      </c>
      <c r="E558" s="463">
        <f t="shared" si="52"/>
        <v>15025.925555555557</v>
      </c>
      <c r="G558" s="265">
        <f t="shared" si="53"/>
        <v>27</v>
      </c>
      <c r="H558" s="489">
        <f t="shared" si="54"/>
        <v>11211.111111111111</v>
      </c>
      <c r="I558" s="490">
        <f t="shared" si="55"/>
        <v>13262.963333333333</v>
      </c>
      <c r="J558" s="459">
        <f t="shared" si="56"/>
        <v>15025.925555555557</v>
      </c>
      <c r="K558" s="489">
        <v>11350</v>
      </c>
      <c r="L558" s="490">
        <v>14000</v>
      </c>
      <c r="M558" s="491">
        <v>15200</v>
      </c>
      <c r="N558" s="489">
        <v>11200</v>
      </c>
      <c r="O558" s="490">
        <v>13000</v>
      </c>
      <c r="P558" s="491">
        <v>15000</v>
      </c>
      <c r="Q558" s="489">
        <v>11350</v>
      </c>
      <c r="R558" s="490">
        <v>14000</v>
      </c>
      <c r="S558" s="491">
        <v>15200</v>
      </c>
      <c r="T558" s="489">
        <v>11300</v>
      </c>
      <c r="U558" s="490">
        <v>13666.67</v>
      </c>
      <c r="V558" s="491">
        <v>15133.33</v>
      </c>
      <c r="W558" s="489">
        <v>10850</v>
      </c>
      <c r="X558" s="490">
        <v>12800</v>
      </c>
      <c r="Y558" s="491">
        <v>14800</v>
      </c>
      <c r="Z558" s="489">
        <v>11050</v>
      </c>
      <c r="AA558" s="490">
        <v>13000</v>
      </c>
      <c r="AB558" s="491">
        <v>15000</v>
      </c>
      <c r="AC558" s="489">
        <v>11350</v>
      </c>
      <c r="AD558" s="490">
        <v>13000</v>
      </c>
      <c r="AE558" s="491">
        <v>15000</v>
      </c>
      <c r="AF558" s="489">
        <v>11500</v>
      </c>
      <c r="AG558" s="490">
        <v>13000</v>
      </c>
      <c r="AH558" s="491">
        <v>15000</v>
      </c>
      <c r="AI558" s="490">
        <v>10950</v>
      </c>
      <c r="AJ558" s="490">
        <v>12900</v>
      </c>
      <c r="AK558" s="491">
        <v>14900</v>
      </c>
      <c r="AM558" s="103"/>
      <c r="AN558" s="103"/>
      <c r="AO558" s="103"/>
    </row>
    <row r="559" spans="1:41" s="11" customFormat="1" x14ac:dyDescent="0.25">
      <c r="A559" s="719"/>
      <c r="B559" s="28"/>
      <c r="C559" s="62" t="s">
        <v>635</v>
      </c>
      <c r="D559" s="31" t="s">
        <v>27</v>
      </c>
      <c r="E559" s="59">
        <f t="shared" si="52"/>
        <v>16411.111111111109</v>
      </c>
      <c r="G559" s="32">
        <f t="shared" si="53"/>
        <v>27</v>
      </c>
      <c r="H559" s="498">
        <f t="shared" si="54"/>
        <v>12405.555555555555</v>
      </c>
      <c r="I559" s="501">
        <f t="shared" si="55"/>
        <v>14955.555555555555</v>
      </c>
      <c r="J559" s="499">
        <f t="shared" si="56"/>
        <v>16411.111111111109</v>
      </c>
      <c r="K559" s="498">
        <v>12600</v>
      </c>
      <c r="L559" s="501">
        <v>16150</v>
      </c>
      <c r="M559" s="500">
        <v>17500</v>
      </c>
      <c r="N559" s="498">
        <v>12450</v>
      </c>
      <c r="O559" s="501">
        <v>14500</v>
      </c>
      <c r="P559" s="500">
        <v>16000</v>
      </c>
      <c r="Q559" s="498">
        <v>12600</v>
      </c>
      <c r="R559" s="501">
        <v>16150</v>
      </c>
      <c r="S559" s="500">
        <v>17500</v>
      </c>
      <c r="T559" s="498">
        <v>12550</v>
      </c>
      <c r="U559" s="501">
        <v>15600</v>
      </c>
      <c r="V559" s="500">
        <v>17000</v>
      </c>
      <c r="W559" s="498">
        <v>12100</v>
      </c>
      <c r="X559" s="501">
        <v>14300</v>
      </c>
      <c r="Y559" s="500">
        <v>15800</v>
      </c>
      <c r="Z559" s="498">
        <v>12300</v>
      </c>
      <c r="AA559" s="501">
        <v>14500</v>
      </c>
      <c r="AB559" s="500">
        <v>16000</v>
      </c>
      <c r="AC559" s="498">
        <v>12350</v>
      </c>
      <c r="AD559" s="501">
        <v>14500</v>
      </c>
      <c r="AE559" s="500">
        <v>16000</v>
      </c>
      <c r="AF559" s="498">
        <v>12500</v>
      </c>
      <c r="AG559" s="501">
        <v>14500</v>
      </c>
      <c r="AH559" s="500">
        <v>16000</v>
      </c>
      <c r="AI559" s="501">
        <v>12200</v>
      </c>
      <c r="AJ559" s="501">
        <v>14400</v>
      </c>
      <c r="AK559" s="500">
        <v>15900</v>
      </c>
      <c r="AM559" s="103"/>
      <c r="AN559" s="103"/>
      <c r="AO559" s="103"/>
    </row>
    <row r="560" spans="1:41" s="11" customFormat="1" x14ac:dyDescent="0.25">
      <c r="A560" s="719"/>
      <c r="B560" s="28"/>
      <c r="C560" s="264" t="s">
        <v>634</v>
      </c>
      <c r="D560" s="496" t="s">
        <v>27</v>
      </c>
      <c r="E560" s="463">
        <f t="shared" si="52"/>
        <v>18544.444444444445</v>
      </c>
      <c r="G560" s="265">
        <f t="shared" si="53"/>
        <v>27</v>
      </c>
      <c r="H560" s="489">
        <f t="shared" si="54"/>
        <v>14511.111111111111</v>
      </c>
      <c r="I560" s="490">
        <f t="shared" si="55"/>
        <v>16411.111111111109</v>
      </c>
      <c r="J560" s="459">
        <f t="shared" si="56"/>
        <v>18544.444444444445</v>
      </c>
      <c r="K560" s="489">
        <v>14650</v>
      </c>
      <c r="L560" s="490">
        <v>17500</v>
      </c>
      <c r="M560" s="491">
        <v>19950</v>
      </c>
      <c r="N560" s="489">
        <v>14500</v>
      </c>
      <c r="O560" s="490">
        <v>16000</v>
      </c>
      <c r="P560" s="491">
        <v>18000</v>
      </c>
      <c r="Q560" s="489">
        <v>14650</v>
      </c>
      <c r="R560" s="490">
        <v>17500</v>
      </c>
      <c r="S560" s="491">
        <v>19950</v>
      </c>
      <c r="T560" s="489">
        <v>14600</v>
      </c>
      <c r="U560" s="490">
        <v>17000</v>
      </c>
      <c r="V560" s="491">
        <v>19300</v>
      </c>
      <c r="W560" s="489">
        <v>14150</v>
      </c>
      <c r="X560" s="490">
        <v>15800</v>
      </c>
      <c r="Y560" s="491">
        <v>17800</v>
      </c>
      <c r="Z560" s="489">
        <v>14350</v>
      </c>
      <c r="AA560" s="490">
        <v>16000</v>
      </c>
      <c r="AB560" s="491">
        <v>18000</v>
      </c>
      <c r="AC560" s="489">
        <v>14650</v>
      </c>
      <c r="AD560" s="490">
        <v>16000</v>
      </c>
      <c r="AE560" s="491">
        <v>18000</v>
      </c>
      <c r="AF560" s="489">
        <v>14800</v>
      </c>
      <c r="AG560" s="490">
        <v>16000</v>
      </c>
      <c r="AH560" s="491">
        <v>18000</v>
      </c>
      <c r="AI560" s="490">
        <v>14250</v>
      </c>
      <c r="AJ560" s="490">
        <v>15900</v>
      </c>
      <c r="AK560" s="491">
        <v>17900</v>
      </c>
      <c r="AM560" s="103"/>
      <c r="AN560" s="103"/>
      <c r="AO560" s="103"/>
    </row>
    <row r="561" spans="1:41" s="11" customFormat="1" x14ac:dyDescent="0.25">
      <c r="A561" s="719"/>
      <c r="B561" s="28"/>
      <c r="C561" s="62" t="s">
        <v>613</v>
      </c>
      <c r="D561" s="31" t="s">
        <v>27</v>
      </c>
      <c r="E561" s="59">
        <f t="shared" si="52"/>
        <v>6372.2222222222226</v>
      </c>
      <c r="G561" s="32">
        <f t="shared" si="53"/>
        <v>27</v>
      </c>
      <c r="H561" s="498">
        <f t="shared" si="54"/>
        <v>4961.1111111111113</v>
      </c>
      <c r="I561" s="501">
        <f t="shared" si="55"/>
        <v>5616.666666666667</v>
      </c>
      <c r="J561" s="499">
        <f t="shared" si="56"/>
        <v>6372.2222222222226</v>
      </c>
      <c r="K561" s="498">
        <v>5100</v>
      </c>
      <c r="L561" s="501">
        <v>5650</v>
      </c>
      <c r="M561" s="500">
        <v>6400</v>
      </c>
      <c r="N561" s="498">
        <v>4950</v>
      </c>
      <c r="O561" s="501">
        <v>5650</v>
      </c>
      <c r="P561" s="500">
        <v>6400</v>
      </c>
      <c r="Q561" s="498">
        <v>5100</v>
      </c>
      <c r="R561" s="501">
        <v>5650</v>
      </c>
      <c r="S561" s="500">
        <v>6400</v>
      </c>
      <c r="T561" s="498">
        <v>5050</v>
      </c>
      <c r="U561" s="501">
        <v>5650</v>
      </c>
      <c r="V561" s="500">
        <v>6400</v>
      </c>
      <c r="W561" s="498">
        <v>4600</v>
      </c>
      <c r="X561" s="501">
        <v>5450</v>
      </c>
      <c r="Y561" s="500">
        <v>6200</v>
      </c>
      <c r="Z561" s="498">
        <v>4800</v>
      </c>
      <c r="AA561" s="501">
        <v>5650</v>
      </c>
      <c r="AB561" s="500">
        <v>6400</v>
      </c>
      <c r="AC561" s="498">
        <v>5100</v>
      </c>
      <c r="AD561" s="501">
        <v>5650</v>
      </c>
      <c r="AE561" s="500">
        <v>6400</v>
      </c>
      <c r="AF561" s="498">
        <v>5250</v>
      </c>
      <c r="AG561" s="501">
        <v>5650</v>
      </c>
      <c r="AH561" s="500">
        <v>6450</v>
      </c>
      <c r="AI561" s="501">
        <v>4700</v>
      </c>
      <c r="AJ561" s="501">
        <v>5550</v>
      </c>
      <c r="AK561" s="500">
        <v>6300</v>
      </c>
      <c r="AM561" s="103"/>
      <c r="AN561" s="103"/>
      <c r="AO561" s="103"/>
    </row>
    <row r="562" spans="1:41" s="11" customFormat="1" x14ac:dyDescent="0.25">
      <c r="A562" s="719"/>
      <c r="B562" s="28"/>
      <c r="C562" s="264" t="s">
        <v>612</v>
      </c>
      <c r="D562" s="496" t="s">
        <v>27</v>
      </c>
      <c r="E562" s="463">
        <f t="shared" si="52"/>
        <v>12098.147777777778</v>
      </c>
      <c r="G562" s="265">
        <f t="shared" si="53"/>
        <v>27</v>
      </c>
      <c r="H562" s="489">
        <f t="shared" si="54"/>
        <v>8711.1111111111113</v>
      </c>
      <c r="I562" s="490">
        <f t="shared" si="55"/>
        <v>10027.777777777777</v>
      </c>
      <c r="J562" s="459">
        <f t="shared" si="56"/>
        <v>12098.147777777778</v>
      </c>
      <c r="K562" s="489">
        <v>8850</v>
      </c>
      <c r="L562" s="490">
        <v>10050</v>
      </c>
      <c r="M562" s="491">
        <v>12150</v>
      </c>
      <c r="N562" s="489">
        <v>8700</v>
      </c>
      <c r="O562" s="490">
        <v>10050</v>
      </c>
      <c r="P562" s="491">
        <v>12100</v>
      </c>
      <c r="Q562" s="489">
        <v>8850</v>
      </c>
      <c r="R562" s="490">
        <v>10050</v>
      </c>
      <c r="S562" s="491">
        <v>12150</v>
      </c>
      <c r="T562" s="489">
        <v>8800</v>
      </c>
      <c r="U562" s="490">
        <v>10050</v>
      </c>
      <c r="V562" s="491">
        <v>12133.33</v>
      </c>
      <c r="W562" s="489">
        <v>8350</v>
      </c>
      <c r="X562" s="490">
        <v>9850</v>
      </c>
      <c r="Y562" s="491">
        <v>11900</v>
      </c>
      <c r="Z562" s="489">
        <v>8550</v>
      </c>
      <c r="AA562" s="490">
        <v>10050</v>
      </c>
      <c r="AB562" s="491">
        <v>12100</v>
      </c>
      <c r="AC562" s="489">
        <v>8850</v>
      </c>
      <c r="AD562" s="490">
        <v>10050</v>
      </c>
      <c r="AE562" s="491">
        <v>12100</v>
      </c>
      <c r="AF562" s="489">
        <v>9000</v>
      </c>
      <c r="AG562" s="490">
        <v>10150</v>
      </c>
      <c r="AH562" s="491">
        <v>12250</v>
      </c>
      <c r="AI562" s="490">
        <v>8450</v>
      </c>
      <c r="AJ562" s="490">
        <v>9950</v>
      </c>
      <c r="AK562" s="491">
        <v>12000</v>
      </c>
      <c r="AM562" s="103"/>
      <c r="AN562" s="103"/>
      <c r="AO562" s="103"/>
    </row>
    <row r="563" spans="1:41" s="11" customFormat="1" x14ac:dyDescent="0.25">
      <c r="A563" s="719"/>
      <c r="B563" s="28"/>
      <c r="C563" s="62" t="s">
        <v>611</v>
      </c>
      <c r="D563" s="31" t="s">
        <v>27</v>
      </c>
      <c r="E563" s="59">
        <f t="shared" si="52"/>
        <v>16522.222222222223</v>
      </c>
      <c r="G563" s="32">
        <f t="shared" si="53"/>
        <v>27</v>
      </c>
      <c r="H563" s="498">
        <f t="shared" si="54"/>
        <v>12711.111111111111</v>
      </c>
      <c r="I563" s="501">
        <f t="shared" si="55"/>
        <v>14472.222222222223</v>
      </c>
      <c r="J563" s="499">
        <f t="shared" si="56"/>
        <v>16522.222222222223</v>
      </c>
      <c r="K563" s="498">
        <v>12850</v>
      </c>
      <c r="L563" s="501">
        <v>14500</v>
      </c>
      <c r="M563" s="500">
        <v>16650</v>
      </c>
      <c r="N563" s="498">
        <v>12700</v>
      </c>
      <c r="O563" s="501">
        <v>14500</v>
      </c>
      <c r="P563" s="500">
        <v>16500</v>
      </c>
      <c r="Q563" s="498">
        <v>12850</v>
      </c>
      <c r="R563" s="501">
        <v>14500</v>
      </c>
      <c r="S563" s="500">
        <v>16650</v>
      </c>
      <c r="T563" s="498">
        <v>12800</v>
      </c>
      <c r="U563" s="501">
        <v>14500</v>
      </c>
      <c r="V563" s="500">
        <v>16600</v>
      </c>
      <c r="W563" s="498">
        <v>12350</v>
      </c>
      <c r="X563" s="501">
        <v>14300</v>
      </c>
      <c r="Y563" s="500">
        <v>16300</v>
      </c>
      <c r="Z563" s="498">
        <v>12550</v>
      </c>
      <c r="AA563" s="501">
        <v>14500</v>
      </c>
      <c r="AB563" s="500">
        <v>16500</v>
      </c>
      <c r="AC563" s="498">
        <v>12850</v>
      </c>
      <c r="AD563" s="501">
        <v>14500</v>
      </c>
      <c r="AE563" s="500">
        <v>16500</v>
      </c>
      <c r="AF563" s="498">
        <v>13000</v>
      </c>
      <c r="AG563" s="501">
        <v>14550</v>
      </c>
      <c r="AH563" s="500">
        <v>16600</v>
      </c>
      <c r="AI563" s="501">
        <v>12450</v>
      </c>
      <c r="AJ563" s="501">
        <v>14400</v>
      </c>
      <c r="AK563" s="500">
        <v>16400</v>
      </c>
      <c r="AM563" s="103"/>
      <c r="AN563" s="103"/>
      <c r="AO563" s="103"/>
    </row>
    <row r="564" spans="1:41" s="11" customFormat="1" x14ac:dyDescent="0.25">
      <c r="A564" s="719"/>
      <c r="B564" s="28"/>
      <c r="C564" s="264" t="s">
        <v>610</v>
      </c>
      <c r="D564" s="496" t="s">
        <v>27</v>
      </c>
      <c r="E564" s="463">
        <f t="shared" si="52"/>
        <v>19092.592222222225</v>
      </c>
      <c r="G564" s="265">
        <f t="shared" si="53"/>
        <v>27</v>
      </c>
      <c r="H564" s="489">
        <f t="shared" si="54"/>
        <v>14211.111111111111</v>
      </c>
      <c r="I564" s="490">
        <f t="shared" si="55"/>
        <v>15966.666666666666</v>
      </c>
      <c r="J564" s="459">
        <f t="shared" si="56"/>
        <v>19092.592222222225</v>
      </c>
      <c r="K564" s="489">
        <v>14350</v>
      </c>
      <c r="L564" s="490">
        <v>16000</v>
      </c>
      <c r="M564" s="491">
        <v>19050</v>
      </c>
      <c r="N564" s="489">
        <v>14200</v>
      </c>
      <c r="O564" s="490">
        <v>16000</v>
      </c>
      <c r="P564" s="491">
        <v>19000</v>
      </c>
      <c r="Q564" s="489">
        <v>14350</v>
      </c>
      <c r="R564" s="490">
        <v>16000</v>
      </c>
      <c r="S564" s="491">
        <v>19050</v>
      </c>
      <c r="T564" s="489">
        <v>14300</v>
      </c>
      <c r="U564" s="490">
        <v>16000</v>
      </c>
      <c r="V564" s="491">
        <v>19033.330000000002</v>
      </c>
      <c r="W564" s="489">
        <v>13850</v>
      </c>
      <c r="X564" s="490">
        <v>15800</v>
      </c>
      <c r="Y564" s="491">
        <v>18800</v>
      </c>
      <c r="Z564" s="489">
        <v>14050</v>
      </c>
      <c r="AA564" s="490">
        <v>16000</v>
      </c>
      <c r="AB564" s="491">
        <v>19000</v>
      </c>
      <c r="AC564" s="489">
        <v>14350</v>
      </c>
      <c r="AD564" s="490">
        <v>16000</v>
      </c>
      <c r="AE564" s="491">
        <v>19000</v>
      </c>
      <c r="AF564" s="489">
        <v>14500</v>
      </c>
      <c r="AG564" s="490">
        <v>16000</v>
      </c>
      <c r="AH564" s="491">
        <v>20000</v>
      </c>
      <c r="AI564" s="490">
        <v>13950</v>
      </c>
      <c r="AJ564" s="490">
        <v>15900</v>
      </c>
      <c r="AK564" s="491">
        <v>18900</v>
      </c>
      <c r="AM564" s="103"/>
      <c r="AN564" s="103"/>
      <c r="AO564" s="103"/>
    </row>
    <row r="565" spans="1:41" s="11" customFormat="1" x14ac:dyDescent="0.25">
      <c r="A565" s="719"/>
      <c r="B565" s="28"/>
      <c r="C565" s="62" t="s">
        <v>609</v>
      </c>
      <c r="D565" s="31" t="s">
        <v>27</v>
      </c>
      <c r="E565" s="59">
        <f t="shared" si="52"/>
        <v>22077.777777777777</v>
      </c>
      <c r="G565" s="32">
        <f t="shared" si="53"/>
        <v>27</v>
      </c>
      <c r="H565" s="498">
        <f t="shared" si="54"/>
        <v>16711.111111111109</v>
      </c>
      <c r="I565" s="501">
        <f t="shared" si="55"/>
        <v>19566.666666666668</v>
      </c>
      <c r="J565" s="499">
        <f t="shared" si="56"/>
        <v>22077.777777777777</v>
      </c>
      <c r="K565" s="498">
        <v>16850</v>
      </c>
      <c r="L565" s="501">
        <v>19550</v>
      </c>
      <c r="M565" s="500">
        <v>22000</v>
      </c>
      <c r="N565" s="498">
        <v>16700</v>
      </c>
      <c r="O565" s="501">
        <v>19550</v>
      </c>
      <c r="P565" s="500">
        <v>22000</v>
      </c>
      <c r="Q565" s="498">
        <v>16850</v>
      </c>
      <c r="R565" s="501">
        <v>19550</v>
      </c>
      <c r="S565" s="500">
        <v>22000</v>
      </c>
      <c r="T565" s="498">
        <v>16800</v>
      </c>
      <c r="U565" s="501">
        <v>19550</v>
      </c>
      <c r="V565" s="500">
        <v>22000</v>
      </c>
      <c r="W565" s="498">
        <v>16350</v>
      </c>
      <c r="X565" s="501">
        <v>19350</v>
      </c>
      <c r="Y565" s="500">
        <v>21800</v>
      </c>
      <c r="Z565" s="498">
        <v>16550</v>
      </c>
      <c r="AA565" s="501">
        <v>19550</v>
      </c>
      <c r="AB565" s="500">
        <v>22000</v>
      </c>
      <c r="AC565" s="498">
        <v>16850</v>
      </c>
      <c r="AD565" s="501">
        <v>19550</v>
      </c>
      <c r="AE565" s="500">
        <v>22000</v>
      </c>
      <c r="AF565" s="498">
        <v>17000</v>
      </c>
      <c r="AG565" s="501">
        <v>20000</v>
      </c>
      <c r="AH565" s="500">
        <v>23000</v>
      </c>
      <c r="AI565" s="501">
        <v>16450</v>
      </c>
      <c r="AJ565" s="501">
        <v>19450</v>
      </c>
      <c r="AK565" s="500">
        <v>21900</v>
      </c>
      <c r="AM565" s="103"/>
      <c r="AN565" s="103"/>
      <c r="AO565" s="103"/>
    </row>
    <row r="566" spans="1:41" s="11" customFormat="1" x14ac:dyDescent="0.25">
      <c r="A566" s="719"/>
      <c r="B566" s="28"/>
      <c r="C566" s="264" t="s">
        <v>648</v>
      </c>
      <c r="D566" s="496" t="s">
        <v>27</v>
      </c>
      <c r="E566" s="463">
        <f t="shared" si="52"/>
        <v>6066.666666666667</v>
      </c>
      <c r="G566" s="265">
        <f t="shared" si="53"/>
        <v>27</v>
      </c>
      <c r="H566" s="489">
        <f t="shared" si="54"/>
        <v>4211.1111111111113</v>
      </c>
      <c r="I566" s="490">
        <f t="shared" si="55"/>
        <v>4966.666666666667</v>
      </c>
      <c r="J566" s="459">
        <f t="shared" si="56"/>
        <v>6066.666666666667</v>
      </c>
      <c r="K566" s="489">
        <v>4350</v>
      </c>
      <c r="L566" s="490">
        <v>5000</v>
      </c>
      <c r="M566" s="491">
        <v>6100</v>
      </c>
      <c r="N566" s="489">
        <v>4200</v>
      </c>
      <c r="O566" s="490">
        <v>5000</v>
      </c>
      <c r="P566" s="491">
        <v>6100</v>
      </c>
      <c r="Q566" s="489">
        <v>4350</v>
      </c>
      <c r="R566" s="490">
        <v>5000</v>
      </c>
      <c r="S566" s="491">
        <v>6100</v>
      </c>
      <c r="T566" s="489">
        <v>4300</v>
      </c>
      <c r="U566" s="490">
        <v>5000</v>
      </c>
      <c r="V566" s="491">
        <v>6100</v>
      </c>
      <c r="W566" s="489">
        <v>3850</v>
      </c>
      <c r="X566" s="490">
        <v>4800</v>
      </c>
      <c r="Y566" s="491">
        <v>5900</v>
      </c>
      <c r="Z566" s="489">
        <v>4050</v>
      </c>
      <c r="AA566" s="490">
        <v>5000</v>
      </c>
      <c r="AB566" s="491">
        <v>6100</v>
      </c>
      <c r="AC566" s="489">
        <v>4350</v>
      </c>
      <c r="AD566" s="490">
        <v>5000</v>
      </c>
      <c r="AE566" s="491">
        <v>6100</v>
      </c>
      <c r="AF566" s="489">
        <v>4500</v>
      </c>
      <c r="AG566" s="490">
        <v>5000</v>
      </c>
      <c r="AH566" s="491">
        <v>6100</v>
      </c>
      <c r="AI566" s="490">
        <v>3950</v>
      </c>
      <c r="AJ566" s="490">
        <v>4900</v>
      </c>
      <c r="AK566" s="491">
        <v>6000</v>
      </c>
      <c r="AM566" s="103"/>
      <c r="AN566" s="103"/>
      <c r="AO566" s="103"/>
    </row>
    <row r="567" spans="1:41" s="11" customFormat="1" x14ac:dyDescent="0.25">
      <c r="A567" s="719"/>
      <c r="B567" s="28"/>
      <c r="C567" s="62" t="s">
        <v>647</v>
      </c>
      <c r="D567" s="31" t="s">
        <v>27</v>
      </c>
      <c r="E567" s="59">
        <f t="shared" si="52"/>
        <v>7916.666666666667</v>
      </c>
      <c r="G567" s="32">
        <f t="shared" si="53"/>
        <v>27</v>
      </c>
      <c r="H567" s="498">
        <f t="shared" si="54"/>
        <v>5511.1111111111113</v>
      </c>
      <c r="I567" s="501">
        <f t="shared" si="55"/>
        <v>6766.666666666667</v>
      </c>
      <c r="J567" s="499">
        <f t="shared" si="56"/>
        <v>7916.666666666667</v>
      </c>
      <c r="K567" s="498">
        <v>5650</v>
      </c>
      <c r="L567" s="501">
        <v>6800</v>
      </c>
      <c r="M567" s="500">
        <v>7950</v>
      </c>
      <c r="N567" s="498">
        <v>5500</v>
      </c>
      <c r="O567" s="501">
        <v>6800</v>
      </c>
      <c r="P567" s="500">
        <v>7950</v>
      </c>
      <c r="Q567" s="498">
        <v>5650</v>
      </c>
      <c r="R567" s="501">
        <v>6800</v>
      </c>
      <c r="S567" s="500">
        <v>7950</v>
      </c>
      <c r="T567" s="498">
        <v>5600</v>
      </c>
      <c r="U567" s="501">
        <v>6800</v>
      </c>
      <c r="V567" s="500">
        <v>7950</v>
      </c>
      <c r="W567" s="498">
        <v>5150</v>
      </c>
      <c r="X567" s="501">
        <v>6600</v>
      </c>
      <c r="Y567" s="500">
        <v>7750</v>
      </c>
      <c r="Z567" s="498">
        <v>5350</v>
      </c>
      <c r="AA567" s="501">
        <v>6800</v>
      </c>
      <c r="AB567" s="500">
        <v>7950</v>
      </c>
      <c r="AC567" s="498">
        <v>5650</v>
      </c>
      <c r="AD567" s="501">
        <v>6800</v>
      </c>
      <c r="AE567" s="500">
        <v>7950</v>
      </c>
      <c r="AF567" s="498">
        <v>5800</v>
      </c>
      <c r="AG567" s="501">
        <v>6800</v>
      </c>
      <c r="AH567" s="500">
        <v>7950</v>
      </c>
      <c r="AI567" s="501">
        <v>5250</v>
      </c>
      <c r="AJ567" s="501">
        <v>6700</v>
      </c>
      <c r="AK567" s="500">
        <v>7850</v>
      </c>
      <c r="AM567" s="103"/>
      <c r="AN567" s="103"/>
      <c r="AO567" s="103"/>
    </row>
    <row r="568" spans="1:41" s="11" customFormat="1" x14ac:dyDescent="0.25">
      <c r="A568" s="719"/>
      <c r="B568" s="28"/>
      <c r="C568" s="264" t="s">
        <v>646</v>
      </c>
      <c r="D568" s="496" t="s">
        <v>27</v>
      </c>
      <c r="E568" s="463">
        <f t="shared" si="52"/>
        <v>10766.666666666666</v>
      </c>
      <c r="G568" s="265">
        <f t="shared" si="53"/>
        <v>27</v>
      </c>
      <c r="H568" s="489">
        <f t="shared" si="54"/>
        <v>7611.1111111111113</v>
      </c>
      <c r="I568" s="490">
        <f t="shared" si="55"/>
        <v>8466.6666666666661</v>
      </c>
      <c r="J568" s="459">
        <f t="shared" si="56"/>
        <v>10766.666666666666</v>
      </c>
      <c r="K568" s="489">
        <v>7750</v>
      </c>
      <c r="L568" s="490">
        <v>8500</v>
      </c>
      <c r="M568" s="491">
        <v>10800</v>
      </c>
      <c r="N568" s="489">
        <v>7600</v>
      </c>
      <c r="O568" s="490">
        <v>8500</v>
      </c>
      <c r="P568" s="491">
        <v>10800</v>
      </c>
      <c r="Q568" s="489">
        <v>7750</v>
      </c>
      <c r="R568" s="490">
        <v>8500</v>
      </c>
      <c r="S568" s="491">
        <v>10800</v>
      </c>
      <c r="T568" s="489">
        <v>7700</v>
      </c>
      <c r="U568" s="490">
        <v>8500</v>
      </c>
      <c r="V568" s="491">
        <v>10800</v>
      </c>
      <c r="W568" s="489">
        <v>7250</v>
      </c>
      <c r="X568" s="490">
        <v>8300</v>
      </c>
      <c r="Y568" s="491">
        <v>10600</v>
      </c>
      <c r="Z568" s="489">
        <v>7450</v>
      </c>
      <c r="AA568" s="490">
        <v>8500</v>
      </c>
      <c r="AB568" s="491">
        <v>10800</v>
      </c>
      <c r="AC568" s="489">
        <v>7750</v>
      </c>
      <c r="AD568" s="490">
        <v>8500</v>
      </c>
      <c r="AE568" s="491">
        <v>10800</v>
      </c>
      <c r="AF568" s="489">
        <v>7900</v>
      </c>
      <c r="AG568" s="490">
        <v>8500</v>
      </c>
      <c r="AH568" s="491">
        <v>10800</v>
      </c>
      <c r="AI568" s="490">
        <v>7350</v>
      </c>
      <c r="AJ568" s="490">
        <v>8400</v>
      </c>
      <c r="AK568" s="491">
        <v>10700</v>
      </c>
      <c r="AM568" s="103"/>
      <c r="AN568" s="103"/>
      <c r="AO568" s="103"/>
    </row>
    <row r="569" spans="1:41" s="11" customFormat="1" x14ac:dyDescent="0.25">
      <c r="A569" s="719"/>
      <c r="B569" s="28"/>
      <c r="C569" s="62" t="s">
        <v>645</v>
      </c>
      <c r="D569" s="31" t="s">
        <v>27</v>
      </c>
      <c r="E569" s="59">
        <f t="shared" si="52"/>
        <v>11466.666666666666</v>
      </c>
      <c r="G569" s="32">
        <f t="shared" si="53"/>
        <v>27</v>
      </c>
      <c r="H569" s="498">
        <f t="shared" si="54"/>
        <v>9711.1111111111113</v>
      </c>
      <c r="I569" s="501">
        <f t="shared" si="55"/>
        <v>10966.666666666666</v>
      </c>
      <c r="J569" s="499">
        <f t="shared" si="56"/>
        <v>11466.666666666666</v>
      </c>
      <c r="K569" s="498">
        <v>9850</v>
      </c>
      <c r="L569" s="501">
        <v>11000</v>
      </c>
      <c r="M569" s="500">
        <v>11500</v>
      </c>
      <c r="N569" s="498">
        <v>9700</v>
      </c>
      <c r="O569" s="501">
        <v>11000</v>
      </c>
      <c r="P569" s="500">
        <v>11500</v>
      </c>
      <c r="Q569" s="498">
        <v>9850</v>
      </c>
      <c r="R569" s="501">
        <v>11000</v>
      </c>
      <c r="S569" s="500">
        <v>11500</v>
      </c>
      <c r="T569" s="498">
        <v>9800</v>
      </c>
      <c r="U569" s="501">
        <v>11000</v>
      </c>
      <c r="V569" s="500">
        <v>11500</v>
      </c>
      <c r="W569" s="498">
        <v>9350</v>
      </c>
      <c r="X569" s="501">
        <v>10800</v>
      </c>
      <c r="Y569" s="500">
        <v>11300</v>
      </c>
      <c r="Z569" s="498">
        <v>9550</v>
      </c>
      <c r="AA569" s="501">
        <v>11000</v>
      </c>
      <c r="AB569" s="500">
        <v>11500</v>
      </c>
      <c r="AC569" s="498">
        <v>9850</v>
      </c>
      <c r="AD569" s="501">
        <v>11000</v>
      </c>
      <c r="AE569" s="500">
        <v>11500</v>
      </c>
      <c r="AF569" s="498">
        <v>10000</v>
      </c>
      <c r="AG569" s="501">
        <v>11000</v>
      </c>
      <c r="AH569" s="500">
        <v>11500</v>
      </c>
      <c r="AI569" s="501">
        <v>9450</v>
      </c>
      <c r="AJ569" s="501">
        <v>10900</v>
      </c>
      <c r="AK569" s="500">
        <v>11400</v>
      </c>
      <c r="AM569" s="103"/>
      <c r="AN569" s="103"/>
      <c r="AO569" s="103"/>
    </row>
    <row r="570" spans="1:41" s="11" customFormat="1" x14ac:dyDescent="0.25">
      <c r="A570" s="719"/>
      <c r="B570" s="28"/>
      <c r="C570" s="264" t="s">
        <v>644</v>
      </c>
      <c r="D570" s="496" t="s">
        <v>27</v>
      </c>
      <c r="E570" s="463">
        <f t="shared" si="52"/>
        <v>12966.666666666666</v>
      </c>
      <c r="G570" s="265">
        <f t="shared" si="53"/>
        <v>27</v>
      </c>
      <c r="H570" s="489">
        <f t="shared" si="54"/>
        <v>11711.111111111111</v>
      </c>
      <c r="I570" s="490">
        <f t="shared" si="55"/>
        <v>12516.666666666666</v>
      </c>
      <c r="J570" s="459">
        <f t="shared" si="56"/>
        <v>12966.666666666666</v>
      </c>
      <c r="K570" s="489">
        <v>11850</v>
      </c>
      <c r="L570" s="490">
        <v>12550</v>
      </c>
      <c r="M570" s="491">
        <v>13000</v>
      </c>
      <c r="N570" s="489">
        <v>11700</v>
      </c>
      <c r="O570" s="490">
        <v>12550</v>
      </c>
      <c r="P570" s="491">
        <v>13000</v>
      </c>
      <c r="Q570" s="489">
        <v>11850</v>
      </c>
      <c r="R570" s="490">
        <v>12550</v>
      </c>
      <c r="S570" s="491">
        <v>13000</v>
      </c>
      <c r="T570" s="489">
        <v>11800</v>
      </c>
      <c r="U570" s="490">
        <v>12550</v>
      </c>
      <c r="V570" s="491">
        <v>13000</v>
      </c>
      <c r="W570" s="489">
        <v>11350</v>
      </c>
      <c r="X570" s="490">
        <v>12350</v>
      </c>
      <c r="Y570" s="491">
        <v>12800</v>
      </c>
      <c r="Z570" s="489">
        <v>11550</v>
      </c>
      <c r="AA570" s="490">
        <v>12550</v>
      </c>
      <c r="AB570" s="491">
        <v>13000</v>
      </c>
      <c r="AC570" s="489">
        <v>11850</v>
      </c>
      <c r="AD570" s="490">
        <v>12550</v>
      </c>
      <c r="AE570" s="491">
        <v>13000</v>
      </c>
      <c r="AF570" s="489">
        <v>12000</v>
      </c>
      <c r="AG570" s="490">
        <v>12550</v>
      </c>
      <c r="AH570" s="491">
        <v>13000</v>
      </c>
      <c r="AI570" s="490">
        <v>11450</v>
      </c>
      <c r="AJ570" s="490">
        <v>12450</v>
      </c>
      <c r="AK570" s="491">
        <v>12900</v>
      </c>
      <c r="AM570" s="103"/>
      <c r="AN570" s="103"/>
      <c r="AO570" s="103"/>
    </row>
    <row r="571" spans="1:41" s="11" customFormat="1" x14ac:dyDescent="0.25">
      <c r="A571" s="719"/>
      <c r="B571" s="28"/>
      <c r="C571" s="62" t="s">
        <v>608</v>
      </c>
      <c r="D571" s="31" t="s">
        <v>27</v>
      </c>
      <c r="E571" s="59">
        <f t="shared" si="52"/>
        <v>4466.666666666667</v>
      </c>
      <c r="G571" s="32">
        <f t="shared" si="53"/>
        <v>27</v>
      </c>
      <c r="H571" s="498">
        <f t="shared" si="54"/>
        <v>2511.1111111111113</v>
      </c>
      <c r="I571" s="501">
        <f t="shared" si="55"/>
        <v>3466.6666666666665</v>
      </c>
      <c r="J571" s="499">
        <f t="shared" si="56"/>
        <v>4466.666666666667</v>
      </c>
      <c r="K571" s="498">
        <v>2650</v>
      </c>
      <c r="L571" s="501">
        <v>3500</v>
      </c>
      <c r="M571" s="500">
        <v>4500</v>
      </c>
      <c r="N571" s="498">
        <v>2500</v>
      </c>
      <c r="O571" s="501">
        <v>3500</v>
      </c>
      <c r="P571" s="500">
        <v>4500</v>
      </c>
      <c r="Q571" s="498">
        <v>2650</v>
      </c>
      <c r="R571" s="501">
        <v>3500</v>
      </c>
      <c r="S571" s="500">
        <v>4500</v>
      </c>
      <c r="T571" s="498">
        <v>2600</v>
      </c>
      <c r="U571" s="501">
        <v>3500</v>
      </c>
      <c r="V571" s="500">
        <v>4500</v>
      </c>
      <c r="W571" s="498">
        <v>2150</v>
      </c>
      <c r="X571" s="501">
        <v>3300</v>
      </c>
      <c r="Y571" s="500">
        <v>4300</v>
      </c>
      <c r="Z571" s="498">
        <v>2350</v>
      </c>
      <c r="AA571" s="501">
        <v>3500</v>
      </c>
      <c r="AB571" s="500">
        <v>4500</v>
      </c>
      <c r="AC571" s="498">
        <v>2650</v>
      </c>
      <c r="AD571" s="501">
        <v>3500</v>
      </c>
      <c r="AE571" s="500">
        <v>4500</v>
      </c>
      <c r="AF571" s="498">
        <v>2800</v>
      </c>
      <c r="AG571" s="501">
        <v>3500</v>
      </c>
      <c r="AH571" s="500">
        <v>4500</v>
      </c>
      <c r="AI571" s="501">
        <v>2250</v>
      </c>
      <c r="AJ571" s="501">
        <v>3400</v>
      </c>
      <c r="AK571" s="500">
        <v>4400</v>
      </c>
      <c r="AM571" s="103"/>
      <c r="AN571" s="103"/>
      <c r="AO571" s="103"/>
    </row>
    <row r="572" spans="1:41" s="11" customFormat="1" x14ac:dyDescent="0.25">
      <c r="A572" s="719"/>
      <c r="B572" s="28"/>
      <c r="C572" s="264" t="s">
        <v>607</v>
      </c>
      <c r="D572" s="496" t="s">
        <v>27</v>
      </c>
      <c r="E572" s="463">
        <f t="shared" si="52"/>
        <v>7866.666666666667</v>
      </c>
      <c r="G572" s="265">
        <f t="shared" si="53"/>
        <v>27</v>
      </c>
      <c r="H572" s="489">
        <f t="shared" si="54"/>
        <v>4961.1111111111113</v>
      </c>
      <c r="I572" s="490">
        <f t="shared" si="55"/>
        <v>6466.666666666667</v>
      </c>
      <c r="J572" s="459">
        <f t="shared" si="56"/>
        <v>7866.666666666667</v>
      </c>
      <c r="K572" s="489">
        <v>5100</v>
      </c>
      <c r="L572" s="490">
        <v>6500</v>
      </c>
      <c r="M572" s="491">
        <v>7900</v>
      </c>
      <c r="N572" s="489">
        <v>4950</v>
      </c>
      <c r="O572" s="490">
        <v>6500</v>
      </c>
      <c r="P572" s="491">
        <v>7900</v>
      </c>
      <c r="Q572" s="489">
        <v>5100</v>
      </c>
      <c r="R572" s="490">
        <v>6500</v>
      </c>
      <c r="S572" s="491">
        <v>7900</v>
      </c>
      <c r="T572" s="489">
        <v>5050</v>
      </c>
      <c r="U572" s="490">
        <v>6500</v>
      </c>
      <c r="V572" s="491">
        <v>7900</v>
      </c>
      <c r="W572" s="489">
        <v>4600</v>
      </c>
      <c r="X572" s="490">
        <v>6300</v>
      </c>
      <c r="Y572" s="491">
        <v>7700</v>
      </c>
      <c r="Z572" s="489">
        <v>4800</v>
      </c>
      <c r="AA572" s="490">
        <v>6500</v>
      </c>
      <c r="AB572" s="491">
        <v>7900</v>
      </c>
      <c r="AC572" s="489">
        <v>5100</v>
      </c>
      <c r="AD572" s="490">
        <v>6500</v>
      </c>
      <c r="AE572" s="491">
        <v>7900</v>
      </c>
      <c r="AF572" s="489">
        <v>5250</v>
      </c>
      <c r="AG572" s="490">
        <v>6500</v>
      </c>
      <c r="AH572" s="491">
        <v>7900</v>
      </c>
      <c r="AI572" s="490">
        <v>4700</v>
      </c>
      <c r="AJ572" s="490">
        <v>6400</v>
      </c>
      <c r="AK572" s="491">
        <v>7800</v>
      </c>
      <c r="AM572" s="103"/>
      <c r="AN572" s="103"/>
      <c r="AO572" s="103"/>
    </row>
    <row r="573" spans="1:41" s="11" customFormat="1" x14ac:dyDescent="0.25">
      <c r="A573" s="719"/>
      <c r="B573" s="28"/>
      <c r="C573" s="62" t="s">
        <v>606</v>
      </c>
      <c r="D573" s="31" t="s">
        <v>27</v>
      </c>
      <c r="E573" s="59">
        <f t="shared" si="52"/>
        <v>10466.666666666666</v>
      </c>
      <c r="G573" s="32">
        <f t="shared" si="53"/>
        <v>27</v>
      </c>
      <c r="H573" s="498">
        <f t="shared" si="54"/>
        <v>6611.1111111111113</v>
      </c>
      <c r="I573" s="501">
        <f t="shared" si="55"/>
        <v>7966.666666666667</v>
      </c>
      <c r="J573" s="499">
        <f t="shared" si="56"/>
        <v>10466.666666666666</v>
      </c>
      <c r="K573" s="498">
        <v>6750</v>
      </c>
      <c r="L573" s="501">
        <v>8000</v>
      </c>
      <c r="M573" s="500">
        <v>10500</v>
      </c>
      <c r="N573" s="498">
        <v>6600</v>
      </c>
      <c r="O573" s="501">
        <v>8000</v>
      </c>
      <c r="P573" s="500">
        <v>10500</v>
      </c>
      <c r="Q573" s="498">
        <v>6750</v>
      </c>
      <c r="R573" s="501">
        <v>8000</v>
      </c>
      <c r="S573" s="500">
        <v>10500</v>
      </c>
      <c r="T573" s="498">
        <v>6700</v>
      </c>
      <c r="U573" s="501">
        <v>8000</v>
      </c>
      <c r="V573" s="500">
        <v>10500</v>
      </c>
      <c r="W573" s="498">
        <v>6250</v>
      </c>
      <c r="X573" s="501">
        <v>7800</v>
      </c>
      <c r="Y573" s="500">
        <v>10300</v>
      </c>
      <c r="Z573" s="498">
        <v>6450</v>
      </c>
      <c r="AA573" s="501">
        <v>8000</v>
      </c>
      <c r="AB573" s="500">
        <v>10500</v>
      </c>
      <c r="AC573" s="498">
        <v>6750</v>
      </c>
      <c r="AD573" s="501">
        <v>8000</v>
      </c>
      <c r="AE573" s="500">
        <v>10500</v>
      </c>
      <c r="AF573" s="498">
        <v>6900</v>
      </c>
      <c r="AG573" s="501">
        <v>8000</v>
      </c>
      <c r="AH573" s="500">
        <v>10500</v>
      </c>
      <c r="AI573" s="501">
        <v>6350</v>
      </c>
      <c r="AJ573" s="501">
        <v>7900</v>
      </c>
      <c r="AK573" s="500">
        <v>10400</v>
      </c>
      <c r="AM573" s="103"/>
      <c r="AN573" s="103"/>
      <c r="AO573" s="103"/>
    </row>
    <row r="574" spans="1:41" s="11" customFormat="1" x14ac:dyDescent="0.25">
      <c r="A574" s="719"/>
      <c r="B574" s="28"/>
      <c r="C574" s="264" t="s">
        <v>605</v>
      </c>
      <c r="D574" s="496" t="s">
        <v>27</v>
      </c>
      <c r="E574" s="463">
        <f t="shared" si="52"/>
        <v>12466.666666666666</v>
      </c>
      <c r="G574" s="265">
        <f t="shared" si="53"/>
        <v>27</v>
      </c>
      <c r="H574" s="489">
        <f t="shared" si="54"/>
        <v>9611.1111111111113</v>
      </c>
      <c r="I574" s="490">
        <f t="shared" si="55"/>
        <v>10966.666666666666</v>
      </c>
      <c r="J574" s="459">
        <f t="shared" si="56"/>
        <v>12466.666666666666</v>
      </c>
      <c r="K574" s="489">
        <v>9750</v>
      </c>
      <c r="L574" s="490">
        <v>11000</v>
      </c>
      <c r="M574" s="491">
        <v>12500</v>
      </c>
      <c r="N574" s="489">
        <v>9600</v>
      </c>
      <c r="O574" s="490">
        <v>11000</v>
      </c>
      <c r="P574" s="491">
        <v>12500</v>
      </c>
      <c r="Q574" s="489">
        <v>9750</v>
      </c>
      <c r="R574" s="490">
        <v>11000</v>
      </c>
      <c r="S574" s="491">
        <v>12500</v>
      </c>
      <c r="T574" s="489">
        <v>9700</v>
      </c>
      <c r="U574" s="490">
        <v>11000</v>
      </c>
      <c r="V574" s="491">
        <v>12500</v>
      </c>
      <c r="W574" s="489">
        <v>9250</v>
      </c>
      <c r="X574" s="490">
        <v>10800</v>
      </c>
      <c r="Y574" s="491">
        <v>12300</v>
      </c>
      <c r="Z574" s="489">
        <v>9450</v>
      </c>
      <c r="AA574" s="490">
        <v>11000</v>
      </c>
      <c r="AB574" s="491">
        <v>12500</v>
      </c>
      <c r="AC574" s="489">
        <v>9750</v>
      </c>
      <c r="AD574" s="490">
        <v>11000</v>
      </c>
      <c r="AE574" s="491">
        <v>12500</v>
      </c>
      <c r="AF574" s="489">
        <v>9900</v>
      </c>
      <c r="AG574" s="490">
        <v>11000</v>
      </c>
      <c r="AH574" s="491">
        <v>12500</v>
      </c>
      <c r="AI574" s="490">
        <v>9350</v>
      </c>
      <c r="AJ574" s="490">
        <v>10900</v>
      </c>
      <c r="AK574" s="491">
        <v>12400</v>
      </c>
      <c r="AM574" s="103"/>
      <c r="AN574" s="103"/>
      <c r="AO574" s="103"/>
    </row>
    <row r="575" spans="1:41" s="11" customFormat="1" x14ac:dyDescent="0.25">
      <c r="A575" s="719"/>
      <c r="B575" s="28"/>
      <c r="C575" s="62" t="s">
        <v>604</v>
      </c>
      <c r="D575" s="31" t="s">
        <v>27</v>
      </c>
      <c r="E575" s="59">
        <f t="shared" si="52"/>
        <v>14466.666666666666</v>
      </c>
      <c r="G575" s="32">
        <f t="shared" si="53"/>
        <v>27</v>
      </c>
      <c r="H575" s="498">
        <f t="shared" si="54"/>
        <v>11711.111111111111</v>
      </c>
      <c r="I575" s="501">
        <f t="shared" si="55"/>
        <v>12966.666666666666</v>
      </c>
      <c r="J575" s="499">
        <f t="shared" si="56"/>
        <v>14466.666666666666</v>
      </c>
      <c r="K575" s="498">
        <v>11850</v>
      </c>
      <c r="L575" s="501">
        <v>13000</v>
      </c>
      <c r="M575" s="500">
        <v>14500</v>
      </c>
      <c r="N575" s="498">
        <v>11700</v>
      </c>
      <c r="O575" s="501">
        <v>13000</v>
      </c>
      <c r="P575" s="500">
        <v>14500</v>
      </c>
      <c r="Q575" s="498">
        <v>11850</v>
      </c>
      <c r="R575" s="501">
        <v>13000</v>
      </c>
      <c r="S575" s="500">
        <v>14500</v>
      </c>
      <c r="T575" s="498">
        <v>11800</v>
      </c>
      <c r="U575" s="501">
        <v>13000</v>
      </c>
      <c r="V575" s="500">
        <v>14500</v>
      </c>
      <c r="W575" s="498">
        <v>11350</v>
      </c>
      <c r="X575" s="501">
        <v>12800</v>
      </c>
      <c r="Y575" s="500">
        <v>14300</v>
      </c>
      <c r="Z575" s="498">
        <v>11550</v>
      </c>
      <c r="AA575" s="501">
        <v>13000</v>
      </c>
      <c r="AB575" s="500">
        <v>14500</v>
      </c>
      <c r="AC575" s="498">
        <v>11850</v>
      </c>
      <c r="AD575" s="501">
        <v>13000</v>
      </c>
      <c r="AE575" s="500">
        <v>14500</v>
      </c>
      <c r="AF575" s="498">
        <v>12000</v>
      </c>
      <c r="AG575" s="501">
        <v>13000</v>
      </c>
      <c r="AH575" s="500">
        <v>14500</v>
      </c>
      <c r="AI575" s="501">
        <v>11450</v>
      </c>
      <c r="AJ575" s="501">
        <v>12900</v>
      </c>
      <c r="AK575" s="500">
        <v>14400</v>
      </c>
      <c r="AM575" s="103"/>
      <c r="AN575" s="103"/>
      <c r="AO575" s="103"/>
    </row>
    <row r="576" spans="1:41" s="11" customFormat="1" x14ac:dyDescent="0.25">
      <c r="A576" s="719"/>
      <c r="B576" s="28"/>
      <c r="C576" s="264" t="s">
        <v>633</v>
      </c>
      <c r="D576" s="496" t="s">
        <v>27</v>
      </c>
      <c r="E576" s="463">
        <f t="shared" si="52"/>
        <v>3466.6666666666665</v>
      </c>
      <c r="G576" s="265">
        <f t="shared" si="53"/>
        <v>27</v>
      </c>
      <c r="H576" s="489">
        <f t="shared" si="54"/>
        <v>1811.1111111111111</v>
      </c>
      <c r="I576" s="490">
        <f t="shared" si="55"/>
        <v>2466.6666666666665</v>
      </c>
      <c r="J576" s="459">
        <f t="shared" si="56"/>
        <v>3466.6666666666665</v>
      </c>
      <c r="K576" s="489">
        <v>1950</v>
      </c>
      <c r="L576" s="490">
        <v>2500</v>
      </c>
      <c r="M576" s="491">
        <v>3500</v>
      </c>
      <c r="N576" s="489">
        <v>1800</v>
      </c>
      <c r="O576" s="490">
        <v>2500</v>
      </c>
      <c r="P576" s="491">
        <v>3500</v>
      </c>
      <c r="Q576" s="489">
        <v>1950</v>
      </c>
      <c r="R576" s="490">
        <v>2500</v>
      </c>
      <c r="S576" s="491">
        <v>3500</v>
      </c>
      <c r="T576" s="489">
        <v>1900</v>
      </c>
      <c r="U576" s="490">
        <v>2500</v>
      </c>
      <c r="V576" s="491">
        <v>3500</v>
      </c>
      <c r="W576" s="489">
        <v>1450</v>
      </c>
      <c r="X576" s="490">
        <v>2300</v>
      </c>
      <c r="Y576" s="491">
        <v>3300</v>
      </c>
      <c r="Z576" s="489">
        <v>1650</v>
      </c>
      <c r="AA576" s="490">
        <v>2500</v>
      </c>
      <c r="AB576" s="491">
        <v>3500</v>
      </c>
      <c r="AC576" s="489">
        <v>1950</v>
      </c>
      <c r="AD576" s="490">
        <v>2500</v>
      </c>
      <c r="AE576" s="491">
        <v>3500</v>
      </c>
      <c r="AF576" s="489">
        <v>2100</v>
      </c>
      <c r="AG576" s="490">
        <v>2500</v>
      </c>
      <c r="AH576" s="491">
        <v>3500</v>
      </c>
      <c r="AI576" s="490">
        <v>1550</v>
      </c>
      <c r="AJ576" s="490">
        <v>2400</v>
      </c>
      <c r="AK576" s="491">
        <v>3400</v>
      </c>
      <c r="AM576" s="103"/>
      <c r="AN576" s="103"/>
      <c r="AO576" s="103"/>
    </row>
    <row r="577" spans="1:41" s="11" customFormat="1" x14ac:dyDescent="0.25">
      <c r="A577" s="719"/>
      <c r="B577" s="28"/>
      <c r="C577" s="62" t="s">
        <v>632</v>
      </c>
      <c r="D577" s="31" t="s">
        <v>27</v>
      </c>
      <c r="E577" s="59">
        <f t="shared" si="52"/>
        <v>5466.666666666667</v>
      </c>
      <c r="G577" s="32">
        <f t="shared" si="53"/>
        <v>27</v>
      </c>
      <c r="H577" s="498">
        <f t="shared" si="54"/>
        <v>2711.1111111111113</v>
      </c>
      <c r="I577" s="501">
        <f t="shared" si="55"/>
        <v>4116.666666666667</v>
      </c>
      <c r="J577" s="499">
        <f t="shared" si="56"/>
        <v>5466.666666666667</v>
      </c>
      <c r="K577" s="498">
        <v>2850</v>
      </c>
      <c r="L577" s="501">
        <v>4150</v>
      </c>
      <c r="M577" s="500">
        <v>5500</v>
      </c>
      <c r="N577" s="498">
        <v>2700</v>
      </c>
      <c r="O577" s="501">
        <v>4150</v>
      </c>
      <c r="P577" s="500">
        <v>5500</v>
      </c>
      <c r="Q577" s="498">
        <v>2850</v>
      </c>
      <c r="R577" s="501">
        <v>4150</v>
      </c>
      <c r="S577" s="500">
        <v>5500</v>
      </c>
      <c r="T577" s="498">
        <v>2800</v>
      </c>
      <c r="U577" s="501">
        <v>4150</v>
      </c>
      <c r="V577" s="500">
        <v>5500</v>
      </c>
      <c r="W577" s="498">
        <v>2350</v>
      </c>
      <c r="X577" s="501">
        <v>3950</v>
      </c>
      <c r="Y577" s="500">
        <v>5300</v>
      </c>
      <c r="Z577" s="498">
        <v>2550</v>
      </c>
      <c r="AA577" s="501">
        <v>4150</v>
      </c>
      <c r="AB577" s="500">
        <v>5500</v>
      </c>
      <c r="AC577" s="498">
        <v>2850</v>
      </c>
      <c r="AD577" s="501">
        <v>4150</v>
      </c>
      <c r="AE577" s="500">
        <v>5500</v>
      </c>
      <c r="AF577" s="498">
        <v>3000</v>
      </c>
      <c r="AG577" s="501">
        <v>4150</v>
      </c>
      <c r="AH577" s="500">
        <v>5500</v>
      </c>
      <c r="AI577" s="501">
        <v>2450</v>
      </c>
      <c r="AJ577" s="501">
        <v>4050</v>
      </c>
      <c r="AK577" s="500">
        <v>5400</v>
      </c>
      <c r="AM577" s="103"/>
      <c r="AN577" s="103"/>
      <c r="AO577" s="103"/>
    </row>
    <row r="578" spans="1:41" s="11" customFormat="1" x14ac:dyDescent="0.25">
      <c r="A578" s="719"/>
      <c r="B578" s="28"/>
      <c r="C578" s="264" t="s">
        <v>631</v>
      </c>
      <c r="D578" s="496" t="s">
        <v>27</v>
      </c>
      <c r="E578" s="463">
        <f t="shared" si="52"/>
        <v>8466.6666666666661</v>
      </c>
      <c r="G578" s="265">
        <f t="shared" si="53"/>
        <v>27</v>
      </c>
      <c r="H578" s="489">
        <f t="shared" si="54"/>
        <v>4711.1111111111113</v>
      </c>
      <c r="I578" s="490">
        <f t="shared" si="55"/>
        <v>6466.666666666667</v>
      </c>
      <c r="J578" s="459">
        <f t="shared" si="56"/>
        <v>8466.6666666666661</v>
      </c>
      <c r="K578" s="489">
        <v>4850</v>
      </c>
      <c r="L578" s="490">
        <v>6500</v>
      </c>
      <c r="M578" s="491">
        <v>8500</v>
      </c>
      <c r="N578" s="489">
        <v>4700</v>
      </c>
      <c r="O578" s="490">
        <v>6500</v>
      </c>
      <c r="P578" s="491">
        <v>8500</v>
      </c>
      <c r="Q578" s="489">
        <v>4850</v>
      </c>
      <c r="R578" s="490">
        <v>6500</v>
      </c>
      <c r="S578" s="491">
        <v>8500</v>
      </c>
      <c r="T578" s="489">
        <v>4800</v>
      </c>
      <c r="U578" s="490">
        <v>6500</v>
      </c>
      <c r="V578" s="491">
        <v>8500</v>
      </c>
      <c r="W578" s="489">
        <v>4350</v>
      </c>
      <c r="X578" s="490">
        <v>6300</v>
      </c>
      <c r="Y578" s="491">
        <v>8300</v>
      </c>
      <c r="Z578" s="489">
        <v>4550</v>
      </c>
      <c r="AA578" s="490">
        <v>6500</v>
      </c>
      <c r="AB578" s="491">
        <v>8500</v>
      </c>
      <c r="AC578" s="489">
        <v>4850</v>
      </c>
      <c r="AD578" s="490">
        <v>6500</v>
      </c>
      <c r="AE578" s="491">
        <v>8500</v>
      </c>
      <c r="AF578" s="489">
        <v>5000</v>
      </c>
      <c r="AG578" s="490">
        <v>6500</v>
      </c>
      <c r="AH578" s="491">
        <v>8500</v>
      </c>
      <c r="AI578" s="490">
        <v>4450</v>
      </c>
      <c r="AJ578" s="490">
        <v>6400</v>
      </c>
      <c r="AK578" s="491">
        <v>8400</v>
      </c>
      <c r="AM578" s="103"/>
      <c r="AN578" s="103"/>
      <c r="AO578" s="103"/>
    </row>
    <row r="579" spans="1:41" s="11" customFormat="1" x14ac:dyDescent="0.25">
      <c r="A579" s="719"/>
      <c r="B579" s="28"/>
      <c r="C579" s="62" t="s">
        <v>630</v>
      </c>
      <c r="D579" s="31" t="s">
        <v>27</v>
      </c>
      <c r="E579" s="59">
        <f t="shared" si="52"/>
        <v>10516.666666666666</v>
      </c>
      <c r="G579" s="32">
        <f t="shared" si="53"/>
        <v>27</v>
      </c>
      <c r="H579" s="498">
        <f t="shared" si="54"/>
        <v>6211.1111111111113</v>
      </c>
      <c r="I579" s="501">
        <f t="shared" si="55"/>
        <v>8466.6666666666661</v>
      </c>
      <c r="J579" s="499">
        <f t="shared" si="56"/>
        <v>10516.666666666666</v>
      </c>
      <c r="K579" s="498">
        <v>6350</v>
      </c>
      <c r="L579" s="501">
        <v>8500</v>
      </c>
      <c r="M579" s="500">
        <v>10550</v>
      </c>
      <c r="N579" s="498">
        <v>6200</v>
      </c>
      <c r="O579" s="501">
        <v>8500</v>
      </c>
      <c r="P579" s="500">
        <v>10550</v>
      </c>
      <c r="Q579" s="498">
        <v>6350</v>
      </c>
      <c r="R579" s="501">
        <v>8500</v>
      </c>
      <c r="S579" s="500">
        <v>10550</v>
      </c>
      <c r="T579" s="498">
        <v>6300</v>
      </c>
      <c r="U579" s="501">
        <v>8500</v>
      </c>
      <c r="V579" s="500">
        <v>10550</v>
      </c>
      <c r="W579" s="498">
        <v>5850</v>
      </c>
      <c r="X579" s="501">
        <v>8300</v>
      </c>
      <c r="Y579" s="500">
        <v>10350</v>
      </c>
      <c r="Z579" s="498">
        <v>6050</v>
      </c>
      <c r="AA579" s="501">
        <v>8500</v>
      </c>
      <c r="AB579" s="500">
        <v>10550</v>
      </c>
      <c r="AC579" s="498">
        <v>6350</v>
      </c>
      <c r="AD579" s="501">
        <v>8500</v>
      </c>
      <c r="AE579" s="500">
        <v>10550</v>
      </c>
      <c r="AF579" s="498">
        <v>6500</v>
      </c>
      <c r="AG579" s="501">
        <v>8500</v>
      </c>
      <c r="AH579" s="500">
        <v>10550</v>
      </c>
      <c r="AI579" s="501">
        <v>5950</v>
      </c>
      <c r="AJ579" s="501">
        <v>8400</v>
      </c>
      <c r="AK579" s="500">
        <v>10450</v>
      </c>
      <c r="AM579" s="103"/>
      <c r="AN579" s="103"/>
      <c r="AO579" s="103"/>
    </row>
    <row r="580" spans="1:41" s="11" customFormat="1" x14ac:dyDescent="0.25">
      <c r="A580" s="719"/>
      <c r="B580" s="28"/>
      <c r="C580" s="264" t="s">
        <v>629</v>
      </c>
      <c r="D580" s="496" t="s">
        <v>27</v>
      </c>
      <c r="E580" s="463">
        <f t="shared" si="52"/>
        <v>11966.666666666666</v>
      </c>
      <c r="G580" s="265">
        <f t="shared" si="53"/>
        <v>27</v>
      </c>
      <c r="H580" s="489">
        <f t="shared" si="54"/>
        <v>8211.1111111111113</v>
      </c>
      <c r="I580" s="490">
        <f t="shared" si="55"/>
        <v>10516.666666666666</v>
      </c>
      <c r="J580" s="459">
        <f t="shared" si="56"/>
        <v>11966.666666666666</v>
      </c>
      <c r="K580" s="489">
        <v>8350</v>
      </c>
      <c r="L580" s="490">
        <v>10550</v>
      </c>
      <c r="M580" s="491">
        <v>12000</v>
      </c>
      <c r="N580" s="489">
        <v>8200</v>
      </c>
      <c r="O580" s="490">
        <v>10550</v>
      </c>
      <c r="P580" s="491">
        <v>12000</v>
      </c>
      <c r="Q580" s="489">
        <v>8350</v>
      </c>
      <c r="R580" s="490">
        <v>10550</v>
      </c>
      <c r="S580" s="491">
        <v>12000</v>
      </c>
      <c r="T580" s="489">
        <v>8300</v>
      </c>
      <c r="U580" s="490">
        <v>10550</v>
      </c>
      <c r="V580" s="491">
        <v>12000</v>
      </c>
      <c r="W580" s="489">
        <v>7850</v>
      </c>
      <c r="X580" s="490">
        <v>10350</v>
      </c>
      <c r="Y580" s="491">
        <v>11800</v>
      </c>
      <c r="Z580" s="489">
        <v>8050</v>
      </c>
      <c r="AA580" s="490">
        <v>10550</v>
      </c>
      <c r="AB580" s="491">
        <v>12000</v>
      </c>
      <c r="AC580" s="489">
        <v>8350</v>
      </c>
      <c r="AD580" s="490">
        <v>10550</v>
      </c>
      <c r="AE580" s="491">
        <v>12000</v>
      </c>
      <c r="AF580" s="489">
        <v>8500</v>
      </c>
      <c r="AG580" s="490">
        <v>10550</v>
      </c>
      <c r="AH580" s="491">
        <v>12000</v>
      </c>
      <c r="AI580" s="490">
        <v>7950</v>
      </c>
      <c r="AJ580" s="490">
        <v>10450</v>
      </c>
      <c r="AK580" s="491">
        <v>11900</v>
      </c>
      <c r="AM580" s="103"/>
      <c r="AN580" s="103"/>
      <c r="AO580" s="103"/>
    </row>
    <row r="581" spans="1:41" s="11" customFormat="1" x14ac:dyDescent="0.25">
      <c r="A581" s="719"/>
      <c r="B581" s="28"/>
      <c r="C581" s="62" t="s">
        <v>1409</v>
      </c>
      <c r="D581" s="31" t="s">
        <v>68</v>
      </c>
      <c r="E581" s="59">
        <f t="shared" si="52"/>
        <v>6366.666666666667</v>
      </c>
      <c r="G581" s="32">
        <f t="shared" si="53"/>
        <v>27</v>
      </c>
      <c r="H581" s="498">
        <f t="shared" si="54"/>
        <v>4711.1111111111113</v>
      </c>
      <c r="I581" s="501">
        <f t="shared" si="55"/>
        <v>5716.666666666667</v>
      </c>
      <c r="J581" s="499">
        <f t="shared" si="56"/>
        <v>6366.666666666667</v>
      </c>
      <c r="K581" s="498">
        <v>4850</v>
      </c>
      <c r="L581" s="501">
        <v>5750</v>
      </c>
      <c r="M581" s="500">
        <v>6400</v>
      </c>
      <c r="N581" s="498">
        <v>4700</v>
      </c>
      <c r="O581" s="501">
        <v>5750</v>
      </c>
      <c r="P581" s="500">
        <v>6400</v>
      </c>
      <c r="Q581" s="498">
        <v>4850</v>
      </c>
      <c r="R581" s="501">
        <v>5750</v>
      </c>
      <c r="S581" s="500">
        <v>6400</v>
      </c>
      <c r="T581" s="498">
        <v>4800</v>
      </c>
      <c r="U581" s="501">
        <v>5750</v>
      </c>
      <c r="V581" s="500">
        <v>6400</v>
      </c>
      <c r="W581" s="498">
        <v>4350</v>
      </c>
      <c r="X581" s="501">
        <v>5550</v>
      </c>
      <c r="Y581" s="500">
        <v>6200</v>
      </c>
      <c r="Z581" s="498">
        <v>4550</v>
      </c>
      <c r="AA581" s="501">
        <v>5750</v>
      </c>
      <c r="AB581" s="500">
        <v>6400</v>
      </c>
      <c r="AC581" s="498">
        <v>4850</v>
      </c>
      <c r="AD581" s="501">
        <v>5750</v>
      </c>
      <c r="AE581" s="500">
        <v>6400</v>
      </c>
      <c r="AF581" s="498">
        <v>5000</v>
      </c>
      <c r="AG581" s="501">
        <v>5750</v>
      </c>
      <c r="AH581" s="500">
        <v>6400</v>
      </c>
      <c r="AI581" s="501">
        <v>4450</v>
      </c>
      <c r="AJ581" s="501">
        <v>5650</v>
      </c>
      <c r="AK581" s="500">
        <v>6300</v>
      </c>
      <c r="AM581" s="103"/>
      <c r="AN581" s="103"/>
      <c r="AO581" s="103"/>
    </row>
    <row r="582" spans="1:41" s="11" customFormat="1" x14ac:dyDescent="0.25">
      <c r="A582" s="719"/>
      <c r="B582" s="28"/>
      <c r="C582" s="264" t="s">
        <v>1410</v>
      </c>
      <c r="D582" s="496" t="s">
        <v>70</v>
      </c>
      <c r="E582" s="463">
        <f t="shared" si="52"/>
        <v>11772.222222222223</v>
      </c>
      <c r="G582" s="265">
        <f t="shared" si="53"/>
        <v>27</v>
      </c>
      <c r="H582" s="489">
        <f t="shared" si="54"/>
        <v>8711.1111111111113</v>
      </c>
      <c r="I582" s="490">
        <f t="shared" si="55"/>
        <v>9966.6666666666661</v>
      </c>
      <c r="J582" s="459">
        <f t="shared" si="56"/>
        <v>11772.222222222223</v>
      </c>
      <c r="K582" s="489">
        <v>8850</v>
      </c>
      <c r="L582" s="490">
        <v>10000</v>
      </c>
      <c r="M582" s="491">
        <v>11800</v>
      </c>
      <c r="N582" s="489">
        <v>8700</v>
      </c>
      <c r="O582" s="490">
        <v>10000</v>
      </c>
      <c r="P582" s="491">
        <v>11800</v>
      </c>
      <c r="Q582" s="489">
        <v>8850</v>
      </c>
      <c r="R582" s="490">
        <v>10000</v>
      </c>
      <c r="S582" s="491">
        <v>11800</v>
      </c>
      <c r="T582" s="489">
        <v>8800</v>
      </c>
      <c r="U582" s="490">
        <v>10000</v>
      </c>
      <c r="V582" s="491">
        <v>11800</v>
      </c>
      <c r="W582" s="489">
        <v>8350</v>
      </c>
      <c r="X582" s="490">
        <v>9800</v>
      </c>
      <c r="Y582" s="491">
        <v>11600</v>
      </c>
      <c r="Z582" s="489">
        <v>8550</v>
      </c>
      <c r="AA582" s="490">
        <v>10000</v>
      </c>
      <c r="AB582" s="491">
        <v>11800</v>
      </c>
      <c r="AC582" s="489">
        <v>8850</v>
      </c>
      <c r="AD582" s="490">
        <v>10000</v>
      </c>
      <c r="AE582" s="491">
        <v>11800</v>
      </c>
      <c r="AF582" s="489">
        <v>9000</v>
      </c>
      <c r="AG582" s="490">
        <v>10000</v>
      </c>
      <c r="AH582" s="491">
        <v>11850</v>
      </c>
      <c r="AI582" s="490">
        <v>8450</v>
      </c>
      <c r="AJ582" s="490">
        <v>9900</v>
      </c>
      <c r="AK582" s="491">
        <v>11700</v>
      </c>
      <c r="AM582" s="103"/>
      <c r="AN582" s="103"/>
      <c r="AO582" s="103"/>
    </row>
    <row r="583" spans="1:41" s="11" customFormat="1" x14ac:dyDescent="0.25">
      <c r="A583" s="719"/>
      <c r="B583" s="28"/>
      <c r="C583" s="62" t="s">
        <v>1411</v>
      </c>
      <c r="D583" s="31" t="s">
        <v>72</v>
      </c>
      <c r="E583" s="59">
        <f t="shared" si="52"/>
        <v>16466.666666666668</v>
      </c>
      <c r="G583" s="32">
        <f t="shared" si="53"/>
        <v>27</v>
      </c>
      <c r="H583" s="498">
        <f t="shared" si="54"/>
        <v>12711.111111111111</v>
      </c>
      <c r="I583" s="501">
        <f t="shared" si="55"/>
        <v>13966.666666666666</v>
      </c>
      <c r="J583" s="499">
        <f t="shared" si="56"/>
        <v>16466.666666666668</v>
      </c>
      <c r="K583" s="498">
        <v>12850</v>
      </c>
      <c r="L583" s="501">
        <v>14000</v>
      </c>
      <c r="M583" s="500">
        <v>16500</v>
      </c>
      <c r="N583" s="498">
        <v>12700</v>
      </c>
      <c r="O583" s="501">
        <v>14000</v>
      </c>
      <c r="P583" s="500">
        <v>16500</v>
      </c>
      <c r="Q583" s="498">
        <v>12850</v>
      </c>
      <c r="R583" s="501">
        <v>14000</v>
      </c>
      <c r="S583" s="500">
        <v>16500</v>
      </c>
      <c r="T583" s="498">
        <v>12800</v>
      </c>
      <c r="U583" s="501">
        <v>14000</v>
      </c>
      <c r="V583" s="500">
        <v>16500</v>
      </c>
      <c r="W583" s="498">
        <v>12350</v>
      </c>
      <c r="X583" s="501">
        <v>13800</v>
      </c>
      <c r="Y583" s="500">
        <v>16300</v>
      </c>
      <c r="Z583" s="498">
        <v>12550</v>
      </c>
      <c r="AA583" s="501">
        <v>14000</v>
      </c>
      <c r="AB583" s="500">
        <v>16500</v>
      </c>
      <c r="AC583" s="498">
        <v>12850</v>
      </c>
      <c r="AD583" s="501">
        <v>14000</v>
      </c>
      <c r="AE583" s="500">
        <v>16500</v>
      </c>
      <c r="AF583" s="498">
        <v>13000</v>
      </c>
      <c r="AG583" s="501">
        <v>14000</v>
      </c>
      <c r="AH583" s="500">
        <v>16500</v>
      </c>
      <c r="AI583" s="501">
        <v>12450</v>
      </c>
      <c r="AJ583" s="501">
        <v>13900</v>
      </c>
      <c r="AK583" s="500">
        <v>16400</v>
      </c>
      <c r="AM583" s="103"/>
      <c r="AN583" s="103"/>
      <c r="AO583" s="103"/>
    </row>
    <row r="584" spans="1:41" s="11" customFormat="1" x14ac:dyDescent="0.25">
      <c r="A584" s="719"/>
      <c r="B584" s="28"/>
      <c r="C584" s="264" t="s">
        <v>1412</v>
      </c>
      <c r="D584" s="496" t="s">
        <v>27</v>
      </c>
      <c r="E584" s="463">
        <f t="shared" si="52"/>
        <v>19744.444444444445</v>
      </c>
      <c r="G584" s="265">
        <f t="shared" si="53"/>
        <v>27</v>
      </c>
      <c r="H584" s="489">
        <f t="shared" si="54"/>
        <v>13711.111111111111</v>
      </c>
      <c r="I584" s="490">
        <f t="shared" si="55"/>
        <v>15477.777777777777</v>
      </c>
      <c r="J584" s="459">
        <f t="shared" si="56"/>
        <v>19744.444444444445</v>
      </c>
      <c r="K584" s="489">
        <v>13850</v>
      </c>
      <c r="L584" s="490">
        <v>15500</v>
      </c>
      <c r="M584" s="491">
        <v>19750</v>
      </c>
      <c r="N584" s="489">
        <v>13700</v>
      </c>
      <c r="O584" s="490">
        <v>15500</v>
      </c>
      <c r="P584" s="491">
        <v>19750</v>
      </c>
      <c r="Q584" s="489">
        <v>13850</v>
      </c>
      <c r="R584" s="490">
        <v>15500</v>
      </c>
      <c r="S584" s="491">
        <v>19750</v>
      </c>
      <c r="T584" s="489">
        <v>13800</v>
      </c>
      <c r="U584" s="490">
        <v>15500</v>
      </c>
      <c r="V584" s="491">
        <v>19750</v>
      </c>
      <c r="W584" s="489">
        <v>13350</v>
      </c>
      <c r="X584" s="490">
        <v>15300</v>
      </c>
      <c r="Y584" s="491">
        <v>19550</v>
      </c>
      <c r="Z584" s="489">
        <v>13550</v>
      </c>
      <c r="AA584" s="490">
        <v>15500</v>
      </c>
      <c r="AB584" s="491">
        <v>19750</v>
      </c>
      <c r="AC584" s="489">
        <v>13850</v>
      </c>
      <c r="AD584" s="490">
        <v>15500</v>
      </c>
      <c r="AE584" s="491">
        <v>19750</v>
      </c>
      <c r="AF584" s="489">
        <v>14000</v>
      </c>
      <c r="AG584" s="490">
        <v>15600</v>
      </c>
      <c r="AH584" s="491">
        <v>20000</v>
      </c>
      <c r="AI584" s="490">
        <v>13450</v>
      </c>
      <c r="AJ584" s="490">
        <v>15400</v>
      </c>
      <c r="AK584" s="491">
        <v>19650</v>
      </c>
      <c r="AM584" s="103"/>
      <c r="AN584" s="103"/>
      <c r="AO584" s="103"/>
    </row>
    <row r="585" spans="1:41" s="11" customFormat="1" x14ac:dyDescent="0.25">
      <c r="A585" s="719"/>
      <c r="B585" s="28"/>
      <c r="C585" s="62" t="s">
        <v>1413</v>
      </c>
      <c r="D585" s="31" t="s">
        <v>27</v>
      </c>
      <c r="E585" s="59">
        <f t="shared" si="52"/>
        <v>22244.444444444445</v>
      </c>
      <c r="G585" s="32">
        <f t="shared" si="53"/>
        <v>27</v>
      </c>
      <c r="H585" s="498">
        <f t="shared" si="54"/>
        <v>16711.111111111109</v>
      </c>
      <c r="I585" s="501">
        <f t="shared" si="55"/>
        <v>17966.666666666668</v>
      </c>
      <c r="J585" s="499">
        <f t="shared" si="56"/>
        <v>22244.444444444445</v>
      </c>
      <c r="K585" s="498">
        <v>16850</v>
      </c>
      <c r="L585" s="501">
        <v>18000</v>
      </c>
      <c r="M585" s="500">
        <v>22250</v>
      </c>
      <c r="N585" s="498">
        <v>16700</v>
      </c>
      <c r="O585" s="501">
        <v>18000</v>
      </c>
      <c r="P585" s="500">
        <v>22250</v>
      </c>
      <c r="Q585" s="498">
        <v>16850</v>
      </c>
      <c r="R585" s="501">
        <v>18000</v>
      </c>
      <c r="S585" s="500">
        <v>22250</v>
      </c>
      <c r="T585" s="498">
        <v>16800</v>
      </c>
      <c r="U585" s="501">
        <v>18000</v>
      </c>
      <c r="V585" s="500">
        <v>22250</v>
      </c>
      <c r="W585" s="498">
        <v>16350</v>
      </c>
      <c r="X585" s="501">
        <v>17800</v>
      </c>
      <c r="Y585" s="500">
        <v>22050</v>
      </c>
      <c r="Z585" s="498">
        <v>16550</v>
      </c>
      <c r="AA585" s="501">
        <v>18000</v>
      </c>
      <c r="AB585" s="500">
        <v>22250</v>
      </c>
      <c r="AC585" s="498">
        <v>16850</v>
      </c>
      <c r="AD585" s="501">
        <v>18000</v>
      </c>
      <c r="AE585" s="500">
        <v>22250</v>
      </c>
      <c r="AF585" s="498">
        <v>17000</v>
      </c>
      <c r="AG585" s="501">
        <v>18000</v>
      </c>
      <c r="AH585" s="500">
        <v>22500</v>
      </c>
      <c r="AI585" s="501">
        <v>16450</v>
      </c>
      <c r="AJ585" s="501">
        <v>17900</v>
      </c>
      <c r="AK585" s="500">
        <v>22150</v>
      </c>
      <c r="AM585" s="103"/>
      <c r="AN585" s="103"/>
      <c r="AO585" s="103"/>
    </row>
    <row r="586" spans="1:41" s="11" customFormat="1" x14ac:dyDescent="0.25">
      <c r="A586" s="719"/>
      <c r="B586" s="28"/>
      <c r="C586" s="264" t="s">
        <v>653</v>
      </c>
      <c r="D586" s="496" t="s">
        <v>27</v>
      </c>
      <c r="E586" s="463">
        <f t="shared" si="52"/>
        <v>5112.9633333333331</v>
      </c>
      <c r="G586" s="265">
        <f t="shared" si="53"/>
        <v>27</v>
      </c>
      <c r="H586" s="489">
        <f t="shared" si="54"/>
        <v>4425.9255555555555</v>
      </c>
      <c r="I586" s="490">
        <f t="shared" si="55"/>
        <v>4683.333333333333</v>
      </c>
      <c r="J586" s="459">
        <f t="shared" si="56"/>
        <v>5112.9633333333331</v>
      </c>
      <c r="K586" s="489">
        <v>4500</v>
      </c>
      <c r="L586" s="490">
        <v>4750</v>
      </c>
      <c r="M586" s="491">
        <v>5250</v>
      </c>
      <c r="N586" s="489">
        <v>4450</v>
      </c>
      <c r="O586" s="490">
        <v>4750</v>
      </c>
      <c r="P586" s="491">
        <v>5150</v>
      </c>
      <c r="Q586" s="489">
        <v>4500</v>
      </c>
      <c r="R586" s="490">
        <v>4750</v>
      </c>
      <c r="S586" s="491">
        <v>5250</v>
      </c>
      <c r="T586" s="489">
        <v>4483.33</v>
      </c>
      <c r="U586" s="490">
        <v>4750</v>
      </c>
      <c r="V586" s="491">
        <v>5216.67</v>
      </c>
      <c r="W586" s="489">
        <v>4200</v>
      </c>
      <c r="X586" s="490">
        <v>4450</v>
      </c>
      <c r="Y586" s="491">
        <v>4850</v>
      </c>
      <c r="Z586" s="489">
        <v>4400</v>
      </c>
      <c r="AA586" s="490">
        <v>4650</v>
      </c>
      <c r="AB586" s="491">
        <v>5050</v>
      </c>
      <c r="AC586" s="489">
        <v>4500</v>
      </c>
      <c r="AD586" s="490">
        <v>4750</v>
      </c>
      <c r="AE586" s="491">
        <v>5150</v>
      </c>
      <c r="AF586" s="489">
        <v>4500</v>
      </c>
      <c r="AG586" s="490">
        <v>4750</v>
      </c>
      <c r="AH586" s="491">
        <v>5150</v>
      </c>
      <c r="AI586" s="490">
        <v>4300</v>
      </c>
      <c r="AJ586" s="490">
        <v>4550</v>
      </c>
      <c r="AK586" s="491">
        <v>4950</v>
      </c>
      <c r="AM586" s="103"/>
      <c r="AN586" s="103"/>
      <c r="AO586" s="103"/>
    </row>
    <row r="587" spans="1:41" s="11" customFormat="1" x14ac:dyDescent="0.25">
      <c r="A587" s="719"/>
      <c r="B587" s="28"/>
      <c r="C587" s="62" t="s">
        <v>652</v>
      </c>
      <c r="D587" s="31" t="s">
        <v>27</v>
      </c>
      <c r="E587" s="59">
        <f t="shared" si="52"/>
        <v>9135.1855555555558</v>
      </c>
      <c r="G587" s="32">
        <f t="shared" si="53"/>
        <v>27</v>
      </c>
      <c r="H587" s="498">
        <f t="shared" si="54"/>
        <v>7394.4444444444443</v>
      </c>
      <c r="I587" s="501">
        <f t="shared" si="55"/>
        <v>8077.7777777777774</v>
      </c>
      <c r="J587" s="499">
        <f t="shared" si="56"/>
        <v>9135.1855555555558</v>
      </c>
      <c r="K587" s="498">
        <v>7500</v>
      </c>
      <c r="L587" s="501">
        <v>8100</v>
      </c>
      <c r="M587" s="500">
        <v>9100</v>
      </c>
      <c r="N587" s="498">
        <v>7200</v>
      </c>
      <c r="O587" s="501">
        <v>8100</v>
      </c>
      <c r="P587" s="500">
        <v>9000</v>
      </c>
      <c r="Q587" s="498">
        <v>7500</v>
      </c>
      <c r="R587" s="501">
        <v>8100</v>
      </c>
      <c r="S587" s="500">
        <v>9100</v>
      </c>
      <c r="T587" s="498">
        <v>7400</v>
      </c>
      <c r="U587" s="501">
        <v>8100</v>
      </c>
      <c r="V587" s="500">
        <v>9066.67</v>
      </c>
      <c r="W587" s="498">
        <v>7200</v>
      </c>
      <c r="X587" s="501">
        <v>7800</v>
      </c>
      <c r="Y587" s="500">
        <v>8800</v>
      </c>
      <c r="Z587" s="498">
        <v>7400</v>
      </c>
      <c r="AA587" s="501">
        <v>8000</v>
      </c>
      <c r="AB587" s="500">
        <v>9000</v>
      </c>
      <c r="AC587" s="498">
        <v>7500</v>
      </c>
      <c r="AD587" s="501">
        <v>8100</v>
      </c>
      <c r="AE587" s="500">
        <v>9100</v>
      </c>
      <c r="AF587" s="498">
        <v>7550</v>
      </c>
      <c r="AG587" s="501">
        <v>8500</v>
      </c>
      <c r="AH587" s="500">
        <v>10150</v>
      </c>
      <c r="AI587" s="501">
        <v>7300</v>
      </c>
      <c r="AJ587" s="501">
        <v>7900</v>
      </c>
      <c r="AK587" s="500">
        <v>8900</v>
      </c>
      <c r="AM587" s="103"/>
      <c r="AN587" s="103"/>
      <c r="AO587" s="103"/>
    </row>
    <row r="588" spans="1:41" s="11" customFormat="1" x14ac:dyDescent="0.25">
      <c r="A588" s="719"/>
      <c r="B588" s="28"/>
      <c r="C588" s="264" t="s">
        <v>651</v>
      </c>
      <c r="D588" s="496" t="s">
        <v>27</v>
      </c>
      <c r="E588" s="463">
        <f t="shared" si="52"/>
        <v>13859.258888888889</v>
      </c>
      <c r="G588" s="265">
        <f t="shared" si="53"/>
        <v>27</v>
      </c>
      <c r="H588" s="489">
        <f t="shared" si="54"/>
        <v>10400</v>
      </c>
      <c r="I588" s="490">
        <f t="shared" si="55"/>
        <v>12359.258888888889</v>
      </c>
      <c r="J588" s="459">
        <f t="shared" si="56"/>
        <v>13859.258888888889</v>
      </c>
      <c r="K588" s="489">
        <v>10500</v>
      </c>
      <c r="L588" s="490">
        <v>12500</v>
      </c>
      <c r="M588" s="491">
        <v>14000</v>
      </c>
      <c r="N588" s="489">
        <v>9900</v>
      </c>
      <c r="O588" s="490">
        <v>12000</v>
      </c>
      <c r="P588" s="491">
        <v>13500</v>
      </c>
      <c r="Q588" s="489">
        <v>10500</v>
      </c>
      <c r="R588" s="490">
        <v>12500</v>
      </c>
      <c r="S588" s="491">
        <v>14000</v>
      </c>
      <c r="T588" s="489">
        <v>10300</v>
      </c>
      <c r="U588" s="490">
        <v>12333.33</v>
      </c>
      <c r="V588" s="491">
        <v>13833.33</v>
      </c>
      <c r="W588" s="489">
        <v>10200</v>
      </c>
      <c r="X588" s="490">
        <v>12200</v>
      </c>
      <c r="Y588" s="491">
        <v>13700</v>
      </c>
      <c r="Z588" s="489">
        <v>10400</v>
      </c>
      <c r="AA588" s="490">
        <v>12400</v>
      </c>
      <c r="AB588" s="491">
        <v>13900</v>
      </c>
      <c r="AC588" s="489">
        <v>10500</v>
      </c>
      <c r="AD588" s="490">
        <v>12500</v>
      </c>
      <c r="AE588" s="491">
        <v>14000</v>
      </c>
      <c r="AF588" s="489">
        <v>11000</v>
      </c>
      <c r="AG588" s="490">
        <v>12500</v>
      </c>
      <c r="AH588" s="491">
        <v>14000</v>
      </c>
      <c r="AI588" s="490">
        <v>10300</v>
      </c>
      <c r="AJ588" s="490">
        <v>12300</v>
      </c>
      <c r="AK588" s="491">
        <v>13800</v>
      </c>
      <c r="AM588" s="103"/>
      <c r="AN588" s="103"/>
      <c r="AO588" s="103"/>
    </row>
    <row r="589" spans="1:41" s="11" customFormat="1" x14ac:dyDescent="0.25">
      <c r="A589" s="719"/>
      <c r="B589" s="28"/>
      <c r="C589" s="62" t="s">
        <v>650</v>
      </c>
      <c r="D589" s="31" t="s">
        <v>27</v>
      </c>
      <c r="E589" s="59">
        <f t="shared" ref="E589:E652" si="57">J589</f>
        <v>14988.888888888889</v>
      </c>
      <c r="G589" s="32">
        <f t="shared" ref="G589:G652" si="58">COUNT(K589:AK589)</f>
        <v>27</v>
      </c>
      <c r="H589" s="498">
        <f t="shared" ref="H589:H652" si="59">AVERAGE(K589,N589,Q589,T589,W589,Z589,AC589,AF589,AI589)</f>
        <v>12829.63</v>
      </c>
      <c r="I589" s="501">
        <f t="shared" ref="I589:I652" si="60">AVERAGE(L589,O589,R589,U589,X589,AA589,AD589,AG589,AJ589)</f>
        <v>14359.258888888889</v>
      </c>
      <c r="J589" s="499">
        <f t="shared" ref="J589:J652" si="61">AVERAGE(M589,P589,S589,V589,Y589,AB589,AE589,AH589,AK589)</f>
        <v>14988.888888888889</v>
      </c>
      <c r="K589" s="498">
        <v>13000</v>
      </c>
      <c r="L589" s="501">
        <v>14500</v>
      </c>
      <c r="M589" s="500">
        <v>15000</v>
      </c>
      <c r="N589" s="498">
        <v>12300</v>
      </c>
      <c r="O589" s="501">
        <v>14000</v>
      </c>
      <c r="P589" s="500">
        <v>15000</v>
      </c>
      <c r="Q589" s="498">
        <v>13000</v>
      </c>
      <c r="R589" s="501">
        <v>14500</v>
      </c>
      <c r="S589" s="500">
        <v>15000</v>
      </c>
      <c r="T589" s="498">
        <v>12766.67</v>
      </c>
      <c r="U589" s="501">
        <v>14333.33</v>
      </c>
      <c r="V589" s="500">
        <v>15000</v>
      </c>
      <c r="W589" s="498">
        <v>12700</v>
      </c>
      <c r="X589" s="501">
        <v>14200</v>
      </c>
      <c r="Y589" s="500">
        <v>14700</v>
      </c>
      <c r="Z589" s="498">
        <v>12900</v>
      </c>
      <c r="AA589" s="501">
        <v>14400</v>
      </c>
      <c r="AB589" s="500">
        <v>14900</v>
      </c>
      <c r="AC589" s="498">
        <v>13000</v>
      </c>
      <c r="AD589" s="501">
        <v>14500</v>
      </c>
      <c r="AE589" s="500">
        <v>15000</v>
      </c>
      <c r="AF589" s="498">
        <v>13000</v>
      </c>
      <c r="AG589" s="501">
        <v>14500</v>
      </c>
      <c r="AH589" s="500">
        <v>15500</v>
      </c>
      <c r="AI589" s="501">
        <v>12800</v>
      </c>
      <c r="AJ589" s="501">
        <v>14300</v>
      </c>
      <c r="AK589" s="500">
        <v>14800</v>
      </c>
      <c r="AM589" s="103"/>
      <c r="AN589" s="103"/>
      <c r="AO589" s="103"/>
    </row>
    <row r="590" spans="1:41" s="11" customFormat="1" ht="15.75" thickBot="1" x14ac:dyDescent="0.3">
      <c r="A590" s="720"/>
      <c r="B590" s="28"/>
      <c r="C590" s="272" t="s">
        <v>649</v>
      </c>
      <c r="D590" s="497" t="s">
        <v>27</v>
      </c>
      <c r="E590" s="465">
        <f t="shared" si="57"/>
        <v>17859.258888888889</v>
      </c>
      <c r="G590" s="273">
        <f t="shared" si="58"/>
        <v>27</v>
      </c>
      <c r="H590" s="534">
        <f t="shared" si="59"/>
        <v>14359.258888888889</v>
      </c>
      <c r="I590" s="536">
        <f t="shared" si="60"/>
        <v>15348.14777777778</v>
      </c>
      <c r="J590" s="495">
        <f t="shared" si="61"/>
        <v>17859.258888888889</v>
      </c>
      <c r="K590" s="534">
        <v>14500</v>
      </c>
      <c r="L590" s="536">
        <v>15400</v>
      </c>
      <c r="M590" s="535">
        <v>18000</v>
      </c>
      <c r="N590" s="534">
        <v>14000</v>
      </c>
      <c r="O590" s="536">
        <v>15500</v>
      </c>
      <c r="P590" s="535">
        <v>17500</v>
      </c>
      <c r="Q590" s="534">
        <v>14500</v>
      </c>
      <c r="R590" s="536">
        <v>15400</v>
      </c>
      <c r="S590" s="535">
        <v>18000</v>
      </c>
      <c r="T590" s="534">
        <v>14333.33</v>
      </c>
      <c r="U590" s="536">
        <v>15433.33</v>
      </c>
      <c r="V590" s="535">
        <v>17833.330000000002</v>
      </c>
      <c r="W590" s="534">
        <v>14200</v>
      </c>
      <c r="X590" s="536">
        <v>15100</v>
      </c>
      <c r="Y590" s="535">
        <v>17700</v>
      </c>
      <c r="Z590" s="534">
        <v>14400</v>
      </c>
      <c r="AA590" s="536">
        <v>15300</v>
      </c>
      <c r="AB590" s="535">
        <v>17900</v>
      </c>
      <c r="AC590" s="534">
        <v>14500</v>
      </c>
      <c r="AD590" s="536">
        <v>15400</v>
      </c>
      <c r="AE590" s="535">
        <v>18000</v>
      </c>
      <c r="AF590" s="534">
        <v>14500</v>
      </c>
      <c r="AG590" s="536">
        <v>15400</v>
      </c>
      <c r="AH590" s="535">
        <v>18000</v>
      </c>
      <c r="AI590" s="536">
        <v>14300</v>
      </c>
      <c r="AJ590" s="536">
        <v>15200</v>
      </c>
      <c r="AK590" s="535">
        <v>17800</v>
      </c>
      <c r="AM590" s="103"/>
      <c r="AN590" s="103"/>
      <c r="AO590" s="103"/>
    </row>
    <row r="591" spans="1:41" s="11" customFormat="1" ht="15" customHeight="1" x14ac:dyDescent="0.25">
      <c r="A591" s="718" t="s">
        <v>1575</v>
      </c>
      <c r="B591" s="28"/>
      <c r="C591" s="511" t="s">
        <v>676</v>
      </c>
      <c r="D591" s="522" t="s">
        <v>27</v>
      </c>
      <c r="E591" s="520">
        <f t="shared" si="57"/>
        <v>4866.666666666667</v>
      </c>
      <c r="G591" s="65">
        <f t="shared" si="58"/>
        <v>27</v>
      </c>
      <c r="H591" s="498">
        <f t="shared" si="59"/>
        <v>3861.1111111111113</v>
      </c>
      <c r="I591" s="501">
        <f t="shared" si="60"/>
        <v>4466.666666666667</v>
      </c>
      <c r="J591" s="499">
        <f t="shared" si="61"/>
        <v>4866.666666666667</v>
      </c>
      <c r="K591" s="498">
        <v>4000</v>
      </c>
      <c r="L591" s="501">
        <v>4500</v>
      </c>
      <c r="M591" s="500">
        <v>4900</v>
      </c>
      <c r="N591" s="498">
        <v>3850</v>
      </c>
      <c r="O591" s="501">
        <v>4500</v>
      </c>
      <c r="P591" s="500">
        <v>4900</v>
      </c>
      <c r="Q591" s="498">
        <v>4000</v>
      </c>
      <c r="R591" s="501">
        <v>4500</v>
      </c>
      <c r="S591" s="500">
        <v>4900</v>
      </c>
      <c r="T591" s="498">
        <v>3950</v>
      </c>
      <c r="U591" s="501">
        <v>4500</v>
      </c>
      <c r="V591" s="500">
        <v>4900</v>
      </c>
      <c r="W591" s="498">
        <v>3500</v>
      </c>
      <c r="X591" s="501">
        <v>4300</v>
      </c>
      <c r="Y591" s="500">
        <v>4700</v>
      </c>
      <c r="Z591" s="498">
        <v>3700</v>
      </c>
      <c r="AA591" s="501">
        <v>4500</v>
      </c>
      <c r="AB591" s="500">
        <v>4900</v>
      </c>
      <c r="AC591" s="498">
        <v>4000</v>
      </c>
      <c r="AD591" s="501">
        <v>4500</v>
      </c>
      <c r="AE591" s="500">
        <v>4900</v>
      </c>
      <c r="AF591" s="498">
        <v>4150</v>
      </c>
      <c r="AG591" s="501">
        <v>4500</v>
      </c>
      <c r="AH591" s="500">
        <v>4900</v>
      </c>
      <c r="AI591" s="501">
        <v>3600</v>
      </c>
      <c r="AJ591" s="501">
        <v>4400</v>
      </c>
      <c r="AK591" s="500">
        <v>4800</v>
      </c>
      <c r="AM591" s="103"/>
      <c r="AN591" s="103"/>
      <c r="AO591" s="103"/>
    </row>
    <row r="592" spans="1:41" s="11" customFormat="1" ht="15" customHeight="1" x14ac:dyDescent="0.25">
      <c r="A592" s="719"/>
      <c r="B592" s="28"/>
      <c r="C592" s="264" t="s">
        <v>675</v>
      </c>
      <c r="D592" s="496" t="s">
        <v>27</v>
      </c>
      <c r="E592" s="463">
        <f t="shared" si="57"/>
        <v>7966.666666666667</v>
      </c>
      <c r="G592" s="265">
        <f t="shared" si="58"/>
        <v>27</v>
      </c>
      <c r="H592" s="489">
        <f t="shared" si="59"/>
        <v>5711.1111111111113</v>
      </c>
      <c r="I592" s="490">
        <f t="shared" si="60"/>
        <v>5966.666666666667</v>
      </c>
      <c r="J592" s="459">
        <f t="shared" si="61"/>
        <v>7966.666666666667</v>
      </c>
      <c r="K592" s="489">
        <v>5850</v>
      </c>
      <c r="L592" s="490">
        <v>6000</v>
      </c>
      <c r="M592" s="491">
        <v>8000</v>
      </c>
      <c r="N592" s="489">
        <v>5700</v>
      </c>
      <c r="O592" s="490">
        <v>6000</v>
      </c>
      <c r="P592" s="491">
        <v>8000</v>
      </c>
      <c r="Q592" s="489">
        <v>5850</v>
      </c>
      <c r="R592" s="490">
        <v>6000</v>
      </c>
      <c r="S592" s="491">
        <v>8000</v>
      </c>
      <c r="T592" s="489">
        <v>5800</v>
      </c>
      <c r="U592" s="490">
        <v>6000</v>
      </c>
      <c r="V592" s="491">
        <v>8000</v>
      </c>
      <c r="W592" s="489">
        <v>5350</v>
      </c>
      <c r="X592" s="490">
        <v>5800</v>
      </c>
      <c r="Y592" s="491">
        <v>7800</v>
      </c>
      <c r="Z592" s="489">
        <v>5550</v>
      </c>
      <c r="AA592" s="490">
        <v>6000</v>
      </c>
      <c r="AB592" s="491">
        <v>8000</v>
      </c>
      <c r="AC592" s="489">
        <v>5850</v>
      </c>
      <c r="AD592" s="490">
        <v>6000</v>
      </c>
      <c r="AE592" s="491">
        <v>8000</v>
      </c>
      <c r="AF592" s="489">
        <v>6000</v>
      </c>
      <c r="AG592" s="490">
        <v>6000</v>
      </c>
      <c r="AH592" s="491">
        <v>8000</v>
      </c>
      <c r="AI592" s="490">
        <v>5450</v>
      </c>
      <c r="AJ592" s="490">
        <v>5900</v>
      </c>
      <c r="AK592" s="491">
        <v>7900</v>
      </c>
      <c r="AM592" s="103"/>
      <c r="AN592" s="103"/>
      <c r="AO592" s="103"/>
    </row>
    <row r="593" spans="1:41" s="11" customFormat="1" ht="15" customHeight="1" x14ac:dyDescent="0.25">
      <c r="A593" s="719"/>
      <c r="B593" s="28"/>
      <c r="C593" s="62" t="s">
        <v>674</v>
      </c>
      <c r="D593" s="31" t="s">
        <v>27</v>
      </c>
      <c r="E593" s="59">
        <f t="shared" si="57"/>
        <v>9966.6666666666661</v>
      </c>
      <c r="G593" s="32">
        <f t="shared" si="58"/>
        <v>27</v>
      </c>
      <c r="H593" s="498">
        <f t="shared" si="59"/>
        <v>6811.1111111111113</v>
      </c>
      <c r="I593" s="501">
        <f t="shared" si="60"/>
        <v>8716.6666666666661</v>
      </c>
      <c r="J593" s="499">
        <f t="shared" si="61"/>
        <v>9966.6666666666661</v>
      </c>
      <c r="K593" s="498">
        <v>6950</v>
      </c>
      <c r="L593" s="501">
        <v>8750</v>
      </c>
      <c r="M593" s="500">
        <v>10000</v>
      </c>
      <c r="N593" s="498">
        <v>6800</v>
      </c>
      <c r="O593" s="501">
        <v>8750</v>
      </c>
      <c r="P593" s="500">
        <v>10000</v>
      </c>
      <c r="Q593" s="498">
        <v>6950</v>
      </c>
      <c r="R593" s="501">
        <v>8750</v>
      </c>
      <c r="S593" s="500">
        <v>10000</v>
      </c>
      <c r="T593" s="498">
        <v>6900</v>
      </c>
      <c r="U593" s="501">
        <v>8750</v>
      </c>
      <c r="V593" s="500">
        <v>10000</v>
      </c>
      <c r="W593" s="498">
        <v>6450</v>
      </c>
      <c r="X593" s="501">
        <v>8550</v>
      </c>
      <c r="Y593" s="500">
        <v>9800</v>
      </c>
      <c r="Z593" s="498">
        <v>6650</v>
      </c>
      <c r="AA593" s="501">
        <v>8750</v>
      </c>
      <c r="AB593" s="500">
        <v>10000</v>
      </c>
      <c r="AC593" s="498">
        <v>6950</v>
      </c>
      <c r="AD593" s="501">
        <v>8750</v>
      </c>
      <c r="AE593" s="500">
        <v>10000</v>
      </c>
      <c r="AF593" s="498">
        <v>7100</v>
      </c>
      <c r="AG593" s="501">
        <v>8750</v>
      </c>
      <c r="AH593" s="500">
        <v>10000</v>
      </c>
      <c r="AI593" s="501">
        <v>6550</v>
      </c>
      <c r="AJ593" s="501">
        <v>8650</v>
      </c>
      <c r="AK593" s="500">
        <v>9900</v>
      </c>
      <c r="AM593" s="103"/>
      <c r="AN593" s="103"/>
      <c r="AO593" s="103"/>
    </row>
    <row r="594" spans="1:41" s="11" customFormat="1" ht="15" customHeight="1" x14ac:dyDescent="0.25">
      <c r="A594" s="719"/>
      <c r="B594" s="28"/>
      <c r="C594" s="264" t="s">
        <v>673</v>
      </c>
      <c r="D594" s="496" t="s">
        <v>27</v>
      </c>
      <c r="E594" s="463">
        <f t="shared" si="57"/>
        <v>11966.666666666666</v>
      </c>
      <c r="G594" s="265">
        <f t="shared" si="58"/>
        <v>27</v>
      </c>
      <c r="H594" s="489">
        <f t="shared" si="59"/>
        <v>7211.1111111111113</v>
      </c>
      <c r="I594" s="490">
        <f t="shared" si="60"/>
        <v>9966.6666666666661</v>
      </c>
      <c r="J594" s="459">
        <f t="shared" si="61"/>
        <v>11966.666666666666</v>
      </c>
      <c r="K594" s="489">
        <v>7350</v>
      </c>
      <c r="L594" s="490">
        <v>10000</v>
      </c>
      <c r="M594" s="491">
        <v>12000</v>
      </c>
      <c r="N594" s="489">
        <v>7200</v>
      </c>
      <c r="O594" s="490">
        <v>10000</v>
      </c>
      <c r="P594" s="491">
        <v>12000</v>
      </c>
      <c r="Q594" s="489">
        <v>7350</v>
      </c>
      <c r="R594" s="490">
        <v>10000</v>
      </c>
      <c r="S594" s="491">
        <v>12000</v>
      </c>
      <c r="T594" s="489">
        <v>7300</v>
      </c>
      <c r="U594" s="490">
        <v>10000</v>
      </c>
      <c r="V594" s="491">
        <v>12000</v>
      </c>
      <c r="W594" s="489">
        <v>6850</v>
      </c>
      <c r="X594" s="490">
        <v>9800</v>
      </c>
      <c r="Y594" s="491">
        <v>11800</v>
      </c>
      <c r="Z594" s="489">
        <v>7050</v>
      </c>
      <c r="AA594" s="490">
        <v>10000</v>
      </c>
      <c r="AB594" s="491">
        <v>12000</v>
      </c>
      <c r="AC594" s="489">
        <v>7350</v>
      </c>
      <c r="AD594" s="490">
        <v>10000</v>
      </c>
      <c r="AE594" s="491">
        <v>12000</v>
      </c>
      <c r="AF594" s="489">
        <v>7500</v>
      </c>
      <c r="AG594" s="490">
        <v>10000</v>
      </c>
      <c r="AH594" s="491">
        <v>12000</v>
      </c>
      <c r="AI594" s="490">
        <v>6950</v>
      </c>
      <c r="AJ594" s="490">
        <v>9900</v>
      </c>
      <c r="AK594" s="491">
        <v>11900</v>
      </c>
      <c r="AM594" s="103"/>
      <c r="AN594" s="103"/>
      <c r="AO594" s="103"/>
    </row>
    <row r="595" spans="1:41" s="11" customFormat="1" ht="15" customHeight="1" x14ac:dyDescent="0.25">
      <c r="A595" s="719"/>
      <c r="B595" s="28"/>
      <c r="C595" s="62" t="s">
        <v>672</v>
      </c>
      <c r="D595" s="31" t="s">
        <v>27</v>
      </c>
      <c r="E595" s="59">
        <f t="shared" si="57"/>
        <v>13966.666666666666</v>
      </c>
      <c r="G595" s="32">
        <f t="shared" si="58"/>
        <v>27</v>
      </c>
      <c r="H595" s="498">
        <f t="shared" si="59"/>
        <v>9711.1111111111113</v>
      </c>
      <c r="I595" s="501">
        <f t="shared" si="60"/>
        <v>11166.666666666666</v>
      </c>
      <c r="J595" s="499">
        <f t="shared" si="61"/>
        <v>13966.666666666666</v>
      </c>
      <c r="K595" s="498">
        <v>9850</v>
      </c>
      <c r="L595" s="501">
        <v>11200</v>
      </c>
      <c r="M595" s="500">
        <v>14000</v>
      </c>
      <c r="N595" s="498">
        <v>9700</v>
      </c>
      <c r="O595" s="501">
        <v>11200</v>
      </c>
      <c r="P595" s="500">
        <v>14000</v>
      </c>
      <c r="Q595" s="498">
        <v>9850</v>
      </c>
      <c r="R595" s="501">
        <v>11200</v>
      </c>
      <c r="S595" s="500">
        <v>14000</v>
      </c>
      <c r="T595" s="498">
        <v>9800</v>
      </c>
      <c r="U595" s="501">
        <v>11200</v>
      </c>
      <c r="V595" s="500">
        <v>14000</v>
      </c>
      <c r="W595" s="498">
        <v>9350</v>
      </c>
      <c r="X595" s="501">
        <v>11000</v>
      </c>
      <c r="Y595" s="500">
        <v>13800</v>
      </c>
      <c r="Z595" s="498">
        <v>9550</v>
      </c>
      <c r="AA595" s="501">
        <v>11200</v>
      </c>
      <c r="AB595" s="500">
        <v>14000</v>
      </c>
      <c r="AC595" s="498">
        <v>9850</v>
      </c>
      <c r="AD595" s="501">
        <v>11200</v>
      </c>
      <c r="AE595" s="500">
        <v>14000</v>
      </c>
      <c r="AF595" s="498">
        <v>10000</v>
      </c>
      <c r="AG595" s="501">
        <v>11200</v>
      </c>
      <c r="AH595" s="500">
        <v>14000</v>
      </c>
      <c r="AI595" s="501">
        <v>9450</v>
      </c>
      <c r="AJ595" s="501">
        <v>11100</v>
      </c>
      <c r="AK595" s="500">
        <v>13900</v>
      </c>
      <c r="AM595" s="103"/>
      <c r="AN595" s="103"/>
      <c r="AO595" s="103"/>
    </row>
    <row r="596" spans="1:41" s="11" customFormat="1" ht="15" customHeight="1" x14ac:dyDescent="0.25">
      <c r="A596" s="719"/>
      <c r="B596" s="28"/>
      <c r="C596" s="264" t="s">
        <v>681</v>
      </c>
      <c r="D596" s="496" t="s">
        <v>27</v>
      </c>
      <c r="E596" s="463">
        <f t="shared" si="57"/>
        <v>12966.666666666666</v>
      </c>
      <c r="G596" s="265">
        <f t="shared" si="58"/>
        <v>27</v>
      </c>
      <c r="H596" s="489">
        <f t="shared" si="59"/>
        <v>8711.1111111111113</v>
      </c>
      <c r="I596" s="490">
        <f t="shared" si="60"/>
        <v>10466.666666666666</v>
      </c>
      <c r="J596" s="459">
        <f t="shared" si="61"/>
        <v>12966.666666666666</v>
      </c>
      <c r="K596" s="489">
        <v>8850</v>
      </c>
      <c r="L596" s="490">
        <v>10500</v>
      </c>
      <c r="M596" s="491">
        <v>13000</v>
      </c>
      <c r="N596" s="489">
        <v>8700</v>
      </c>
      <c r="O596" s="490">
        <v>10500</v>
      </c>
      <c r="P596" s="491">
        <v>13000</v>
      </c>
      <c r="Q596" s="489">
        <v>8850</v>
      </c>
      <c r="R596" s="490">
        <v>10500</v>
      </c>
      <c r="S596" s="491">
        <v>13000</v>
      </c>
      <c r="T596" s="489">
        <v>8800</v>
      </c>
      <c r="U596" s="490">
        <v>10500</v>
      </c>
      <c r="V596" s="491">
        <v>13000</v>
      </c>
      <c r="W596" s="489">
        <v>8350</v>
      </c>
      <c r="X596" s="490">
        <v>10300</v>
      </c>
      <c r="Y596" s="491">
        <v>12800</v>
      </c>
      <c r="Z596" s="489">
        <v>8550</v>
      </c>
      <c r="AA596" s="490">
        <v>10500</v>
      </c>
      <c r="AB596" s="491">
        <v>13000</v>
      </c>
      <c r="AC596" s="489">
        <v>8850</v>
      </c>
      <c r="AD596" s="490">
        <v>10500</v>
      </c>
      <c r="AE596" s="491">
        <v>13000</v>
      </c>
      <c r="AF596" s="489">
        <v>9000</v>
      </c>
      <c r="AG596" s="490">
        <v>10500</v>
      </c>
      <c r="AH596" s="491">
        <v>13000</v>
      </c>
      <c r="AI596" s="490">
        <v>8450</v>
      </c>
      <c r="AJ596" s="490">
        <v>10400</v>
      </c>
      <c r="AK596" s="491">
        <v>12900</v>
      </c>
      <c r="AM596" s="103"/>
      <c r="AN596" s="103"/>
      <c r="AO596" s="103"/>
    </row>
    <row r="597" spans="1:41" s="11" customFormat="1" ht="15" customHeight="1" x14ac:dyDescent="0.25">
      <c r="A597" s="719"/>
      <c r="B597" s="28"/>
      <c r="C597" s="62" t="s">
        <v>680</v>
      </c>
      <c r="D597" s="31" t="s">
        <v>27</v>
      </c>
      <c r="E597" s="59">
        <f t="shared" si="57"/>
        <v>14296.296666666667</v>
      </c>
      <c r="G597" s="32">
        <f t="shared" si="58"/>
        <v>27</v>
      </c>
      <c r="H597" s="498">
        <f t="shared" si="59"/>
        <v>10711.111111111111</v>
      </c>
      <c r="I597" s="501">
        <f t="shared" si="60"/>
        <v>13296.296666666667</v>
      </c>
      <c r="J597" s="499">
        <f t="shared" si="61"/>
        <v>14296.296666666667</v>
      </c>
      <c r="K597" s="498">
        <v>10850</v>
      </c>
      <c r="L597" s="501">
        <v>13400</v>
      </c>
      <c r="M597" s="500">
        <v>14400</v>
      </c>
      <c r="N597" s="498">
        <v>10700</v>
      </c>
      <c r="O597" s="501">
        <v>13300</v>
      </c>
      <c r="P597" s="500">
        <v>14300</v>
      </c>
      <c r="Q597" s="498">
        <v>10850</v>
      </c>
      <c r="R597" s="501">
        <v>13400</v>
      </c>
      <c r="S597" s="500">
        <v>14400</v>
      </c>
      <c r="T597" s="498">
        <v>10800</v>
      </c>
      <c r="U597" s="501">
        <v>13366.67</v>
      </c>
      <c r="V597" s="500">
        <v>14366.67</v>
      </c>
      <c r="W597" s="498">
        <v>10350</v>
      </c>
      <c r="X597" s="501">
        <v>13000</v>
      </c>
      <c r="Y597" s="500">
        <v>14000</v>
      </c>
      <c r="Z597" s="498">
        <v>10550</v>
      </c>
      <c r="AA597" s="501">
        <v>13200</v>
      </c>
      <c r="AB597" s="500">
        <v>14200</v>
      </c>
      <c r="AC597" s="498">
        <v>10850</v>
      </c>
      <c r="AD597" s="501">
        <v>13400</v>
      </c>
      <c r="AE597" s="500">
        <v>14400</v>
      </c>
      <c r="AF597" s="498">
        <v>11000</v>
      </c>
      <c r="AG597" s="501">
        <v>13500</v>
      </c>
      <c r="AH597" s="500">
        <v>14500</v>
      </c>
      <c r="AI597" s="501">
        <v>10450</v>
      </c>
      <c r="AJ597" s="501">
        <v>13100</v>
      </c>
      <c r="AK597" s="500">
        <v>14100</v>
      </c>
      <c r="AM597" s="103"/>
      <c r="AN597" s="103"/>
      <c r="AO597" s="103"/>
    </row>
    <row r="598" spans="1:41" s="11" customFormat="1" ht="15" customHeight="1" x14ac:dyDescent="0.25">
      <c r="A598" s="719"/>
      <c r="B598" s="28"/>
      <c r="C598" s="264" t="s">
        <v>679</v>
      </c>
      <c r="D598" s="496" t="s">
        <v>27</v>
      </c>
      <c r="E598" s="463">
        <f t="shared" si="57"/>
        <v>15796.296666666665</v>
      </c>
      <c r="G598" s="265">
        <f t="shared" si="58"/>
        <v>27</v>
      </c>
      <c r="H598" s="489">
        <f t="shared" si="59"/>
        <v>12711.111111111111</v>
      </c>
      <c r="I598" s="490">
        <f t="shared" si="60"/>
        <v>14796.296666666665</v>
      </c>
      <c r="J598" s="459">
        <f t="shared" si="61"/>
        <v>15796.296666666665</v>
      </c>
      <c r="K598" s="489">
        <v>12850</v>
      </c>
      <c r="L598" s="490">
        <v>14900</v>
      </c>
      <c r="M598" s="491">
        <v>15900</v>
      </c>
      <c r="N598" s="489">
        <v>12700</v>
      </c>
      <c r="O598" s="490">
        <v>14800</v>
      </c>
      <c r="P598" s="491">
        <v>15800</v>
      </c>
      <c r="Q598" s="489">
        <v>12850</v>
      </c>
      <c r="R598" s="490">
        <v>14900</v>
      </c>
      <c r="S598" s="491">
        <v>15900</v>
      </c>
      <c r="T598" s="489">
        <v>12800</v>
      </c>
      <c r="U598" s="490">
        <v>14866.67</v>
      </c>
      <c r="V598" s="491">
        <v>15866.67</v>
      </c>
      <c r="W598" s="489">
        <v>12350</v>
      </c>
      <c r="X598" s="490">
        <v>14500</v>
      </c>
      <c r="Y598" s="491">
        <v>15500</v>
      </c>
      <c r="Z598" s="489">
        <v>12550</v>
      </c>
      <c r="AA598" s="490">
        <v>14700</v>
      </c>
      <c r="AB598" s="491">
        <v>15700</v>
      </c>
      <c r="AC598" s="489">
        <v>12850</v>
      </c>
      <c r="AD598" s="490">
        <v>14900</v>
      </c>
      <c r="AE598" s="491">
        <v>15900</v>
      </c>
      <c r="AF598" s="489">
        <v>13000</v>
      </c>
      <c r="AG598" s="490">
        <v>15000</v>
      </c>
      <c r="AH598" s="491">
        <v>16000</v>
      </c>
      <c r="AI598" s="490">
        <v>12450</v>
      </c>
      <c r="AJ598" s="490">
        <v>14600</v>
      </c>
      <c r="AK598" s="491">
        <v>15600</v>
      </c>
      <c r="AM598" s="103"/>
      <c r="AN598" s="103"/>
      <c r="AO598" s="103"/>
    </row>
    <row r="599" spans="1:41" s="11" customFormat="1" ht="15" customHeight="1" x14ac:dyDescent="0.25">
      <c r="A599" s="719"/>
      <c r="B599" s="28"/>
      <c r="C599" s="62" t="s">
        <v>678</v>
      </c>
      <c r="D599" s="31" t="s">
        <v>27</v>
      </c>
      <c r="E599" s="59">
        <f t="shared" si="57"/>
        <v>17796.296666666665</v>
      </c>
      <c r="G599" s="32">
        <f t="shared" si="58"/>
        <v>27</v>
      </c>
      <c r="H599" s="498">
        <f t="shared" si="59"/>
        <v>14211.111111111111</v>
      </c>
      <c r="I599" s="501">
        <f t="shared" si="60"/>
        <v>16296.296666666665</v>
      </c>
      <c r="J599" s="499">
        <f t="shared" si="61"/>
        <v>17796.296666666665</v>
      </c>
      <c r="K599" s="498">
        <v>14350</v>
      </c>
      <c r="L599" s="501">
        <v>16400</v>
      </c>
      <c r="M599" s="500">
        <v>17900</v>
      </c>
      <c r="N599" s="498">
        <v>14200</v>
      </c>
      <c r="O599" s="501">
        <v>16300</v>
      </c>
      <c r="P599" s="500">
        <v>17800</v>
      </c>
      <c r="Q599" s="498">
        <v>14350</v>
      </c>
      <c r="R599" s="501">
        <v>16400</v>
      </c>
      <c r="S599" s="500">
        <v>17900</v>
      </c>
      <c r="T599" s="498">
        <v>14300</v>
      </c>
      <c r="U599" s="501">
        <v>16366.67</v>
      </c>
      <c r="V599" s="500">
        <v>17866.669999999998</v>
      </c>
      <c r="W599" s="498">
        <v>13850</v>
      </c>
      <c r="X599" s="501">
        <v>16000</v>
      </c>
      <c r="Y599" s="500">
        <v>17500</v>
      </c>
      <c r="Z599" s="498">
        <v>14050</v>
      </c>
      <c r="AA599" s="501">
        <v>16200</v>
      </c>
      <c r="AB599" s="500">
        <v>17700</v>
      </c>
      <c r="AC599" s="498">
        <v>14350</v>
      </c>
      <c r="AD599" s="501">
        <v>16400</v>
      </c>
      <c r="AE599" s="500">
        <v>17900</v>
      </c>
      <c r="AF599" s="498">
        <v>14500</v>
      </c>
      <c r="AG599" s="501">
        <v>16500</v>
      </c>
      <c r="AH599" s="500">
        <v>18000</v>
      </c>
      <c r="AI599" s="501">
        <v>13950</v>
      </c>
      <c r="AJ599" s="501">
        <v>16100</v>
      </c>
      <c r="AK599" s="500">
        <v>17600</v>
      </c>
      <c r="AM599" s="103"/>
      <c r="AN599" s="103"/>
      <c r="AO599" s="103"/>
    </row>
    <row r="600" spans="1:41" s="11" customFormat="1" ht="15" customHeight="1" x14ac:dyDescent="0.25">
      <c r="A600" s="719"/>
      <c r="B600" s="28"/>
      <c r="C600" s="264" t="s">
        <v>677</v>
      </c>
      <c r="D600" s="496" t="s">
        <v>27</v>
      </c>
      <c r="E600" s="463">
        <f t="shared" si="57"/>
        <v>19796.296666666665</v>
      </c>
      <c r="G600" s="265">
        <f t="shared" si="58"/>
        <v>27</v>
      </c>
      <c r="H600" s="489">
        <f t="shared" si="59"/>
        <v>15311.111111111111</v>
      </c>
      <c r="I600" s="490">
        <f t="shared" si="60"/>
        <v>17796.296666666665</v>
      </c>
      <c r="J600" s="459">
        <f t="shared" si="61"/>
        <v>19796.296666666665</v>
      </c>
      <c r="K600" s="489">
        <v>15450</v>
      </c>
      <c r="L600" s="490">
        <v>17900</v>
      </c>
      <c r="M600" s="491">
        <v>19900</v>
      </c>
      <c r="N600" s="489">
        <v>15300</v>
      </c>
      <c r="O600" s="490">
        <v>17800</v>
      </c>
      <c r="P600" s="491">
        <v>19800</v>
      </c>
      <c r="Q600" s="489">
        <v>15450</v>
      </c>
      <c r="R600" s="490">
        <v>17900</v>
      </c>
      <c r="S600" s="491">
        <v>19900</v>
      </c>
      <c r="T600" s="489">
        <v>15400</v>
      </c>
      <c r="U600" s="490">
        <v>17866.669999999998</v>
      </c>
      <c r="V600" s="491">
        <v>19866.669999999998</v>
      </c>
      <c r="W600" s="489">
        <v>14950</v>
      </c>
      <c r="X600" s="490">
        <v>17500</v>
      </c>
      <c r="Y600" s="491">
        <v>19500</v>
      </c>
      <c r="Z600" s="489">
        <v>15150</v>
      </c>
      <c r="AA600" s="490">
        <v>17700</v>
      </c>
      <c r="AB600" s="491">
        <v>19700</v>
      </c>
      <c r="AC600" s="489">
        <v>15450</v>
      </c>
      <c r="AD600" s="490">
        <v>17900</v>
      </c>
      <c r="AE600" s="491">
        <v>19900</v>
      </c>
      <c r="AF600" s="489">
        <v>15600</v>
      </c>
      <c r="AG600" s="490">
        <v>18000</v>
      </c>
      <c r="AH600" s="491">
        <v>20000</v>
      </c>
      <c r="AI600" s="490">
        <v>15050</v>
      </c>
      <c r="AJ600" s="490">
        <v>17600</v>
      </c>
      <c r="AK600" s="491">
        <v>19600</v>
      </c>
      <c r="AM600" s="103"/>
      <c r="AN600" s="103"/>
      <c r="AO600" s="103"/>
    </row>
    <row r="601" spans="1:41" s="11" customFormat="1" ht="15" customHeight="1" x14ac:dyDescent="0.25">
      <c r="A601" s="719"/>
      <c r="B601" s="28"/>
      <c r="C601" s="62" t="s">
        <v>1414</v>
      </c>
      <c r="D601" s="31" t="s">
        <v>27</v>
      </c>
      <c r="E601" s="59">
        <f t="shared" si="57"/>
        <v>5696.2966666666662</v>
      </c>
      <c r="G601" s="32">
        <f t="shared" si="58"/>
        <v>27</v>
      </c>
      <c r="H601" s="498">
        <f t="shared" si="59"/>
        <v>3911.1111111111113</v>
      </c>
      <c r="I601" s="501">
        <f t="shared" si="60"/>
        <v>4696.2966666666662</v>
      </c>
      <c r="J601" s="499">
        <f t="shared" si="61"/>
        <v>5696.2966666666662</v>
      </c>
      <c r="K601" s="498">
        <v>4050</v>
      </c>
      <c r="L601" s="501">
        <v>4800</v>
      </c>
      <c r="M601" s="500">
        <v>5800</v>
      </c>
      <c r="N601" s="498">
        <v>3900</v>
      </c>
      <c r="O601" s="501">
        <v>4700</v>
      </c>
      <c r="P601" s="500">
        <v>5700</v>
      </c>
      <c r="Q601" s="498">
        <v>4050</v>
      </c>
      <c r="R601" s="501">
        <v>4800</v>
      </c>
      <c r="S601" s="500">
        <v>5800</v>
      </c>
      <c r="T601" s="498">
        <v>4000</v>
      </c>
      <c r="U601" s="501">
        <v>4766.67</v>
      </c>
      <c r="V601" s="500">
        <v>5766.67</v>
      </c>
      <c r="W601" s="498">
        <v>3550</v>
      </c>
      <c r="X601" s="501">
        <v>4400</v>
      </c>
      <c r="Y601" s="500">
        <v>5400</v>
      </c>
      <c r="Z601" s="498">
        <v>3750</v>
      </c>
      <c r="AA601" s="501">
        <v>4600</v>
      </c>
      <c r="AB601" s="500">
        <v>5600</v>
      </c>
      <c r="AC601" s="498">
        <v>4050</v>
      </c>
      <c r="AD601" s="501">
        <v>4800</v>
      </c>
      <c r="AE601" s="500">
        <v>5800</v>
      </c>
      <c r="AF601" s="498">
        <v>4200</v>
      </c>
      <c r="AG601" s="501">
        <v>4900</v>
      </c>
      <c r="AH601" s="500">
        <v>5900</v>
      </c>
      <c r="AI601" s="501">
        <v>3650</v>
      </c>
      <c r="AJ601" s="501">
        <v>4500</v>
      </c>
      <c r="AK601" s="500">
        <v>5500</v>
      </c>
      <c r="AM601" s="103"/>
      <c r="AN601" s="103"/>
      <c r="AO601" s="103"/>
    </row>
    <row r="602" spans="1:41" s="11" customFormat="1" ht="15" customHeight="1" x14ac:dyDescent="0.25">
      <c r="A602" s="719"/>
      <c r="B602" s="28"/>
      <c r="C602" s="264" t="s">
        <v>1415</v>
      </c>
      <c r="D602" s="496" t="s">
        <v>27</v>
      </c>
      <c r="E602" s="463">
        <f t="shared" si="57"/>
        <v>10246.296666666667</v>
      </c>
      <c r="G602" s="265">
        <f t="shared" si="58"/>
        <v>27</v>
      </c>
      <c r="H602" s="489">
        <f t="shared" si="59"/>
        <v>5711.1111111111113</v>
      </c>
      <c r="I602" s="490">
        <f t="shared" si="60"/>
        <v>9296.2966666666671</v>
      </c>
      <c r="J602" s="459">
        <f t="shared" si="61"/>
        <v>10246.296666666667</v>
      </c>
      <c r="K602" s="489">
        <v>5850</v>
      </c>
      <c r="L602" s="490">
        <v>9400</v>
      </c>
      <c r="M602" s="491">
        <v>10350</v>
      </c>
      <c r="N602" s="489">
        <v>5700</v>
      </c>
      <c r="O602" s="490">
        <v>9300</v>
      </c>
      <c r="P602" s="491">
        <v>10250</v>
      </c>
      <c r="Q602" s="489">
        <v>5850</v>
      </c>
      <c r="R602" s="490">
        <v>9400</v>
      </c>
      <c r="S602" s="491">
        <v>10350</v>
      </c>
      <c r="T602" s="489">
        <v>5800</v>
      </c>
      <c r="U602" s="490">
        <v>9366.67</v>
      </c>
      <c r="V602" s="491">
        <v>10316.67</v>
      </c>
      <c r="W602" s="489">
        <v>5350</v>
      </c>
      <c r="X602" s="490">
        <v>9000</v>
      </c>
      <c r="Y602" s="491">
        <v>9950</v>
      </c>
      <c r="Z602" s="489">
        <v>5550</v>
      </c>
      <c r="AA602" s="490">
        <v>9200</v>
      </c>
      <c r="AB602" s="491">
        <v>10150</v>
      </c>
      <c r="AC602" s="489">
        <v>5850</v>
      </c>
      <c r="AD602" s="490">
        <v>9400</v>
      </c>
      <c r="AE602" s="491">
        <v>10350</v>
      </c>
      <c r="AF602" s="489">
        <v>6000</v>
      </c>
      <c r="AG602" s="490">
        <v>9500</v>
      </c>
      <c r="AH602" s="491">
        <v>10450</v>
      </c>
      <c r="AI602" s="490">
        <v>5450</v>
      </c>
      <c r="AJ602" s="490">
        <v>9100</v>
      </c>
      <c r="AK602" s="491">
        <v>10050</v>
      </c>
      <c r="AM602" s="103"/>
      <c r="AN602" s="103"/>
      <c r="AO602" s="103"/>
    </row>
    <row r="603" spans="1:41" s="11" customFormat="1" ht="15" customHeight="1" x14ac:dyDescent="0.25">
      <c r="A603" s="719"/>
      <c r="B603" s="28"/>
      <c r="C603" s="62" t="s">
        <v>1416</v>
      </c>
      <c r="D603" s="31" t="s">
        <v>27</v>
      </c>
      <c r="E603" s="59">
        <f t="shared" si="57"/>
        <v>11796.296666666667</v>
      </c>
      <c r="G603" s="32">
        <f t="shared" si="58"/>
        <v>27</v>
      </c>
      <c r="H603" s="498">
        <f t="shared" si="59"/>
        <v>6811.1111111111113</v>
      </c>
      <c r="I603" s="501">
        <f t="shared" si="60"/>
        <v>10296.296666666667</v>
      </c>
      <c r="J603" s="499">
        <f t="shared" si="61"/>
        <v>11796.296666666667</v>
      </c>
      <c r="K603" s="498">
        <v>6950</v>
      </c>
      <c r="L603" s="501">
        <v>10400</v>
      </c>
      <c r="M603" s="500">
        <v>11900</v>
      </c>
      <c r="N603" s="498">
        <v>6800</v>
      </c>
      <c r="O603" s="501">
        <v>10300</v>
      </c>
      <c r="P603" s="500">
        <v>11800</v>
      </c>
      <c r="Q603" s="498">
        <v>6950</v>
      </c>
      <c r="R603" s="501">
        <v>10400</v>
      </c>
      <c r="S603" s="500">
        <v>11900</v>
      </c>
      <c r="T603" s="498">
        <v>6900</v>
      </c>
      <c r="U603" s="501">
        <v>10366.67</v>
      </c>
      <c r="V603" s="500">
        <v>11866.67</v>
      </c>
      <c r="W603" s="498">
        <v>6450</v>
      </c>
      <c r="X603" s="501">
        <v>10000</v>
      </c>
      <c r="Y603" s="500">
        <v>11500</v>
      </c>
      <c r="Z603" s="498">
        <v>6650</v>
      </c>
      <c r="AA603" s="501">
        <v>10200</v>
      </c>
      <c r="AB603" s="500">
        <v>11700</v>
      </c>
      <c r="AC603" s="498">
        <v>6950</v>
      </c>
      <c r="AD603" s="501">
        <v>10400</v>
      </c>
      <c r="AE603" s="500">
        <v>11900</v>
      </c>
      <c r="AF603" s="498">
        <v>7100</v>
      </c>
      <c r="AG603" s="501">
        <v>10500</v>
      </c>
      <c r="AH603" s="500">
        <v>12000</v>
      </c>
      <c r="AI603" s="501">
        <v>6550</v>
      </c>
      <c r="AJ603" s="501">
        <v>10100</v>
      </c>
      <c r="AK603" s="500">
        <v>11600</v>
      </c>
      <c r="AM603" s="103"/>
      <c r="AN603" s="103"/>
      <c r="AO603" s="103"/>
    </row>
    <row r="604" spans="1:41" s="11" customFormat="1" ht="15" customHeight="1" x14ac:dyDescent="0.25">
      <c r="A604" s="719"/>
      <c r="B604" s="28"/>
      <c r="C604" s="264" t="s">
        <v>1417</v>
      </c>
      <c r="D604" s="496" t="s">
        <v>27</v>
      </c>
      <c r="E604" s="463">
        <f t="shared" si="57"/>
        <v>14796.296666666665</v>
      </c>
      <c r="G604" s="265">
        <f t="shared" si="58"/>
        <v>27</v>
      </c>
      <c r="H604" s="489">
        <f t="shared" si="59"/>
        <v>7211.1111111111113</v>
      </c>
      <c r="I604" s="490">
        <f t="shared" si="60"/>
        <v>11796.296666666667</v>
      </c>
      <c r="J604" s="459">
        <f t="shared" si="61"/>
        <v>14796.296666666665</v>
      </c>
      <c r="K604" s="489">
        <v>7350</v>
      </c>
      <c r="L604" s="490">
        <v>11900</v>
      </c>
      <c r="M604" s="491">
        <v>14900</v>
      </c>
      <c r="N604" s="489">
        <v>7200</v>
      </c>
      <c r="O604" s="490">
        <v>11800</v>
      </c>
      <c r="P604" s="491">
        <v>14800</v>
      </c>
      <c r="Q604" s="489">
        <v>7350</v>
      </c>
      <c r="R604" s="490">
        <v>11900</v>
      </c>
      <c r="S604" s="491">
        <v>14900</v>
      </c>
      <c r="T604" s="489">
        <v>7300</v>
      </c>
      <c r="U604" s="490">
        <v>11866.67</v>
      </c>
      <c r="V604" s="491">
        <v>14866.67</v>
      </c>
      <c r="W604" s="489">
        <v>6850</v>
      </c>
      <c r="X604" s="490">
        <v>11500</v>
      </c>
      <c r="Y604" s="491">
        <v>14500</v>
      </c>
      <c r="Z604" s="489">
        <v>7050</v>
      </c>
      <c r="AA604" s="490">
        <v>11700</v>
      </c>
      <c r="AB604" s="491">
        <v>14700</v>
      </c>
      <c r="AC604" s="489">
        <v>7350</v>
      </c>
      <c r="AD604" s="490">
        <v>11900</v>
      </c>
      <c r="AE604" s="491">
        <v>14900</v>
      </c>
      <c r="AF604" s="489">
        <v>7500</v>
      </c>
      <c r="AG604" s="490">
        <v>12000</v>
      </c>
      <c r="AH604" s="491">
        <v>15000</v>
      </c>
      <c r="AI604" s="490">
        <v>6950</v>
      </c>
      <c r="AJ604" s="490">
        <v>11600</v>
      </c>
      <c r="AK604" s="491">
        <v>14600</v>
      </c>
      <c r="AM604" s="103"/>
      <c r="AN604" s="103"/>
      <c r="AO604" s="103"/>
    </row>
    <row r="605" spans="1:41" s="11" customFormat="1" ht="15" customHeight="1" x14ac:dyDescent="0.25">
      <c r="A605" s="719"/>
      <c r="B605" s="28"/>
      <c r="C605" s="62" t="s">
        <v>1418</v>
      </c>
      <c r="D605" s="31" t="s">
        <v>27</v>
      </c>
      <c r="E605" s="59">
        <f t="shared" si="57"/>
        <v>17796.296666666665</v>
      </c>
      <c r="G605" s="32">
        <f t="shared" si="58"/>
        <v>27</v>
      </c>
      <c r="H605" s="498">
        <f t="shared" si="59"/>
        <v>9711.1111111111113</v>
      </c>
      <c r="I605" s="501">
        <f t="shared" si="60"/>
        <v>13796.296666666667</v>
      </c>
      <c r="J605" s="499">
        <f t="shared" si="61"/>
        <v>17796.296666666665</v>
      </c>
      <c r="K605" s="498">
        <v>9850</v>
      </c>
      <c r="L605" s="501">
        <v>13900</v>
      </c>
      <c r="M605" s="500">
        <v>17900</v>
      </c>
      <c r="N605" s="498">
        <v>9700</v>
      </c>
      <c r="O605" s="501">
        <v>13800</v>
      </c>
      <c r="P605" s="500">
        <v>17800</v>
      </c>
      <c r="Q605" s="498">
        <v>9850</v>
      </c>
      <c r="R605" s="501">
        <v>13900</v>
      </c>
      <c r="S605" s="500">
        <v>17900</v>
      </c>
      <c r="T605" s="498">
        <v>9800</v>
      </c>
      <c r="U605" s="501">
        <v>13866.67</v>
      </c>
      <c r="V605" s="500">
        <v>17866.669999999998</v>
      </c>
      <c r="W605" s="498">
        <v>9350</v>
      </c>
      <c r="X605" s="501">
        <v>13500</v>
      </c>
      <c r="Y605" s="500">
        <v>17500</v>
      </c>
      <c r="Z605" s="498">
        <v>9550</v>
      </c>
      <c r="AA605" s="501">
        <v>13700</v>
      </c>
      <c r="AB605" s="500">
        <v>17700</v>
      </c>
      <c r="AC605" s="498">
        <v>9850</v>
      </c>
      <c r="AD605" s="501">
        <v>13900</v>
      </c>
      <c r="AE605" s="500">
        <v>17900</v>
      </c>
      <c r="AF605" s="498">
        <v>10000</v>
      </c>
      <c r="AG605" s="501">
        <v>14000</v>
      </c>
      <c r="AH605" s="500">
        <v>18000</v>
      </c>
      <c r="AI605" s="501">
        <v>9450</v>
      </c>
      <c r="AJ605" s="501">
        <v>13600</v>
      </c>
      <c r="AK605" s="500">
        <v>17600</v>
      </c>
      <c r="AM605" s="103"/>
      <c r="AN605" s="103"/>
      <c r="AO605" s="103"/>
    </row>
    <row r="606" spans="1:41" s="11" customFormat="1" ht="15" customHeight="1" x14ac:dyDescent="0.25">
      <c r="A606" s="719"/>
      <c r="B606" s="28"/>
      <c r="C606" s="264" t="s">
        <v>691</v>
      </c>
      <c r="D606" s="496" t="s">
        <v>27</v>
      </c>
      <c r="E606" s="463">
        <f t="shared" si="57"/>
        <v>5796.2966666666662</v>
      </c>
      <c r="G606" s="265">
        <f t="shared" si="58"/>
        <v>27</v>
      </c>
      <c r="H606" s="489">
        <f t="shared" si="59"/>
        <v>4211.1111111111113</v>
      </c>
      <c r="I606" s="490">
        <f t="shared" si="60"/>
        <v>4896.2966666666662</v>
      </c>
      <c r="J606" s="459">
        <f t="shared" si="61"/>
        <v>5796.2966666666662</v>
      </c>
      <c r="K606" s="489">
        <v>4350</v>
      </c>
      <c r="L606" s="490">
        <v>5000</v>
      </c>
      <c r="M606" s="491">
        <v>5900</v>
      </c>
      <c r="N606" s="489">
        <v>4200</v>
      </c>
      <c r="O606" s="490">
        <v>4900</v>
      </c>
      <c r="P606" s="491">
        <v>5800</v>
      </c>
      <c r="Q606" s="489">
        <v>4350</v>
      </c>
      <c r="R606" s="490">
        <v>5000</v>
      </c>
      <c r="S606" s="491">
        <v>5900</v>
      </c>
      <c r="T606" s="489">
        <v>4300</v>
      </c>
      <c r="U606" s="490">
        <v>4966.67</v>
      </c>
      <c r="V606" s="491">
        <v>5866.67</v>
      </c>
      <c r="W606" s="489">
        <v>3850</v>
      </c>
      <c r="X606" s="490">
        <v>4600</v>
      </c>
      <c r="Y606" s="491">
        <v>5500</v>
      </c>
      <c r="Z606" s="489">
        <v>4050</v>
      </c>
      <c r="AA606" s="490">
        <v>4800</v>
      </c>
      <c r="AB606" s="491">
        <v>5700</v>
      </c>
      <c r="AC606" s="489">
        <v>4350</v>
      </c>
      <c r="AD606" s="490">
        <v>5000</v>
      </c>
      <c r="AE606" s="491">
        <v>5900</v>
      </c>
      <c r="AF606" s="489">
        <v>4500</v>
      </c>
      <c r="AG606" s="490">
        <v>5100</v>
      </c>
      <c r="AH606" s="491">
        <v>6000</v>
      </c>
      <c r="AI606" s="490">
        <v>3950</v>
      </c>
      <c r="AJ606" s="490">
        <v>4700</v>
      </c>
      <c r="AK606" s="491">
        <v>5600</v>
      </c>
      <c r="AM606" s="103"/>
      <c r="AN606" s="103"/>
      <c r="AO606" s="103"/>
    </row>
    <row r="607" spans="1:41" s="11" customFormat="1" ht="15" customHeight="1" x14ac:dyDescent="0.25">
      <c r="A607" s="719"/>
      <c r="B607" s="28"/>
      <c r="C607" s="62" t="s">
        <v>690</v>
      </c>
      <c r="D607" s="31" t="s">
        <v>27</v>
      </c>
      <c r="E607" s="59">
        <f t="shared" si="57"/>
        <v>10596.296666666667</v>
      </c>
      <c r="G607" s="32">
        <f t="shared" si="58"/>
        <v>27</v>
      </c>
      <c r="H607" s="498">
        <f t="shared" si="59"/>
        <v>8211.1111111111113</v>
      </c>
      <c r="I607" s="501">
        <f t="shared" si="60"/>
        <v>8796.2966666666671</v>
      </c>
      <c r="J607" s="499">
        <f t="shared" si="61"/>
        <v>10596.296666666667</v>
      </c>
      <c r="K607" s="498">
        <v>8350</v>
      </c>
      <c r="L607" s="501">
        <v>8900</v>
      </c>
      <c r="M607" s="500">
        <v>10700</v>
      </c>
      <c r="N607" s="498">
        <v>8200</v>
      </c>
      <c r="O607" s="501">
        <v>8800</v>
      </c>
      <c r="P607" s="500">
        <v>10600</v>
      </c>
      <c r="Q607" s="498">
        <v>8350</v>
      </c>
      <c r="R607" s="501">
        <v>8900</v>
      </c>
      <c r="S607" s="500">
        <v>10700</v>
      </c>
      <c r="T607" s="498">
        <v>8300</v>
      </c>
      <c r="U607" s="501">
        <v>8866.67</v>
      </c>
      <c r="V607" s="500">
        <v>10666.67</v>
      </c>
      <c r="W607" s="498">
        <v>7850</v>
      </c>
      <c r="X607" s="501">
        <v>8500</v>
      </c>
      <c r="Y607" s="500">
        <v>10300</v>
      </c>
      <c r="Z607" s="498">
        <v>8050</v>
      </c>
      <c r="AA607" s="501">
        <v>8700</v>
      </c>
      <c r="AB607" s="500">
        <v>10500</v>
      </c>
      <c r="AC607" s="498">
        <v>8350</v>
      </c>
      <c r="AD607" s="501">
        <v>8900</v>
      </c>
      <c r="AE607" s="500">
        <v>10700</v>
      </c>
      <c r="AF607" s="498">
        <v>8500</v>
      </c>
      <c r="AG607" s="501">
        <v>9000</v>
      </c>
      <c r="AH607" s="500">
        <v>10800</v>
      </c>
      <c r="AI607" s="501">
        <v>7950</v>
      </c>
      <c r="AJ607" s="501">
        <v>8600</v>
      </c>
      <c r="AK607" s="500">
        <v>10400</v>
      </c>
      <c r="AM607" s="103"/>
      <c r="AN607" s="103"/>
      <c r="AO607" s="103"/>
    </row>
    <row r="608" spans="1:41" s="11" customFormat="1" ht="15" customHeight="1" x14ac:dyDescent="0.25">
      <c r="A608" s="719"/>
      <c r="B608" s="28"/>
      <c r="C608" s="264" t="s">
        <v>689</v>
      </c>
      <c r="D608" s="496" t="s">
        <v>27</v>
      </c>
      <c r="E608" s="463">
        <f t="shared" si="57"/>
        <v>14796.296666666665</v>
      </c>
      <c r="G608" s="265">
        <f t="shared" si="58"/>
        <v>27</v>
      </c>
      <c r="H608" s="489">
        <f t="shared" si="59"/>
        <v>10911.111111111111</v>
      </c>
      <c r="I608" s="490">
        <f t="shared" si="60"/>
        <v>12296.296666666667</v>
      </c>
      <c r="J608" s="459">
        <f t="shared" si="61"/>
        <v>14796.296666666665</v>
      </c>
      <c r="K608" s="489">
        <v>11050</v>
      </c>
      <c r="L608" s="490">
        <v>12400</v>
      </c>
      <c r="M608" s="491">
        <v>14900</v>
      </c>
      <c r="N608" s="489">
        <v>10900</v>
      </c>
      <c r="O608" s="490">
        <v>12300</v>
      </c>
      <c r="P608" s="491">
        <v>14800</v>
      </c>
      <c r="Q608" s="489">
        <v>11050</v>
      </c>
      <c r="R608" s="490">
        <v>12400</v>
      </c>
      <c r="S608" s="491">
        <v>14900</v>
      </c>
      <c r="T608" s="489">
        <v>11000</v>
      </c>
      <c r="U608" s="490">
        <v>12366.67</v>
      </c>
      <c r="V608" s="491">
        <v>14866.67</v>
      </c>
      <c r="W608" s="489">
        <v>10550</v>
      </c>
      <c r="X608" s="490">
        <v>12000</v>
      </c>
      <c r="Y608" s="491">
        <v>14500</v>
      </c>
      <c r="Z608" s="489">
        <v>10750</v>
      </c>
      <c r="AA608" s="490">
        <v>12200</v>
      </c>
      <c r="AB608" s="491">
        <v>14700</v>
      </c>
      <c r="AC608" s="489">
        <v>11050</v>
      </c>
      <c r="AD608" s="490">
        <v>12400</v>
      </c>
      <c r="AE608" s="491">
        <v>14900</v>
      </c>
      <c r="AF608" s="489">
        <v>11200</v>
      </c>
      <c r="AG608" s="490">
        <v>12500</v>
      </c>
      <c r="AH608" s="491">
        <v>15000</v>
      </c>
      <c r="AI608" s="490">
        <v>10650</v>
      </c>
      <c r="AJ608" s="490">
        <v>12100</v>
      </c>
      <c r="AK608" s="491">
        <v>14600</v>
      </c>
      <c r="AM608" s="103"/>
      <c r="AN608" s="103"/>
      <c r="AO608" s="103"/>
    </row>
    <row r="609" spans="1:41" s="11" customFormat="1" ht="15" customHeight="1" x14ac:dyDescent="0.25">
      <c r="A609" s="719"/>
      <c r="B609" s="28"/>
      <c r="C609" s="62" t="s">
        <v>688</v>
      </c>
      <c r="D609" s="31" t="s">
        <v>27</v>
      </c>
      <c r="E609" s="59">
        <f t="shared" si="57"/>
        <v>16996.296666666665</v>
      </c>
      <c r="G609" s="32">
        <f t="shared" si="58"/>
        <v>27</v>
      </c>
      <c r="H609" s="498">
        <f t="shared" si="59"/>
        <v>13711.111111111111</v>
      </c>
      <c r="I609" s="501">
        <f t="shared" si="60"/>
        <v>14796.296666666665</v>
      </c>
      <c r="J609" s="499">
        <f t="shared" si="61"/>
        <v>16996.296666666665</v>
      </c>
      <c r="K609" s="498">
        <v>13850</v>
      </c>
      <c r="L609" s="501">
        <v>14900</v>
      </c>
      <c r="M609" s="500">
        <v>17100</v>
      </c>
      <c r="N609" s="498">
        <v>13700</v>
      </c>
      <c r="O609" s="501">
        <v>14800</v>
      </c>
      <c r="P609" s="500">
        <v>17000</v>
      </c>
      <c r="Q609" s="498">
        <v>13850</v>
      </c>
      <c r="R609" s="501">
        <v>14900</v>
      </c>
      <c r="S609" s="500">
        <v>17100</v>
      </c>
      <c r="T609" s="498">
        <v>13800</v>
      </c>
      <c r="U609" s="501">
        <v>14866.67</v>
      </c>
      <c r="V609" s="500">
        <v>17066.669999999998</v>
      </c>
      <c r="W609" s="498">
        <v>13350</v>
      </c>
      <c r="X609" s="501">
        <v>14500</v>
      </c>
      <c r="Y609" s="500">
        <v>16700</v>
      </c>
      <c r="Z609" s="498">
        <v>13550</v>
      </c>
      <c r="AA609" s="501">
        <v>14700</v>
      </c>
      <c r="AB609" s="500">
        <v>16900</v>
      </c>
      <c r="AC609" s="498">
        <v>13850</v>
      </c>
      <c r="AD609" s="501">
        <v>14900</v>
      </c>
      <c r="AE609" s="500">
        <v>17100</v>
      </c>
      <c r="AF609" s="498">
        <v>14000</v>
      </c>
      <c r="AG609" s="501">
        <v>15000</v>
      </c>
      <c r="AH609" s="500">
        <v>17200</v>
      </c>
      <c r="AI609" s="501">
        <v>13450</v>
      </c>
      <c r="AJ609" s="501">
        <v>14600</v>
      </c>
      <c r="AK609" s="500">
        <v>16800</v>
      </c>
      <c r="AM609" s="103"/>
      <c r="AN609" s="103"/>
      <c r="AO609" s="103"/>
    </row>
    <row r="610" spans="1:41" s="11" customFormat="1" ht="15" customHeight="1" x14ac:dyDescent="0.25">
      <c r="A610" s="719"/>
      <c r="B610" s="28"/>
      <c r="C610" s="264" t="s">
        <v>687</v>
      </c>
      <c r="D610" s="496" t="s">
        <v>27</v>
      </c>
      <c r="E610" s="463">
        <f t="shared" si="57"/>
        <v>19796.296666666665</v>
      </c>
      <c r="G610" s="265">
        <f t="shared" si="58"/>
        <v>27</v>
      </c>
      <c r="H610" s="489">
        <f t="shared" si="59"/>
        <v>15711.111111111111</v>
      </c>
      <c r="I610" s="490">
        <f t="shared" si="60"/>
        <v>15796.296666666665</v>
      </c>
      <c r="J610" s="459">
        <f t="shared" si="61"/>
        <v>19796.296666666665</v>
      </c>
      <c r="K610" s="489">
        <v>15850</v>
      </c>
      <c r="L610" s="490">
        <v>15900</v>
      </c>
      <c r="M610" s="491">
        <v>19900</v>
      </c>
      <c r="N610" s="489">
        <v>15700</v>
      </c>
      <c r="O610" s="490">
        <v>15800</v>
      </c>
      <c r="P610" s="491">
        <v>19800</v>
      </c>
      <c r="Q610" s="489">
        <v>15850</v>
      </c>
      <c r="R610" s="490">
        <v>15900</v>
      </c>
      <c r="S610" s="491">
        <v>19900</v>
      </c>
      <c r="T610" s="489">
        <v>15800</v>
      </c>
      <c r="U610" s="490">
        <v>15866.67</v>
      </c>
      <c r="V610" s="491">
        <v>19866.669999999998</v>
      </c>
      <c r="W610" s="489">
        <v>15350</v>
      </c>
      <c r="X610" s="490">
        <v>15500</v>
      </c>
      <c r="Y610" s="491">
        <v>19500</v>
      </c>
      <c r="Z610" s="489">
        <v>15550</v>
      </c>
      <c r="AA610" s="490">
        <v>15700</v>
      </c>
      <c r="AB610" s="491">
        <v>19700</v>
      </c>
      <c r="AC610" s="489">
        <v>15850</v>
      </c>
      <c r="AD610" s="490">
        <v>15900</v>
      </c>
      <c r="AE610" s="491">
        <v>19900</v>
      </c>
      <c r="AF610" s="489">
        <v>16000</v>
      </c>
      <c r="AG610" s="490">
        <v>16000</v>
      </c>
      <c r="AH610" s="491">
        <v>20000</v>
      </c>
      <c r="AI610" s="490">
        <v>15450</v>
      </c>
      <c r="AJ610" s="490">
        <v>15600</v>
      </c>
      <c r="AK610" s="491">
        <v>19600</v>
      </c>
      <c r="AM610" s="103"/>
      <c r="AN610" s="103"/>
      <c r="AO610" s="103"/>
    </row>
    <row r="611" spans="1:41" s="11" customFormat="1" ht="15" customHeight="1" x14ac:dyDescent="0.25">
      <c r="A611" s="719"/>
      <c r="B611" s="28"/>
      <c r="C611" s="62" t="s">
        <v>686</v>
      </c>
      <c r="D611" s="31" t="s">
        <v>27</v>
      </c>
      <c r="E611" s="59">
        <f t="shared" si="57"/>
        <v>5546.2966666666662</v>
      </c>
      <c r="G611" s="32">
        <f t="shared" si="58"/>
        <v>27</v>
      </c>
      <c r="H611" s="498">
        <f t="shared" si="59"/>
        <v>3711.1111111111113</v>
      </c>
      <c r="I611" s="501">
        <f t="shared" si="60"/>
        <v>4796.2966666666662</v>
      </c>
      <c r="J611" s="499">
        <f t="shared" si="61"/>
        <v>5546.2966666666662</v>
      </c>
      <c r="K611" s="498">
        <v>3850</v>
      </c>
      <c r="L611" s="501">
        <v>4900</v>
      </c>
      <c r="M611" s="500">
        <v>5650</v>
      </c>
      <c r="N611" s="498">
        <v>3700</v>
      </c>
      <c r="O611" s="501">
        <v>4800</v>
      </c>
      <c r="P611" s="500">
        <v>5550</v>
      </c>
      <c r="Q611" s="498">
        <v>3850</v>
      </c>
      <c r="R611" s="501">
        <v>4900</v>
      </c>
      <c r="S611" s="500">
        <v>5650</v>
      </c>
      <c r="T611" s="498">
        <v>3800</v>
      </c>
      <c r="U611" s="501">
        <v>4866.67</v>
      </c>
      <c r="V611" s="500">
        <v>5616.67</v>
      </c>
      <c r="W611" s="498">
        <v>3350</v>
      </c>
      <c r="X611" s="501">
        <v>4500</v>
      </c>
      <c r="Y611" s="500">
        <v>5250</v>
      </c>
      <c r="Z611" s="498">
        <v>3550</v>
      </c>
      <c r="AA611" s="501">
        <v>4700</v>
      </c>
      <c r="AB611" s="500">
        <v>5450</v>
      </c>
      <c r="AC611" s="498">
        <v>3850</v>
      </c>
      <c r="AD611" s="501">
        <v>4900</v>
      </c>
      <c r="AE611" s="500">
        <v>5650</v>
      </c>
      <c r="AF611" s="498">
        <v>4000</v>
      </c>
      <c r="AG611" s="501">
        <v>5000</v>
      </c>
      <c r="AH611" s="500">
        <v>5750</v>
      </c>
      <c r="AI611" s="501">
        <v>3450</v>
      </c>
      <c r="AJ611" s="501">
        <v>4600</v>
      </c>
      <c r="AK611" s="500">
        <v>5350</v>
      </c>
      <c r="AM611" s="103"/>
      <c r="AN611" s="103"/>
      <c r="AO611" s="103"/>
    </row>
    <row r="612" spans="1:41" s="11" customFormat="1" ht="15" customHeight="1" x14ac:dyDescent="0.25">
      <c r="A612" s="719"/>
      <c r="B612" s="28"/>
      <c r="C612" s="264" t="s">
        <v>685</v>
      </c>
      <c r="D612" s="496" t="s">
        <v>27</v>
      </c>
      <c r="E612" s="463">
        <f t="shared" si="57"/>
        <v>13966.666666666666</v>
      </c>
      <c r="G612" s="265">
        <f t="shared" si="58"/>
        <v>27</v>
      </c>
      <c r="H612" s="489">
        <f t="shared" si="59"/>
        <v>8211.1111111111113</v>
      </c>
      <c r="I612" s="490">
        <f t="shared" si="60"/>
        <v>8966.6666666666661</v>
      </c>
      <c r="J612" s="459">
        <f t="shared" si="61"/>
        <v>13966.666666666666</v>
      </c>
      <c r="K612" s="489">
        <v>8350</v>
      </c>
      <c r="L612" s="490">
        <v>9000</v>
      </c>
      <c r="M612" s="491">
        <v>14000</v>
      </c>
      <c r="N612" s="489">
        <v>8200</v>
      </c>
      <c r="O612" s="490">
        <v>9000</v>
      </c>
      <c r="P612" s="491">
        <v>14000</v>
      </c>
      <c r="Q612" s="489">
        <v>8350</v>
      </c>
      <c r="R612" s="490">
        <v>9000</v>
      </c>
      <c r="S612" s="491">
        <v>14000</v>
      </c>
      <c r="T612" s="489">
        <v>8300</v>
      </c>
      <c r="U612" s="490">
        <v>9000</v>
      </c>
      <c r="V612" s="491">
        <v>14000</v>
      </c>
      <c r="W612" s="489">
        <v>7850</v>
      </c>
      <c r="X612" s="490">
        <v>8800</v>
      </c>
      <c r="Y612" s="491">
        <v>13800</v>
      </c>
      <c r="Z612" s="489">
        <v>8050</v>
      </c>
      <c r="AA612" s="490">
        <v>9000</v>
      </c>
      <c r="AB612" s="491">
        <v>14000</v>
      </c>
      <c r="AC612" s="489">
        <v>8350</v>
      </c>
      <c r="AD612" s="490">
        <v>9000</v>
      </c>
      <c r="AE612" s="491">
        <v>14000</v>
      </c>
      <c r="AF612" s="489">
        <v>8500</v>
      </c>
      <c r="AG612" s="490">
        <v>9000</v>
      </c>
      <c r="AH612" s="491">
        <v>14000</v>
      </c>
      <c r="AI612" s="490">
        <v>7950</v>
      </c>
      <c r="AJ612" s="490">
        <v>8900</v>
      </c>
      <c r="AK612" s="491">
        <v>13900</v>
      </c>
      <c r="AM612" s="103"/>
      <c r="AN612" s="103"/>
      <c r="AO612" s="103"/>
    </row>
    <row r="613" spans="1:41" s="11" customFormat="1" ht="15" customHeight="1" x14ac:dyDescent="0.25">
      <c r="A613" s="719"/>
      <c r="B613" s="28"/>
      <c r="C613" s="62" t="s">
        <v>684</v>
      </c>
      <c r="D613" s="31" t="s">
        <v>27</v>
      </c>
      <c r="E613" s="59">
        <f t="shared" si="57"/>
        <v>14966.666666666666</v>
      </c>
      <c r="G613" s="32">
        <f t="shared" si="58"/>
        <v>27</v>
      </c>
      <c r="H613" s="498">
        <f t="shared" si="59"/>
        <v>10911.111111111111</v>
      </c>
      <c r="I613" s="501">
        <f t="shared" si="60"/>
        <v>12466.666666666666</v>
      </c>
      <c r="J613" s="499">
        <f t="shared" si="61"/>
        <v>14966.666666666666</v>
      </c>
      <c r="K613" s="498">
        <v>11050</v>
      </c>
      <c r="L613" s="501">
        <v>12500</v>
      </c>
      <c r="M613" s="500">
        <v>15000</v>
      </c>
      <c r="N613" s="498">
        <v>10900</v>
      </c>
      <c r="O613" s="501">
        <v>12500</v>
      </c>
      <c r="P613" s="500">
        <v>15000</v>
      </c>
      <c r="Q613" s="498">
        <v>11050</v>
      </c>
      <c r="R613" s="501">
        <v>12500</v>
      </c>
      <c r="S613" s="500">
        <v>15000</v>
      </c>
      <c r="T613" s="498">
        <v>11000</v>
      </c>
      <c r="U613" s="501">
        <v>12500</v>
      </c>
      <c r="V613" s="500">
        <v>15000</v>
      </c>
      <c r="W613" s="498">
        <v>10550</v>
      </c>
      <c r="X613" s="501">
        <v>12300</v>
      </c>
      <c r="Y613" s="500">
        <v>14800</v>
      </c>
      <c r="Z613" s="498">
        <v>10750</v>
      </c>
      <c r="AA613" s="501">
        <v>12500</v>
      </c>
      <c r="AB613" s="500">
        <v>15000</v>
      </c>
      <c r="AC613" s="498">
        <v>11050</v>
      </c>
      <c r="AD613" s="501">
        <v>12500</v>
      </c>
      <c r="AE613" s="500">
        <v>15000</v>
      </c>
      <c r="AF613" s="498">
        <v>11200</v>
      </c>
      <c r="AG613" s="501">
        <v>12500</v>
      </c>
      <c r="AH613" s="500">
        <v>15000</v>
      </c>
      <c r="AI613" s="501">
        <v>10650</v>
      </c>
      <c r="AJ613" s="501">
        <v>12400</v>
      </c>
      <c r="AK613" s="500">
        <v>14900</v>
      </c>
      <c r="AM613" s="103"/>
      <c r="AN613" s="103"/>
      <c r="AO613" s="103"/>
    </row>
    <row r="614" spans="1:41" s="11" customFormat="1" ht="15" customHeight="1" x14ac:dyDescent="0.25">
      <c r="A614" s="719"/>
      <c r="B614" s="28"/>
      <c r="C614" s="264" t="s">
        <v>683</v>
      </c>
      <c r="D614" s="496" t="s">
        <v>27</v>
      </c>
      <c r="E614" s="463">
        <f t="shared" si="57"/>
        <v>16966.666666666668</v>
      </c>
      <c r="G614" s="265">
        <f t="shared" si="58"/>
        <v>27</v>
      </c>
      <c r="H614" s="489">
        <f t="shared" si="59"/>
        <v>13711.111111111111</v>
      </c>
      <c r="I614" s="490">
        <f t="shared" si="60"/>
        <v>14966.666666666666</v>
      </c>
      <c r="J614" s="459">
        <f t="shared" si="61"/>
        <v>16966.666666666668</v>
      </c>
      <c r="K614" s="489">
        <v>13850</v>
      </c>
      <c r="L614" s="490">
        <v>15000</v>
      </c>
      <c r="M614" s="491">
        <v>17000</v>
      </c>
      <c r="N614" s="489">
        <v>13700</v>
      </c>
      <c r="O614" s="490">
        <v>15000</v>
      </c>
      <c r="P614" s="491">
        <v>17000</v>
      </c>
      <c r="Q614" s="489">
        <v>13850</v>
      </c>
      <c r="R614" s="490">
        <v>15000</v>
      </c>
      <c r="S614" s="491">
        <v>17000</v>
      </c>
      <c r="T614" s="489">
        <v>13800</v>
      </c>
      <c r="U614" s="490">
        <v>15000</v>
      </c>
      <c r="V614" s="491">
        <v>17000</v>
      </c>
      <c r="W614" s="489">
        <v>13350</v>
      </c>
      <c r="X614" s="490">
        <v>14800</v>
      </c>
      <c r="Y614" s="491">
        <v>16800</v>
      </c>
      <c r="Z614" s="489">
        <v>13550</v>
      </c>
      <c r="AA614" s="490">
        <v>15000</v>
      </c>
      <c r="AB614" s="491">
        <v>17000</v>
      </c>
      <c r="AC614" s="489">
        <v>13850</v>
      </c>
      <c r="AD614" s="490">
        <v>15000</v>
      </c>
      <c r="AE614" s="491">
        <v>17000</v>
      </c>
      <c r="AF614" s="489">
        <v>14000</v>
      </c>
      <c r="AG614" s="490">
        <v>15000</v>
      </c>
      <c r="AH614" s="491">
        <v>17000</v>
      </c>
      <c r="AI614" s="490">
        <v>13450</v>
      </c>
      <c r="AJ614" s="490">
        <v>14900</v>
      </c>
      <c r="AK614" s="491">
        <v>16900</v>
      </c>
      <c r="AM614" s="103"/>
      <c r="AN614" s="103"/>
      <c r="AO614" s="103"/>
    </row>
    <row r="615" spans="1:41" s="11" customFormat="1" ht="15" customHeight="1" thickBot="1" x14ac:dyDescent="0.3">
      <c r="A615" s="720"/>
      <c r="B615" s="28"/>
      <c r="C615" s="453" t="s">
        <v>682</v>
      </c>
      <c r="D615" s="454" t="s">
        <v>27</v>
      </c>
      <c r="E615" s="455">
        <f t="shared" si="57"/>
        <v>18966.666666666668</v>
      </c>
      <c r="G615" s="36">
        <f t="shared" si="58"/>
        <v>27</v>
      </c>
      <c r="H615" s="498">
        <f t="shared" si="59"/>
        <v>15711.111111111111</v>
      </c>
      <c r="I615" s="501">
        <f t="shared" si="60"/>
        <v>15966.666666666666</v>
      </c>
      <c r="J615" s="499">
        <f t="shared" si="61"/>
        <v>18966.666666666668</v>
      </c>
      <c r="K615" s="498">
        <v>15850</v>
      </c>
      <c r="L615" s="501">
        <v>16000</v>
      </c>
      <c r="M615" s="500">
        <v>19000</v>
      </c>
      <c r="N615" s="498">
        <v>15700</v>
      </c>
      <c r="O615" s="501">
        <v>16000</v>
      </c>
      <c r="P615" s="500">
        <v>19000</v>
      </c>
      <c r="Q615" s="498">
        <v>15850</v>
      </c>
      <c r="R615" s="501">
        <v>16000</v>
      </c>
      <c r="S615" s="500">
        <v>19000</v>
      </c>
      <c r="T615" s="498">
        <v>15800</v>
      </c>
      <c r="U615" s="501">
        <v>16000</v>
      </c>
      <c r="V615" s="500">
        <v>19000</v>
      </c>
      <c r="W615" s="498">
        <v>15350</v>
      </c>
      <c r="X615" s="501">
        <v>15800</v>
      </c>
      <c r="Y615" s="500">
        <v>18800</v>
      </c>
      <c r="Z615" s="498">
        <v>15550</v>
      </c>
      <c r="AA615" s="501">
        <v>16000</v>
      </c>
      <c r="AB615" s="500">
        <v>19000</v>
      </c>
      <c r="AC615" s="498">
        <v>15850</v>
      </c>
      <c r="AD615" s="501">
        <v>16000</v>
      </c>
      <c r="AE615" s="500">
        <v>19000</v>
      </c>
      <c r="AF615" s="498">
        <v>16000</v>
      </c>
      <c r="AG615" s="501">
        <v>16000</v>
      </c>
      <c r="AH615" s="500">
        <v>19000</v>
      </c>
      <c r="AI615" s="501">
        <v>15450</v>
      </c>
      <c r="AJ615" s="501">
        <v>15900</v>
      </c>
      <c r="AK615" s="500">
        <v>18900</v>
      </c>
      <c r="AM615" s="103"/>
      <c r="AN615" s="103"/>
      <c r="AO615" s="103"/>
    </row>
    <row r="616" spans="1:41" s="11" customFormat="1" ht="15" customHeight="1" x14ac:dyDescent="0.25">
      <c r="A616" s="718" t="s">
        <v>1576</v>
      </c>
      <c r="B616" s="28"/>
      <c r="C616" s="516" t="s">
        <v>833</v>
      </c>
      <c r="D616" s="505" t="s">
        <v>27</v>
      </c>
      <c r="E616" s="462">
        <f t="shared" si="57"/>
        <v>5466.666666666667</v>
      </c>
      <c r="G616" s="266">
        <f t="shared" si="58"/>
        <v>27</v>
      </c>
      <c r="H616" s="485">
        <f t="shared" si="59"/>
        <v>3711.1111111111113</v>
      </c>
      <c r="I616" s="486">
        <f t="shared" si="60"/>
        <v>4466.666666666667</v>
      </c>
      <c r="J616" s="533">
        <f t="shared" si="61"/>
        <v>5466.666666666667</v>
      </c>
      <c r="K616" s="485">
        <v>3850</v>
      </c>
      <c r="L616" s="486">
        <v>4500</v>
      </c>
      <c r="M616" s="487">
        <v>5500</v>
      </c>
      <c r="N616" s="485">
        <v>3700</v>
      </c>
      <c r="O616" s="486">
        <v>4500</v>
      </c>
      <c r="P616" s="487">
        <v>5500</v>
      </c>
      <c r="Q616" s="485">
        <v>3850</v>
      </c>
      <c r="R616" s="486">
        <v>4500</v>
      </c>
      <c r="S616" s="487">
        <v>5500</v>
      </c>
      <c r="T616" s="485">
        <v>3800</v>
      </c>
      <c r="U616" s="486">
        <v>4500</v>
      </c>
      <c r="V616" s="487">
        <v>5500</v>
      </c>
      <c r="W616" s="485">
        <v>3350</v>
      </c>
      <c r="X616" s="486">
        <v>4300</v>
      </c>
      <c r="Y616" s="487">
        <v>5300</v>
      </c>
      <c r="Z616" s="485">
        <v>3550</v>
      </c>
      <c r="AA616" s="486">
        <v>4500</v>
      </c>
      <c r="AB616" s="487">
        <v>5500</v>
      </c>
      <c r="AC616" s="485">
        <v>3850</v>
      </c>
      <c r="AD616" s="486">
        <v>4500</v>
      </c>
      <c r="AE616" s="487">
        <v>5500</v>
      </c>
      <c r="AF616" s="485">
        <v>4000</v>
      </c>
      <c r="AG616" s="486">
        <v>4500</v>
      </c>
      <c r="AH616" s="487">
        <v>5500</v>
      </c>
      <c r="AI616" s="486">
        <v>3450</v>
      </c>
      <c r="AJ616" s="486">
        <v>4400</v>
      </c>
      <c r="AK616" s="487">
        <v>5400</v>
      </c>
      <c r="AM616" s="103"/>
      <c r="AN616" s="103"/>
      <c r="AO616" s="103"/>
    </row>
    <row r="617" spans="1:41" s="11" customFormat="1" ht="15" customHeight="1" x14ac:dyDescent="0.25">
      <c r="A617" s="719"/>
      <c r="B617" s="28"/>
      <c r="C617" s="62" t="s">
        <v>832</v>
      </c>
      <c r="D617" s="31" t="s">
        <v>27</v>
      </c>
      <c r="E617" s="59">
        <f t="shared" si="57"/>
        <v>6466.666666666667</v>
      </c>
      <c r="G617" s="32">
        <f t="shared" si="58"/>
        <v>27</v>
      </c>
      <c r="H617" s="498">
        <f t="shared" si="59"/>
        <v>5211.1111111111113</v>
      </c>
      <c r="I617" s="501">
        <f t="shared" si="60"/>
        <v>5966.666666666667</v>
      </c>
      <c r="J617" s="499">
        <f t="shared" si="61"/>
        <v>6466.666666666667</v>
      </c>
      <c r="K617" s="498">
        <v>5350</v>
      </c>
      <c r="L617" s="501">
        <v>6000</v>
      </c>
      <c r="M617" s="500">
        <v>6500</v>
      </c>
      <c r="N617" s="498">
        <v>5200</v>
      </c>
      <c r="O617" s="501">
        <v>6000</v>
      </c>
      <c r="P617" s="500">
        <v>6500</v>
      </c>
      <c r="Q617" s="498">
        <v>5350</v>
      </c>
      <c r="R617" s="501">
        <v>6000</v>
      </c>
      <c r="S617" s="500">
        <v>6500</v>
      </c>
      <c r="T617" s="498">
        <v>5300</v>
      </c>
      <c r="U617" s="501">
        <v>6000</v>
      </c>
      <c r="V617" s="500">
        <v>6500</v>
      </c>
      <c r="W617" s="498">
        <v>4850</v>
      </c>
      <c r="X617" s="501">
        <v>5800</v>
      </c>
      <c r="Y617" s="500">
        <v>6300</v>
      </c>
      <c r="Z617" s="498">
        <v>5050</v>
      </c>
      <c r="AA617" s="501">
        <v>6000</v>
      </c>
      <c r="AB617" s="500">
        <v>6500</v>
      </c>
      <c r="AC617" s="498">
        <v>5350</v>
      </c>
      <c r="AD617" s="501">
        <v>6000</v>
      </c>
      <c r="AE617" s="500">
        <v>6500</v>
      </c>
      <c r="AF617" s="498">
        <v>5500</v>
      </c>
      <c r="AG617" s="501">
        <v>6000</v>
      </c>
      <c r="AH617" s="500">
        <v>6500</v>
      </c>
      <c r="AI617" s="501">
        <v>4950</v>
      </c>
      <c r="AJ617" s="501">
        <v>5900</v>
      </c>
      <c r="AK617" s="500">
        <v>6400</v>
      </c>
      <c r="AM617" s="103"/>
      <c r="AN617" s="103"/>
      <c r="AO617" s="103"/>
    </row>
    <row r="618" spans="1:41" s="11" customFormat="1" ht="15" customHeight="1" x14ac:dyDescent="0.25">
      <c r="A618" s="719"/>
      <c r="B618" s="28"/>
      <c r="C618" s="264" t="s">
        <v>831</v>
      </c>
      <c r="D618" s="496" t="s">
        <v>27</v>
      </c>
      <c r="E618" s="463">
        <f t="shared" si="57"/>
        <v>8466.6666666666661</v>
      </c>
      <c r="G618" s="265">
        <f t="shared" si="58"/>
        <v>27</v>
      </c>
      <c r="H618" s="489">
        <f t="shared" si="59"/>
        <v>6211.1111111111113</v>
      </c>
      <c r="I618" s="490">
        <f t="shared" si="60"/>
        <v>6966.666666666667</v>
      </c>
      <c r="J618" s="459">
        <f t="shared" si="61"/>
        <v>8466.6666666666661</v>
      </c>
      <c r="K618" s="489">
        <v>6350</v>
      </c>
      <c r="L618" s="490">
        <v>7000</v>
      </c>
      <c r="M618" s="491">
        <v>8500</v>
      </c>
      <c r="N618" s="489">
        <v>6200</v>
      </c>
      <c r="O618" s="490">
        <v>7000</v>
      </c>
      <c r="P618" s="491">
        <v>8500</v>
      </c>
      <c r="Q618" s="489">
        <v>6350</v>
      </c>
      <c r="R618" s="490">
        <v>7000</v>
      </c>
      <c r="S618" s="491">
        <v>8500</v>
      </c>
      <c r="T618" s="489">
        <v>6300</v>
      </c>
      <c r="U618" s="490">
        <v>7000</v>
      </c>
      <c r="V618" s="491">
        <v>8500</v>
      </c>
      <c r="W618" s="489">
        <v>5850</v>
      </c>
      <c r="X618" s="490">
        <v>6800</v>
      </c>
      <c r="Y618" s="491">
        <v>8300</v>
      </c>
      <c r="Z618" s="489">
        <v>6050</v>
      </c>
      <c r="AA618" s="490">
        <v>7000</v>
      </c>
      <c r="AB618" s="491">
        <v>8500</v>
      </c>
      <c r="AC618" s="489">
        <v>6350</v>
      </c>
      <c r="AD618" s="490">
        <v>7000</v>
      </c>
      <c r="AE618" s="491">
        <v>8500</v>
      </c>
      <c r="AF618" s="489">
        <v>6500</v>
      </c>
      <c r="AG618" s="490">
        <v>7000</v>
      </c>
      <c r="AH618" s="491">
        <v>8500</v>
      </c>
      <c r="AI618" s="490">
        <v>5950</v>
      </c>
      <c r="AJ618" s="490">
        <v>6900</v>
      </c>
      <c r="AK618" s="491">
        <v>8400</v>
      </c>
      <c r="AM618" s="103"/>
      <c r="AN618" s="103"/>
      <c r="AO618" s="103"/>
    </row>
    <row r="619" spans="1:41" s="11" customFormat="1" ht="15" customHeight="1" x14ac:dyDescent="0.25">
      <c r="A619" s="719"/>
      <c r="B619" s="28"/>
      <c r="C619" s="62" t="s">
        <v>830</v>
      </c>
      <c r="D619" s="31" t="s">
        <v>27</v>
      </c>
      <c r="E619" s="59">
        <f t="shared" si="57"/>
        <v>9966.6666666666661</v>
      </c>
      <c r="G619" s="32">
        <f t="shared" si="58"/>
        <v>27</v>
      </c>
      <c r="H619" s="498">
        <f t="shared" si="59"/>
        <v>7711.1111111111113</v>
      </c>
      <c r="I619" s="501">
        <f t="shared" si="60"/>
        <v>8966.6666666666661</v>
      </c>
      <c r="J619" s="499">
        <f t="shared" si="61"/>
        <v>9966.6666666666661</v>
      </c>
      <c r="K619" s="498">
        <v>7850</v>
      </c>
      <c r="L619" s="501">
        <v>9000</v>
      </c>
      <c r="M619" s="500">
        <v>10000</v>
      </c>
      <c r="N619" s="498">
        <v>7700</v>
      </c>
      <c r="O619" s="501">
        <v>9000</v>
      </c>
      <c r="P619" s="500">
        <v>10000</v>
      </c>
      <c r="Q619" s="498">
        <v>7850</v>
      </c>
      <c r="R619" s="501">
        <v>9000</v>
      </c>
      <c r="S619" s="500">
        <v>10000</v>
      </c>
      <c r="T619" s="498">
        <v>7800</v>
      </c>
      <c r="U619" s="501">
        <v>9000</v>
      </c>
      <c r="V619" s="500">
        <v>10000</v>
      </c>
      <c r="W619" s="498">
        <v>7350</v>
      </c>
      <c r="X619" s="501">
        <v>8800</v>
      </c>
      <c r="Y619" s="500">
        <v>9800</v>
      </c>
      <c r="Z619" s="498">
        <v>7550</v>
      </c>
      <c r="AA619" s="501">
        <v>9000</v>
      </c>
      <c r="AB619" s="500">
        <v>10000</v>
      </c>
      <c r="AC619" s="498">
        <v>7850</v>
      </c>
      <c r="AD619" s="501">
        <v>9000</v>
      </c>
      <c r="AE619" s="500">
        <v>10000</v>
      </c>
      <c r="AF619" s="498">
        <v>8000</v>
      </c>
      <c r="AG619" s="501">
        <v>9000</v>
      </c>
      <c r="AH619" s="500">
        <v>10000</v>
      </c>
      <c r="AI619" s="501">
        <v>7450</v>
      </c>
      <c r="AJ619" s="501">
        <v>8900</v>
      </c>
      <c r="AK619" s="500">
        <v>9900</v>
      </c>
      <c r="AM619" s="103"/>
      <c r="AN619" s="103"/>
      <c r="AO619" s="103"/>
    </row>
    <row r="620" spans="1:41" s="11" customFormat="1" ht="15" customHeight="1" x14ac:dyDescent="0.25">
      <c r="A620" s="719"/>
      <c r="B620" s="28"/>
      <c r="C620" s="264" t="s">
        <v>829</v>
      </c>
      <c r="D620" s="496" t="s">
        <v>27</v>
      </c>
      <c r="E620" s="463">
        <f t="shared" si="57"/>
        <v>11966.666666666666</v>
      </c>
      <c r="G620" s="265">
        <f t="shared" si="58"/>
        <v>27</v>
      </c>
      <c r="H620" s="489">
        <f t="shared" si="59"/>
        <v>9711.1111111111113</v>
      </c>
      <c r="I620" s="490">
        <f t="shared" si="60"/>
        <v>10966.666666666666</v>
      </c>
      <c r="J620" s="459">
        <f t="shared" si="61"/>
        <v>11966.666666666666</v>
      </c>
      <c r="K620" s="489">
        <v>9850</v>
      </c>
      <c r="L620" s="490">
        <v>11000</v>
      </c>
      <c r="M620" s="491">
        <v>12000</v>
      </c>
      <c r="N620" s="489">
        <v>9700</v>
      </c>
      <c r="O620" s="490">
        <v>11000</v>
      </c>
      <c r="P620" s="491">
        <v>12000</v>
      </c>
      <c r="Q620" s="489">
        <v>9850</v>
      </c>
      <c r="R620" s="490">
        <v>11000</v>
      </c>
      <c r="S620" s="491">
        <v>12000</v>
      </c>
      <c r="T620" s="489">
        <v>9800</v>
      </c>
      <c r="U620" s="490">
        <v>11000</v>
      </c>
      <c r="V620" s="491">
        <v>12000</v>
      </c>
      <c r="W620" s="489">
        <v>9350</v>
      </c>
      <c r="X620" s="490">
        <v>10800</v>
      </c>
      <c r="Y620" s="491">
        <v>11800</v>
      </c>
      <c r="Z620" s="489">
        <v>9550</v>
      </c>
      <c r="AA620" s="490">
        <v>11000</v>
      </c>
      <c r="AB620" s="491">
        <v>12000</v>
      </c>
      <c r="AC620" s="489">
        <v>9850</v>
      </c>
      <c r="AD620" s="490">
        <v>11000</v>
      </c>
      <c r="AE620" s="491">
        <v>12000</v>
      </c>
      <c r="AF620" s="489">
        <v>10000</v>
      </c>
      <c r="AG620" s="490">
        <v>11000</v>
      </c>
      <c r="AH620" s="491">
        <v>12000</v>
      </c>
      <c r="AI620" s="490">
        <v>9450</v>
      </c>
      <c r="AJ620" s="490">
        <v>10900</v>
      </c>
      <c r="AK620" s="491">
        <v>11900</v>
      </c>
      <c r="AM620" s="103"/>
      <c r="AN620" s="103"/>
      <c r="AO620" s="103"/>
    </row>
    <row r="621" spans="1:41" s="11" customFormat="1" ht="15" customHeight="1" x14ac:dyDescent="0.25">
      <c r="A621" s="719"/>
      <c r="B621" s="28"/>
      <c r="C621" s="62" t="s">
        <v>828</v>
      </c>
      <c r="D621" s="31" t="s">
        <v>27</v>
      </c>
      <c r="E621" s="59">
        <f t="shared" si="57"/>
        <v>4466.666666666667</v>
      </c>
      <c r="G621" s="32">
        <f t="shared" si="58"/>
        <v>27</v>
      </c>
      <c r="H621" s="498">
        <f t="shared" si="59"/>
        <v>2711.1111111111113</v>
      </c>
      <c r="I621" s="501">
        <f t="shared" si="60"/>
        <v>3966.6666666666665</v>
      </c>
      <c r="J621" s="499">
        <f t="shared" si="61"/>
        <v>4466.666666666667</v>
      </c>
      <c r="K621" s="498">
        <v>2850</v>
      </c>
      <c r="L621" s="501">
        <v>4000</v>
      </c>
      <c r="M621" s="500">
        <v>4500</v>
      </c>
      <c r="N621" s="498">
        <v>2700</v>
      </c>
      <c r="O621" s="501">
        <v>4000</v>
      </c>
      <c r="P621" s="500">
        <v>4500</v>
      </c>
      <c r="Q621" s="498">
        <v>2850</v>
      </c>
      <c r="R621" s="501">
        <v>4000</v>
      </c>
      <c r="S621" s="500">
        <v>4500</v>
      </c>
      <c r="T621" s="498">
        <v>2800</v>
      </c>
      <c r="U621" s="501">
        <v>4000</v>
      </c>
      <c r="V621" s="500">
        <v>4500</v>
      </c>
      <c r="W621" s="498">
        <v>2350</v>
      </c>
      <c r="X621" s="501">
        <v>3800</v>
      </c>
      <c r="Y621" s="500">
        <v>4300</v>
      </c>
      <c r="Z621" s="498">
        <v>2550</v>
      </c>
      <c r="AA621" s="501">
        <v>4000</v>
      </c>
      <c r="AB621" s="500">
        <v>4500</v>
      </c>
      <c r="AC621" s="498">
        <v>2850</v>
      </c>
      <c r="AD621" s="501">
        <v>4000</v>
      </c>
      <c r="AE621" s="500">
        <v>4500</v>
      </c>
      <c r="AF621" s="498">
        <v>3000</v>
      </c>
      <c r="AG621" s="501">
        <v>4000</v>
      </c>
      <c r="AH621" s="500">
        <v>4500</v>
      </c>
      <c r="AI621" s="501">
        <v>2450</v>
      </c>
      <c r="AJ621" s="501">
        <v>3900</v>
      </c>
      <c r="AK621" s="500">
        <v>4400</v>
      </c>
      <c r="AM621" s="103"/>
      <c r="AN621" s="103"/>
      <c r="AO621" s="103"/>
    </row>
    <row r="622" spans="1:41" s="11" customFormat="1" ht="15" customHeight="1" x14ac:dyDescent="0.25">
      <c r="A622" s="719"/>
      <c r="B622" s="28"/>
      <c r="C622" s="264" t="s">
        <v>827</v>
      </c>
      <c r="D622" s="496" t="s">
        <v>27</v>
      </c>
      <c r="E622" s="463">
        <f t="shared" si="57"/>
        <v>5966.666666666667</v>
      </c>
      <c r="G622" s="265">
        <f t="shared" si="58"/>
        <v>27</v>
      </c>
      <c r="H622" s="489">
        <f t="shared" si="59"/>
        <v>4711.1111111111113</v>
      </c>
      <c r="I622" s="490">
        <f t="shared" si="60"/>
        <v>5466.666666666667</v>
      </c>
      <c r="J622" s="459">
        <f t="shared" si="61"/>
        <v>5966.666666666667</v>
      </c>
      <c r="K622" s="489">
        <v>4850</v>
      </c>
      <c r="L622" s="490">
        <v>5500</v>
      </c>
      <c r="M622" s="491">
        <v>6000</v>
      </c>
      <c r="N622" s="489">
        <v>4700</v>
      </c>
      <c r="O622" s="490">
        <v>5500</v>
      </c>
      <c r="P622" s="491">
        <v>6000</v>
      </c>
      <c r="Q622" s="489">
        <v>4850</v>
      </c>
      <c r="R622" s="490">
        <v>5500</v>
      </c>
      <c r="S622" s="491">
        <v>6000</v>
      </c>
      <c r="T622" s="489">
        <v>4800</v>
      </c>
      <c r="U622" s="490">
        <v>5500</v>
      </c>
      <c r="V622" s="491">
        <v>6000</v>
      </c>
      <c r="W622" s="489">
        <v>4350</v>
      </c>
      <c r="X622" s="490">
        <v>5300</v>
      </c>
      <c r="Y622" s="491">
        <v>5800</v>
      </c>
      <c r="Z622" s="489">
        <v>4550</v>
      </c>
      <c r="AA622" s="490">
        <v>5500</v>
      </c>
      <c r="AB622" s="491">
        <v>6000</v>
      </c>
      <c r="AC622" s="489">
        <v>4850</v>
      </c>
      <c r="AD622" s="490">
        <v>5500</v>
      </c>
      <c r="AE622" s="491">
        <v>6000</v>
      </c>
      <c r="AF622" s="489">
        <v>5000</v>
      </c>
      <c r="AG622" s="490">
        <v>5500</v>
      </c>
      <c r="AH622" s="491">
        <v>6000</v>
      </c>
      <c r="AI622" s="490">
        <v>4450</v>
      </c>
      <c r="AJ622" s="490">
        <v>5400</v>
      </c>
      <c r="AK622" s="491">
        <v>5900</v>
      </c>
      <c r="AM622" s="103"/>
      <c r="AN622" s="103"/>
      <c r="AO622" s="103"/>
    </row>
    <row r="623" spans="1:41" s="11" customFormat="1" ht="15" customHeight="1" x14ac:dyDescent="0.25">
      <c r="A623" s="719"/>
      <c r="B623" s="28"/>
      <c r="C623" s="62" t="s">
        <v>826</v>
      </c>
      <c r="D623" s="31" t="s">
        <v>27</v>
      </c>
      <c r="E623" s="59">
        <f t="shared" si="57"/>
        <v>9966.6666666666661</v>
      </c>
      <c r="G623" s="32">
        <f t="shared" si="58"/>
        <v>27</v>
      </c>
      <c r="H623" s="498">
        <f t="shared" si="59"/>
        <v>7711.1111111111113</v>
      </c>
      <c r="I623" s="501">
        <f t="shared" si="60"/>
        <v>8966.6666666666661</v>
      </c>
      <c r="J623" s="499">
        <f t="shared" si="61"/>
        <v>9966.6666666666661</v>
      </c>
      <c r="K623" s="498">
        <v>7850</v>
      </c>
      <c r="L623" s="501">
        <v>9000</v>
      </c>
      <c r="M623" s="500">
        <v>10000</v>
      </c>
      <c r="N623" s="498">
        <v>7700</v>
      </c>
      <c r="O623" s="501">
        <v>9000</v>
      </c>
      <c r="P623" s="500">
        <v>10000</v>
      </c>
      <c r="Q623" s="498">
        <v>7850</v>
      </c>
      <c r="R623" s="501">
        <v>9000</v>
      </c>
      <c r="S623" s="500">
        <v>10000</v>
      </c>
      <c r="T623" s="498">
        <v>7800</v>
      </c>
      <c r="U623" s="501">
        <v>9000</v>
      </c>
      <c r="V623" s="500">
        <v>10000</v>
      </c>
      <c r="W623" s="498">
        <v>7350</v>
      </c>
      <c r="X623" s="501">
        <v>8800</v>
      </c>
      <c r="Y623" s="500">
        <v>9800</v>
      </c>
      <c r="Z623" s="498">
        <v>7550</v>
      </c>
      <c r="AA623" s="501">
        <v>9000</v>
      </c>
      <c r="AB623" s="500">
        <v>10000</v>
      </c>
      <c r="AC623" s="498">
        <v>7850</v>
      </c>
      <c r="AD623" s="501">
        <v>9000</v>
      </c>
      <c r="AE623" s="500">
        <v>10000</v>
      </c>
      <c r="AF623" s="498">
        <v>8000</v>
      </c>
      <c r="AG623" s="501">
        <v>9000</v>
      </c>
      <c r="AH623" s="500">
        <v>10000</v>
      </c>
      <c r="AI623" s="501">
        <v>7450</v>
      </c>
      <c r="AJ623" s="501">
        <v>8900</v>
      </c>
      <c r="AK623" s="500">
        <v>9900</v>
      </c>
      <c r="AM623" s="103"/>
      <c r="AN623" s="103"/>
      <c r="AO623" s="103"/>
    </row>
    <row r="624" spans="1:41" s="11" customFormat="1" ht="15" customHeight="1" x14ac:dyDescent="0.25">
      <c r="A624" s="719"/>
      <c r="B624" s="28"/>
      <c r="C624" s="264" t="s">
        <v>825</v>
      </c>
      <c r="D624" s="496" t="s">
        <v>27</v>
      </c>
      <c r="E624" s="463">
        <f t="shared" si="57"/>
        <v>11966.666666666666</v>
      </c>
      <c r="G624" s="265">
        <f t="shared" si="58"/>
        <v>27</v>
      </c>
      <c r="H624" s="489">
        <f t="shared" si="59"/>
        <v>9711.1111111111113</v>
      </c>
      <c r="I624" s="490">
        <f t="shared" si="60"/>
        <v>10966.666666666666</v>
      </c>
      <c r="J624" s="459">
        <f t="shared" si="61"/>
        <v>11966.666666666666</v>
      </c>
      <c r="K624" s="489">
        <v>9850</v>
      </c>
      <c r="L624" s="490">
        <v>11000</v>
      </c>
      <c r="M624" s="491">
        <v>12000</v>
      </c>
      <c r="N624" s="489">
        <v>9700</v>
      </c>
      <c r="O624" s="490">
        <v>11000</v>
      </c>
      <c r="P624" s="491">
        <v>12000</v>
      </c>
      <c r="Q624" s="489">
        <v>9850</v>
      </c>
      <c r="R624" s="490">
        <v>11000</v>
      </c>
      <c r="S624" s="491">
        <v>12000</v>
      </c>
      <c r="T624" s="489">
        <v>9800</v>
      </c>
      <c r="U624" s="490">
        <v>11000</v>
      </c>
      <c r="V624" s="491">
        <v>12000</v>
      </c>
      <c r="W624" s="489">
        <v>9350</v>
      </c>
      <c r="X624" s="490">
        <v>10800</v>
      </c>
      <c r="Y624" s="491">
        <v>11800</v>
      </c>
      <c r="Z624" s="489">
        <v>9550</v>
      </c>
      <c r="AA624" s="490">
        <v>11000</v>
      </c>
      <c r="AB624" s="491">
        <v>12000</v>
      </c>
      <c r="AC624" s="489">
        <v>9850</v>
      </c>
      <c r="AD624" s="490">
        <v>11000</v>
      </c>
      <c r="AE624" s="491">
        <v>12000</v>
      </c>
      <c r="AF624" s="489">
        <v>10000</v>
      </c>
      <c r="AG624" s="490">
        <v>11000</v>
      </c>
      <c r="AH624" s="491">
        <v>12000</v>
      </c>
      <c r="AI624" s="490">
        <v>9450</v>
      </c>
      <c r="AJ624" s="490">
        <v>10900</v>
      </c>
      <c r="AK624" s="491">
        <v>11900</v>
      </c>
      <c r="AM624" s="103"/>
      <c r="AN624" s="103"/>
      <c r="AO624" s="103"/>
    </row>
    <row r="625" spans="1:41" s="11" customFormat="1" ht="15" customHeight="1" thickBot="1" x14ac:dyDescent="0.3">
      <c r="A625" s="720"/>
      <c r="B625" s="28"/>
      <c r="C625" s="453" t="s">
        <v>824</v>
      </c>
      <c r="D625" s="454" t="s">
        <v>27</v>
      </c>
      <c r="E625" s="455">
        <f t="shared" si="57"/>
        <v>14966.666666666666</v>
      </c>
      <c r="G625" s="36">
        <f t="shared" si="58"/>
        <v>27</v>
      </c>
      <c r="H625" s="529">
        <f t="shared" si="59"/>
        <v>12711.111111111111</v>
      </c>
      <c r="I625" s="532">
        <f t="shared" si="60"/>
        <v>13966.666666666666</v>
      </c>
      <c r="J625" s="530">
        <f t="shared" si="61"/>
        <v>14966.666666666666</v>
      </c>
      <c r="K625" s="529">
        <v>12850</v>
      </c>
      <c r="L625" s="532">
        <v>14000</v>
      </c>
      <c r="M625" s="531">
        <v>15000</v>
      </c>
      <c r="N625" s="529">
        <v>12700</v>
      </c>
      <c r="O625" s="532">
        <v>14000</v>
      </c>
      <c r="P625" s="531">
        <v>15000</v>
      </c>
      <c r="Q625" s="529">
        <v>12850</v>
      </c>
      <c r="R625" s="532">
        <v>14000</v>
      </c>
      <c r="S625" s="531">
        <v>15000</v>
      </c>
      <c r="T625" s="529">
        <v>12800</v>
      </c>
      <c r="U625" s="532">
        <v>14000</v>
      </c>
      <c r="V625" s="531">
        <v>15000</v>
      </c>
      <c r="W625" s="529">
        <v>12350</v>
      </c>
      <c r="X625" s="532">
        <v>13800</v>
      </c>
      <c r="Y625" s="531">
        <v>14800</v>
      </c>
      <c r="Z625" s="529">
        <v>12550</v>
      </c>
      <c r="AA625" s="532">
        <v>14000</v>
      </c>
      <c r="AB625" s="531">
        <v>15000</v>
      </c>
      <c r="AC625" s="529">
        <v>12850</v>
      </c>
      <c r="AD625" s="532">
        <v>14000</v>
      </c>
      <c r="AE625" s="531">
        <v>15000</v>
      </c>
      <c r="AF625" s="529">
        <v>13000</v>
      </c>
      <c r="AG625" s="532">
        <v>14000</v>
      </c>
      <c r="AH625" s="531">
        <v>15000</v>
      </c>
      <c r="AI625" s="532">
        <v>12450</v>
      </c>
      <c r="AJ625" s="532">
        <v>13900</v>
      </c>
      <c r="AK625" s="531">
        <v>14900</v>
      </c>
      <c r="AM625" s="103"/>
      <c r="AN625" s="103"/>
      <c r="AO625" s="103"/>
    </row>
    <row r="626" spans="1:41" s="11" customFormat="1" ht="15" customHeight="1" x14ac:dyDescent="0.25">
      <c r="A626" s="718" t="s">
        <v>1531</v>
      </c>
      <c r="B626" s="28"/>
      <c r="C626" s="516" t="s">
        <v>838</v>
      </c>
      <c r="D626" s="505" t="s">
        <v>27</v>
      </c>
      <c r="E626" s="462">
        <f t="shared" si="57"/>
        <v>4966.666666666667</v>
      </c>
      <c r="G626" s="266">
        <f t="shared" si="58"/>
        <v>27</v>
      </c>
      <c r="H626" s="489">
        <f t="shared" si="59"/>
        <v>3711.1111111111113</v>
      </c>
      <c r="I626" s="490">
        <f t="shared" si="60"/>
        <v>4466.666666666667</v>
      </c>
      <c r="J626" s="459">
        <f t="shared" si="61"/>
        <v>4966.666666666667</v>
      </c>
      <c r="K626" s="489">
        <v>3850</v>
      </c>
      <c r="L626" s="490">
        <v>4500</v>
      </c>
      <c r="M626" s="491">
        <v>5000</v>
      </c>
      <c r="N626" s="489">
        <v>3700</v>
      </c>
      <c r="O626" s="490">
        <v>4500</v>
      </c>
      <c r="P626" s="491">
        <v>5000</v>
      </c>
      <c r="Q626" s="489">
        <v>3850</v>
      </c>
      <c r="R626" s="490">
        <v>4500</v>
      </c>
      <c r="S626" s="491">
        <v>5000</v>
      </c>
      <c r="T626" s="489">
        <v>3800</v>
      </c>
      <c r="U626" s="490">
        <v>4500</v>
      </c>
      <c r="V626" s="491">
        <v>5000</v>
      </c>
      <c r="W626" s="489">
        <v>3350</v>
      </c>
      <c r="X626" s="490">
        <v>4300</v>
      </c>
      <c r="Y626" s="491">
        <v>4800</v>
      </c>
      <c r="Z626" s="489">
        <v>3550</v>
      </c>
      <c r="AA626" s="490">
        <v>4500</v>
      </c>
      <c r="AB626" s="491">
        <v>5000</v>
      </c>
      <c r="AC626" s="489">
        <v>3850</v>
      </c>
      <c r="AD626" s="490">
        <v>4500</v>
      </c>
      <c r="AE626" s="491">
        <v>5000</v>
      </c>
      <c r="AF626" s="489">
        <v>4000</v>
      </c>
      <c r="AG626" s="490">
        <v>4500</v>
      </c>
      <c r="AH626" s="491">
        <v>5000</v>
      </c>
      <c r="AI626" s="490">
        <v>3450</v>
      </c>
      <c r="AJ626" s="490">
        <v>4400</v>
      </c>
      <c r="AK626" s="491">
        <v>4900</v>
      </c>
      <c r="AM626" s="103"/>
      <c r="AN626" s="103"/>
      <c r="AO626" s="103"/>
    </row>
    <row r="627" spans="1:41" s="11" customFormat="1" ht="15" customHeight="1" x14ac:dyDescent="0.25">
      <c r="A627" s="719"/>
      <c r="B627" s="28"/>
      <c r="C627" s="62" t="s">
        <v>837</v>
      </c>
      <c r="D627" s="31" t="s">
        <v>27</v>
      </c>
      <c r="E627" s="59">
        <f t="shared" si="57"/>
        <v>6466.666666666667</v>
      </c>
      <c r="G627" s="32">
        <f t="shared" si="58"/>
        <v>27</v>
      </c>
      <c r="H627" s="498">
        <f t="shared" si="59"/>
        <v>4711.1111111111113</v>
      </c>
      <c r="I627" s="501">
        <f t="shared" si="60"/>
        <v>5966.666666666667</v>
      </c>
      <c r="J627" s="499">
        <f t="shared" si="61"/>
        <v>6466.666666666667</v>
      </c>
      <c r="K627" s="498">
        <v>4850</v>
      </c>
      <c r="L627" s="501">
        <v>6000</v>
      </c>
      <c r="M627" s="500">
        <v>6500</v>
      </c>
      <c r="N627" s="498">
        <v>4700</v>
      </c>
      <c r="O627" s="501">
        <v>6000</v>
      </c>
      <c r="P627" s="500">
        <v>6500</v>
      </c>
      <c r="Q627" s="498">
        <v>4850</v>
      </c>
      <c r="R627" s="501">
        <v>6000</v>
      </c>
      <c r="S627" s="500">
        <v>6500</v>
      </c>
      <c r="T627" s="498">
        <v>4800</v>
      </c>
      <c r="U627" s="501">
        <v>6000</v>
      </c>
      <c r="V627" s="500">
        <v>6500</v>
      </c>
      <c r="W627" s="498">
        <v>4350</v>
      </c>
      <c r="X627" s="501">
        <v>5800</v>
      </c>
      <c r="Y627" s="500">
        <v>6300</v>
      </c>
      <c r="Z627" s="498">
        <v>4550</v>
      </c>
      <c r="AA627" s="501">
        <v>6000</v>
      </c>
      <c r="AB627" s="500">
        <v>6500</v>
      </c>
      <c r="AC627" s="498">
        <v>4850</v>
      </c>
      <c r="AD627" s="501">
        <v>6000</v>
      </c>
      <c r="AE627" s="500">
        <v>6500</v>
      </c>
      <c r="AF627" s="498">
        <v>5000</v>
      </c>
      <c r="AG627" s="501">
        <v>6000</v>
      </c>
      <c r="AH627" s="500">
        <v>6500</v>
      </c>
      <c r="AI627" s="501">
        <v>4450</v>
      </c>
      <c r="AJ627" s="501">
        <v>5900</v>
      </c>
      <c r="AK627" s="500">
        <v>6400</v>
      </c>
      <c r="AM627" s="103"/>
      <c r="AN627" s="103"/>
      <c r="AO627" s="103"/>
    </row>
    <row r="628" spans="1:41" s="11" customFormat="1" ht="15" customHeight="1" x14ac:dyDescent="0.25">
      <c r="A628" s="719"/>
      <c r="B628" s="28"/>
      <c r="C628" s="264" t="s">
        <v>836</v>
      </c>
      <c r="D628" s="496" t="s">
        <v>27</v>
      </c>
      <c r="E628" s="463">
        <f t="shared" si="57"/>
        <v>7916.666666666667</v>
      </c>
      <c r="G628" s="265">
        <f t="shared" si="58"/>
        <v>27</v>
      </c>
      <c r="H628" s="489">
        <f t="shared" si="59"/>
        <v>6211.1111111111113</v>
      </c>
      <c r="I628" s="490">
        <f t="shared" si="60"/>
        <v>6766.666666666667</v>
      </c>
      <c r="J628" s="459">
        <f t="shared" si="61"/>
        <v>7916.666666666667</v>
      </c>
      <c r="K628" s="489">
        <v>6350</v>
      </c>
      <c r="L628" s="490">
        <v>6800</v>
      </c>
      <c r="M628" s="491">
        <v>7950</v>
      </c>
      <c r="N628" s="489">
        <v>6200</v>
      </c>
      <c r="O628" s="490">
        <v>6800</v>
      </c>
      <c r="P628" s="491">
        <v>7950</v>
      </c>
      <c r="Q628" s="489">
        <v>6350</v>
      </c>
      <c r="R628" s="490">
        <v>6800</v>
      </c>
      <c r="S628" s="491">
        <v>7950</v>
      </c>
      <c r="T628" s="489">
        <v>6300</v>
      </c>
      <c r="U628" s="490">
        <v>6800</v>
      </c>
      <c r="V628" s="491">
        <v>7950</v>
      </c>
      <c r="W628" s="489">
        <v>5850</v>
      </c>
      <c r="X628" s="490">
        <v>6600</v>
      </c>
      <c r="Y628" s="491">
        <v>7750</v>
      </c>
      <c r="Z628" s="489">
        <v>6050</v>
      </c>
      <c r="AA628" s="490">
        <v>6800</v>
      </c>
      <c r="AB628" s="491">
        <v>7950</v>
      </c>
      <c r="AC628" s="489">
        <v>6350</v>
      </c>
      <c r="AD628" s="490">
        <v>6800</v>
      </c>
      <c r="AE628" s="491">
        <v>7950</v>
      </c>
      <c r="AF628" s="489">
        <v>6500</v>
      </c>
      <c r="AG628" s="490">
        <v>6800</v>
      </c>
      <c r="AH628" s="491">
        <v>7950</v>
      </c>
      <c r="AI628" s="490">
        <v>5950</v>
      </c>
      <c r="AJ628" s="490">
        <v>6700</v>
      </c>
      <c r="AK628" s="491">
        <v>7850</v>
      </c>
      <c r="AM628" s="103"/>
      <c r="AN628" s="103"/>
      <c r="AO628" s="103"/>
    </row>
    <row r="629" spans="1:41" s="11" customFormat="1" ht="15" customHeight="1" x14ac:dyDescent="0.25">
      <c r="A629" s="719"/>
      <c r="B629" s="28"/>
      <c r="C629" s="62" t="s">
        <v>835</v>
      </c>
      <c r="D629" s="31" t="s">
        <v>27</v>
      </c>
      <c r="E629" s="59">
        <f t="shared" si="57"/>
        <v>8966.6666666666661</v>
      </c>
      <c r="G629" s="32">
        <f t="shared" si="58"/>
        <v>27</v>
      </c>
      <c r="H629" s="498">
        <f t="shared" si="59"/>
        <v>7211.1111111111113</v>
      </c>
      <c r="I629" s="501">
        <f t="shared" si="60"/>
        <v>7966.666666666667</v>
      </c>
      <c r="J629" s="499">
        <f t="shared" si="61"/>
        <v>8966.6666666666661</v>
      </c>
      <c r="K629" s="498">
        <v>7350</v>
      </c>
      <c r="L629" s="501">
        <v>8000</v>
      </c>
      <c r="M629" s="500">
        <v>9000</v>
      </c>
      <c r="N629" s="498">
        <v>7200</v>
      </c>
      <c r="O629" s="501">
        <v>8000</v>
      </c>
      <c r="P629" s="500">
        <v>9000</v>
      </c>
      <c r="Q629" s="498">
        <v>7350</v>
      </c>
      <c r="R629" s="501">
        <v>8000</v>
      </c>
      <c r="S629" s="500">
        <v>9000</v>
      </c>
      <c r="T629" s="498">
        <v>7300</v>
      </c>
      <c r="U629" s="501">
        <v>8000</v>
      </c>
      <c r="V629" s="500">
        <v>9000</v>
      </c>
      <c r="W629" s="498">
        <v>6850</v>
      </c>
      <c r="X629" s="501">
        <v>7800</v>
      </c>
      <c r="Y629" s="500">
        <v>8800</v>
      </c>
      <c r="Z629" s="498">
        <v>7050</v>
      </c>
      <c r="AA629" s="501">
        <v>8000</v>
      </c>
      <c r="AB629" s="500">
        <v>9000</v>
      </c>
      <c r="AC629" s="498">
        <v>7350</v>
      </c>
      <c r="AD629" s="501">
        <v>8000</v>
      </c>
      <c r="AE629" s="500">
        <v>9000</v>
      </c>
      <c r="AF629" s="498">
        <v>7500</v>
      </c>
      <c r="AG629" s="501">
        <v>8000</v>
      </c>
      <c r="AH629" s="500">
        <v>9000</v>
      </c>
      <c r="AI629" s="501">
        <v>6950</v>
      </c>
      <c r="AJ629" s="501">
        <v>7900</v>
      </c>
      <c r="AK629" s="500">
        <v>8900</v>
      </c>
      <c r="AM629" s="103"/>
      <c r="AN629" s="103"/>
      <c r="AO629" s="103"/>
    </row>
    <row r="630" spans="1:41" s="11" customFormat="1" ht="15" customHeight="1" x14ac:dyDescent="0.25">
      <c r="A630" s="719"/>
      <c r="B630" s="28"/>
      <c r="C630" s="264" t="s">
        <v>834</v>
      </c>
      <c r="D630" s="496" t="s">
        <v>27</v>
      </c>
      <c r="E630" s="463">
        <f t="shared" si="57"/>
        <v>13794.444444444445</v>
      </c>
      <c r="G630" s="265">
        <f t="shared" si="58"/>
        <v>27</v>
      </c>
      <c r="H630" s="489">
        <f t="shared" si="59"/>
        <v>10894.444444444445</v>
      </c>
      <c r="I630" s="490">
        <f t="shared" si="60"/>
        <v>12400</v>
      </c>
      <c r="J630" s="459">
        <f t="shared" si="61"/>
        <v>13794.444444444445</v>
      </c>
      <c r="K630" s="489">
        <v>11100</v>
      </c>
      <c r="L630" s="490">
        <v>12500</v>
      </c>
      <c r="M630" s="491">
        <v>14000</v>
      </c>
      <c r="N630" s="489">
        <v>10950</v>
      </c>
      <c r="O630" s="490">
        <v>12500</v>
      </c>
      <c r="P630" s="491">
        <v>14000</v>
      </c>
      <c r="Q630" s="489">
        <v>11100</v>
      </c>
      <c r="R630" s="490">
        <v>12500</v>
      </c>
      <c r="S630" s="491">
        <v>14000</v>
      </c>
      <c r="T630" s="489">
        <v>11050</v>
      </c>
      <c r="U630" s="490">
        <v>12500</v>
      </c>
      <c r="V630" s="491">
        <v>14000</v>
      </c>
      <c r="W630" s="489">
        <v>10400</v>
      </c>
      <c r="X630" s="490">
        <v>12100</v>
      </c>
      <c r="Y630" s="491">
        <v>13500</v>
      </c>
      <c r="Z630" s="489">
        <v>10600</v>
      </c>
      <c r="AA630" s="490">
        <v>12300</v>
      </c>
      <c r="AB630" s="491">
        <v>13700</v>
      </c>
      <c r="AC630" s="489">
        <v>11100</v>
      </c>
      <c r="AD630" s="490">
        <v>12500</v>
      </c>
      <c r="AE630" s="491">
        <v>14000</v>
      </c>
      <c r="AF630" s="489">
        <v>11250</v>
      </c>
      <c r="AG630" s="490">
        <v>12500</v>
      </c>
      <c r="AH630" s="491">
        <v>14000</v>
      </c>
      <c r="AI630" s="490">
        <v>10500</v>
      </c>
      <c r="AJ630" s="490">
        <v>12200</v>
      </c>
      <c r="AK630" s="491">
        <v>12950</v>
      </c>
      <c r="AM630" s="103"/>
      <c r="AN630" s="103"/>
      <c r="AO630" s="103"/>
    </row>
    <row r="631" spans="1:41" s="11" customFormat="1" ht="15" customHeight="1" x14ac:dyDescent="0.25">
      <c r="A631" s="719"/>
      <c r="B631" s="28"/>
      <c r="C631" s="62" t="s">
        <v>848</v>
      </c>
      <c r="D631" s="31" t="s">
        <v>27</v>
      </c>
      <c r="E631" s="59">
        <f t="shared" si="57"/>
        <v>4466.666666666667</v>
      </c>
      <c r="G631" s="32">
        <f t="shared" si="58"/>
        <v>27</v>
      </c>
      <c r="H631" s="498">
        <f t="shared" si="59"/>
        <v>3211.1111111111113</v>
      </c>
      <c r="I631" s="501">
        <f t="shared" si="60"/>
        <v>3966.6666666666665</v>
      </c>
      <c r="J631" s="499">
        <f t="shared" si="61"/>
        <v>4466.666666666667</v>
      </c>
      <c r="K631" s="498">
        <v>3350</v>
      </c>
      <c r="L631" s="501">
        <v>4000</v>
      </c>
      <c r="M631" s="500">
        <v>4500</v>
      </c>
      <c r="N631" s="498">
        <v>3200</v>
      </c>
      <c r="O631" s="501">
        <v>4000</v>
      </c>
      <c r="P631" s="500">
        <v>4500</v>
      </c>
      <c r="Q631" s="498">
        <v>3350</v>
      </c>
      <c r="R631" s="501">
        <v>4000</v>
      </c>
      <c r="S631" s="500">
        <v>4500</v>
      </c>
      <c r="T631" s="498">
        <v>3300</v>
      </c>
      <c r="U631" s="501">
        <v>4000</v>
      </c>
      <c r="V631" s="500">
        <v>4500</v>
      </c>
      <c r="W631" s="498">
        <v>2850</v>
      </c>
      <c r="X631" s="501">
        <v>3800</v>
      </c>
      <c r="Y631" s="500">
        <v>4300</v>
      </c>
      <c r="Z631" s="498">
        <v>3050</v>
      </c>
      <c r="AA631" s="501">
        <v>4000</v>
      </c>
      <c r="AB631" s="500">
        <v>4500</v>
      </c>
      <c r="AC631" s="498">
        <v>3350</v>
      </c>
      <c r="AD631" s="501">
        <v>4000</v>
      </c>
      <c r="AE631" s="500">
        <v>4500</v>
      </c>
      <c r="AF631" s="498">
        <v>3500</v>
      </c>
      <c r="AG631" s="501">
        <v>4000</v>
      </c>
      <c r="AH631" s="500">
        <v>4500</v>
      </c>
      <c r="AI631" s="501">
        <v>2950</v>
      </c>
      <c r="AJ631" s="501">
        <v>3900</v>
      </c>
      <c r="AK631" s="500">
        <v>4400</v>
      </c>
      <c r="AM631" s="103"/>
      <c r="AN631" s="103"/>
      <c r="AO631" s="103"/>
    </row>
    <row r="632" spans="1:41" s="11" customFormat="1" ht="15" customHeight="1" x14ac:dyDescent="0.25">
      <c r="A632" s="719"/>
      <c r="B632" s="28"/>
      <c r="C632" s="264" t="s">
        <v>847</v>
      </c>
      <c r="D632" s="496" t="s">
        <v>27</v>
      </c>
      <c r="E632" s="463">
        <f t="shared" si="57"/>
        <v>5966.666666666667</v>
      </c>
      <c r="G632" s="265">
        <f t="shared" si="58"/>
        <v>27</v>
      </c>
      <c r="H632" s="489">
        <f t="shared" si="59"/>
        <v>3811.1111111111113</v>
      </c>
      <c r="I632" s="490">
        <f t="shared" si="60"/>
        <v>4966.666666666667</v>
      </c>
      <c r="J632" s="459">
        <f t="shared" si="61"/>
        <v>5966.666666666667</v>
      </c>
      <c r="K632" s="489">
        <v>3950</v>
      </c>
      <c r="L632" s="490">
        <v>5000</v>
      </c>
      <c r="M632" s="491">
        <v>6000</v>
      </c>
      <c r="N632" s="489">
        <v>3800</v>
      </c>
      <c r="O632" s="490">
        <v>5000</v>
      </c>
      <c r="P632" s="491">
        <v>6000</v>
      </c>
      <c r="Q632" s="489">
        <v>3950</v>
      </c>
      <c r="R632" s="490">
        <v>5000</v>
      </c>
      <c r="S632" s="491">
        <v>6000</v>
      </c>
      <c r="T632" s="489">
        <v>3900</v>
      </c>
      <c r="U632" s="490">
        <v>5000</v>
      </c>
      <c r="V632" s="491">
        <v>6000</v>
      </c>
      <c r="W632" s="489">
        <v>3450</v>
      </c>
      <c r="X632" s="490">
        <v>4800</v>
      </c>
      <c r="Y632" s="491">
        <v>5800</v>
      </c>
      <c r="Z632" s="489">
        <v>3650</v>
      </c>
      <c r="AA632" s="490">
        <v>5000</v>
      </c>
      <c r="AB632" s="491">
        <v>6000</v>
      </c>
      <c r="AC632" s="489">
        <v>3950</v>
      </c>
      <c r="AD632" s="490">
        <v>5000</v>
      </c>
      <c r="AE632" s="491">
        <v>6000</v>
      </c>
      <c r="AF632" s="489">
        <v>4100</v>
      </c>
      <c r="AG632" s="490">
        <v>5000</v>
      </c>
      <c r="AH632" s="491">
        <v>6000</v>
      </c>
      <c r="AI632" s="490">
        <v>3550</v>
      </c>
      <c r="AJ632" s="490">
        <v>4900</v>
      </c>
      <c r="AK632" s="491">
        <v>5900</v>
      </c>
      <c r="AM632" s="103"/>
      <c r="AN632" s="103"/>
      <c r="AO632" s="103"/>
    </row>
    <row r="633" spans="1:41" s="11" customFormat="1" ht="15" customHeight="1" x14ac:dyDescent="0.25">
      <c r="A633" s="719"/>
      <c r="B633" s="28"/>
      <c r="C633" s="62" t="s">
        <v>846</v>
      </c>
      <c r="D633" s="31" t="s">
        <v>27</v>
      </c>
      <c r="E633" s="59">
        <f t="shared" si="57"/>
        <v>10077.777777777777</v>
      </c>
      <c r="G633" s="32">
        <f t="shared" si="58"/>
        <v>27</v>
      </c>
      <c r="H633" s="498">
        <f t="shared" si="59"/>
        <v>6711.1111111111113</v>
      </c>
      <c r="I633" s="501">
        <f t="shared" si="60"/>
        <v>7966.666666666667</v>
      </c>
      <c r="J633" s="499">
        <f t="shared" si="61"/>
        <v>10077.777777777777</v>
      </c>
      <c r="K633" s="498">
        <v>6850</v>
      </c>
      <c r="L633" s="501">
        <v>8000</v>
      </c>
      <c r="M633" s="500">
        <v>10100</v>
      </c>
      <c r="N633" s="498">
        <v>6700</v>
      </c>
      <c r="O633" s="501">
        <v>8000</v>
      </c>
      <c r="P633" s="500">
        <v>10100</v>
      </c>
      <c r="Q633" s="498">
        <v>6850</v>
      </c>
      <c r="R633" s="501">
        <v>8000</v>
      </c>
      <c r="S633" s="500">
        <v>10100</v>
      </c>
      <c r="T633" s="498">
        <v>6800</v>
      </c>
      <c r="U633" s="501">
        <v>8000</v>
      </c>
      <c r="V633" s="500">
        <v>10100</v>
      </c>
      <c r="W633" s="498">
        <v>6350</v>
      </c>
      <c r="X633" s="501">
        <v>7800</v>
      </c>
      <c r="Y633" s="500">
        <v>9900</v>
      </c>
      <c r="Z633" s="498">
        <v>6550</v>
      </c>
      <c r="AA633" s="501">
        <v>8000</v>
      </c>
      <c r="AB633" s="500">
        <v>10100</v>
      </c>
      <c r="AC633" s="498">
        <v>6850</v>
      </c>
      <c r="AD633" s="501">
        <v>8000</v>
      </c>
      <c r="AE633" s="500">
        <v>10100</v>
      </c>
      <c r="AF633" s="498">
        <v>7000</v>
      </c>
      <c r="AG633" s="501">
        <v>8000</v>
      </c>
      <c r="AH633" s="500">
        <v>10200</v>
      </c>
      <c r="AI633" s="501">
        <v>6450</v>
      </c>
      <c r="AJ633" s="501">
        <v>7900</v>
      </c>
      <c r="AK633" s="500">
        <v>10000</v>
      </c>
      <c r="AM633" s="103"/>
      <c r="AN633" s="103"/>
      <c r="AO633" s="103"/>
    </row>
    <row r="634" spans="1:41" s="11" customFormat="1" ht="15" customHeight="1" x14ac:dyDescent="0.25">
      <c r="A634" s="719"/>
      <c r="B634" s="28"/>
      <c r="C634" s="264" t="s">
        <v>845</v>
      </c>
      <c r="D634" s="496" t="s">
        <v>27</v>
      </c>
      <c r="E634" s="463">
        <f t="shared" si="57"/>
        <v>12966.666666666666</v>
      </c>
      <c r="G634" s="265">
        <f t="shared" si="58"/>
        <v>27</v>
      </c>
      <c r="H634" s="489">
        <f t="shared" si="59"/>
        <v>9711.1111111111113</v>
      </c>
      <c r="I634" s="490">
        <f t="shared" si="60"/>
        <v>10655.555555555555</v>
      </c>
      <c r="J634" s="459">
        <f t="shared" si="61"/>
        <v>12966.666666666666</v>
      </c>
      <c r="K634" s="489">
        <v>9850</v>
      </c>
      <c r="L634" s="490">
        <v>10650</v>
      </c>
      <c r="M634" s="491">
        <v>13000</v>
      </c>
      <c r="N634" s="489">
        <v>9700</v>
      </c>
      <c r="O634" s="490">
        <v>10650</v>
      </c>
      <c r="P634" s="491">
        <v>13000</v>
      </c>
      <c r="Q634" s="489">
        <v>9850</v>
      </c>
      <c r="R634" s="490">
        <v>10650</v>
      </c>
      <c r="S634" s="491">
        <v>13000</v>
      </c>
      <c r="T634" s="489">
        <v>9800</v>
      </c>
      <c r="U634" s="490">
        <v>10650</v>
      </c>
      <c r="V634" s="491">
        <v>13000</v>
      </c>
      <c r="W634" s="489">
        <v>9350</v>
      </c>
      <c r="X634" s="490">
        <v>10450</v>
      </c>
      <c r="Y634" s="491">
        <v>12800</v>
      </c>
      <c r="Z634" s="489">
        <v>9550</v>
      </c>
      <c r="AA634" s="490">
        <v>10650</v>
      </c>
      <c r="AB634" s="491">
        <v>13000</v>
      </c>
      <c r="AC634" s="489">
        <v>9850</v>
      </c>
      <c r="AD634" s="490">
        <v>10650</v>
      </c>
      <c r="AE634" s="491">
        <v>13000</v>
      </c>
      <c r="AF634" s="489">
        <v>10000</v>
      </c>
      <c r="AG634" s="490">
        <v>11000</v>
      </c>
      <c r="AH634" s="491">
        <v>13000</v>
      </c>
      <c r="AI634" s="490">
        <v>9450</v>
      </c>
      <c r="AJ634" s="490">
        <v>10550</v>
      </c>
      <c r="AK634" s="491">
        <v>12900</v>
      </c>
      <c r="AM634" s="103"/>
      <c r="AN634" s="103"/>
      <c r="AO634" s="103"/>
    </row>
    <row r="635" spans="1:41" s="11" customFormat="1" ht="15" customHeight="1" x14ac:dyDescent="0.25">
      <c r="A635" s="719"/>
      <c r="B635" s="28"/>
      <c r="C635" s="62" t="s">
        <v>844</v>
      </c>
      <c r="D635" s="31" t="s">
        <v>27</v>
      </c>
      <c r="E635" s="59">
        <f t="shared" si="57"/>
        <v>14966.666666666666</v>
      </c>
      <c r="G635" s="32">
        <f t="shared" si="58"/>
        <v>27</v>
      </c>
      <c r="H635" s="498">
        <f t="shared" si="59"/>
        <v>11711.111111111111</v>
      </c>
      <c r="I635" s="501">
        <f t="shared" si="60"/>
        <v>13966.666666666666</v>
      </c>
      <c r="J635" s="499">
        <f t="shared" si="61"/>
        <v>14966.666666666666</v>
      </c>
      <c r="K635" s="498">
        <v>11850</v>
      </c>
      <c r="L635" s="501">
        <v>14000</v>
      </c>
      <c r="M635" s="500">
        <v>15000</v>
      </c>
      <c r="N635" s="498">
        <v>11700</v>
      </c>
      <c r="O635" s="501">
        <v>14000</v>
      </c>
      <c r="P635" s="500">
        <v>15000</v>
      </c>
      <c r="Q635" s="498">
        <v>11850</v>
      </c>
      <c r="R635" s="501">
        <v>14000</v>
      </c>
      <c r="S635" s="500">
        <v>15000</v>
      </c>
      <c r="T635" s="498">
        <v>11800</v>
      </c>
      <c r="U635" s="501">
        <v>14000</v>
      </c>
      <c r="V635" s="500">
        <v>15000</v>
      </c>
      <c r="W635" s="498">
        <v>11350</v>
      </c>
      <c r="X635" s="501">
        <v>13800</v>
      </c>
      <c r="Y635" s="500">
        <v>14800</v>
      </c>
      <c r="Z635" s="498">
        <v>11550</v>
      </c>
      <c r="AA635" s="501">
        <v>14000</v>
      </c>
      <c r="AB635" s="500">
        <v>15000</v>
      </c>
      <c r="AC635" s="498">
        <v>11850</v>
      </c>
      <c r="AD635" s="501">
        <v>14000</v>
      </c>
      <c r="AE635" s="500">
        <v>15000</v>
      </c>
      <c r="AF635" s="498">
        <v>12000</v>
      </c>
      <c r="AG635" s="501">
        <v>14000</v>
      </c>
      <c r="AH635" s="500">
        <v>15000</v>
      </c>
      <c r="AI635" s="501">
        <v>11450</v>
      </c>
      <c r="AJ635" s="501">
        <v>13900</v>
      </c>
      <c r="AK635" s="500">
        <v>14900</v>
      </c>
      <c r="AM635" s="103"/>
      <c r="AN635" s="103"/>
      <c r="AO635" s="103"/>
    </row>
    <row r="636" spans="1:41" s="11" customFormat="1" ht="15" customHeight="1" x14ac:dyDescent="0.25">
      <c r="A636" s="719"/>
      <c r="B636" s="28"/>
      <c r="C636" s="264" t="s">
        <v>858</v>
      </c>
      <c r="D636" s="496" t="s">
        <v>27</v>
      </c>
      <c r="E636" s="463">
        <f t="shared" si="57"/>
        <v>4966.666666666667</v>
      </c>
      <c r="G636" s="265">
        <f t="shared" si="58"/>
        <v>27</v>
      </c>
      <c r="H636" s="489">
        <f t="shared" si="59"/>
        <v>3711.1111111111113</v>
      </c>
      <c r="I636" s="490">
        <f t="shared" si="60"/>
        <v>4466.666666666667</v>
      </c>
      <c r="J636" s="459">
        <f t="shared" si="61"/>
        <v>4966.666666666667</v>
      </c>
      <c r="K636" s="489">
        <v>3850</v>
      </c>
      <c r="L636" s="490">
        <v>4500</v>
      </c>
      <c r="M636" s="491">
        <v>5000</v>
      </c>
      <c r="N636" s="489">
        <v>3700</v>
      </c>
      <c r="O636" s="490">
        <v>4500</v>
      </c>
      <c r="P636" s="491">
        <v>5000</v>
      </c>
      <c r="Q636" s="489">
        <v>3850</v>
      </c>
      <c r="R636" s="490">
        <v>4500</v>
      </c>
      <c r="S636" s="491">
        <v>5000</v>
      </c>
      <c r="T636" s="489">
        <v>3800</v>
      </c>
      <c r="U636" s="490">
        <v>4500</v>
      </c>
      <c r="V636" s="491">
        <v>5000</v>
      </c>
      <c r="W636" s="489">
        <v>3350</v>
      </c>
      <c r="X636" s="490">
        <v>4300</v>
      </c>
      <c r="Y636" s="491">
        <v>4800</v>
      </c>
      <c r="Z636" s="489">
        <v>3550</v>
      </c>
      <c r="AA636" s="490">
        <v>4500</v>
      </c>
      <c r="AB636" s="491">
        <v>5000</v>
      </c>
      <c r="AC636" s="489">
        <v>3850</v>
      </c>
      <c r="AD636" s="490">
        <v>4500</v>
      </c>
      <c r="AE636" s="491">
        <v>5000</v>
      </c>
      <c r="AF636" s="489">
        <v>4000</v>
      </c>
      <c r="AG636" s="490">
        <v>4500</v>
      </c>
      <c r="AH636" s="491">
        <v>5000</v>
      </c>
      <c r="AI636" s="490">
        <v>3450</v>
      </c>
      <c r="AJ636" s="490">
        <v>4400</v>
      </c>
      <c r="AK636" s="491">
        <v>4900</v>
      </c>
      <c r="AM636" s="103"/>
      <c r="AN636" s="103"/>
      <c r="AO636" s="103"/>
    </row>
    <row r="637" spans="1:41" s="11" customFormat="1" ht="15" customHeight="1" x14ac:dyDescent="0.25">
      <c r="A637" s="719"/>
      <c r="B637" s="28"/>
      <c r="C637" s="62" t="s">
        <v>857</v>
      </c>
      <c r="D637" s="31" t="s">
        <v>27</v>
      </c>
      <c r="E637" s="59">
        <f t="shared" si="57"/>
        <v>7581.4811111111112</v>
      </c>
      <c r="G637" s="32">
        <f t="shared" si="58"/>
        <v>27</v>
      </c>
      <c r="H637" s="498">
        <f t="shared" si="59"/>
        <v>5381.4811111111112</v>
      </c>
      <c r="I637" s="501">
        <f t="shared" si="60"/>
        <v>6381.4811111111112</v>
      </c>
      <c r="J637" s="499">
        <f t="shared" si="61"/>
        <v>7581.4811111111112</v>
      </c>
      <c r="K637" s="498">
        <v>5450</v>
      </c>
      <c r="L637" s="501">
        <v>6450</v>
      </c>
      <c r="M637" s="500">
        <v>7650</v>
      </c>
      <c r="N637" s="498">
        <v>5400</v>
      </c>
      <c r="O637" s="501">
        <v>6400</v>
      </c>
      <c r="P637" s="500">
        <v>7600</v>
      </c>
      <c r="Q637" s="498">
        <v>5450</v>
      </c>
      <c r="R637" s="501">
        <v>6450</v>
      </c>
      <c r="S637" s="500">
        <v>7650</v>
      </c>
      <c r="T637" s="498">
        <v>5433.33</v>
      </c>
      <c r="U637" s="501">
        <v>6433.33</v>
      </c>
      <c r="V637" s="500">
        <v>7633.33</v>
      </c>
      <c r="W637" s="498">
        <v>5150</v>
      </c>
      <c r="X637" s="501">
        <v>6150</v>
      </c>
      <c r="Y637" s="500">
        <v>7350</v>
      </c>
      <c r="Z637" s="498">
        <v>5350</v>
      </c>
      <c r="AA637" s="501">
        <v>6350</v>
      </c>
      <c r="AB637" s="500">
        <v>7550</v>
      </c>
      <c r="AC637" s="498">
        <v>5450</v>
      </c>
      <c r="AD637" s="501">
        <v>6450</v>
      </c>
      <c r="AE637" s="500">
        <v>7650</v>
      </c>
      <c r="AF637" s="498">
        <v>5500</v>
      </c>
      <c r="AG637" s="501">
        <v>6500</v>
      </c>
      <c r="AH637" s="500">
        <v>7700</v>
      </c>
      <c r="AI637" s="501">
        <v>5250</v>
      </c>
      <c r="AJ637" s="501">
        <v>6250</v>
      </c>
      <c r="AK637" s="500">
        <v>7450</v>
      </c>
      <c r="AM637" s="103"/>
      <c r="AN637" s="103"/>
      <c r="AO637" s="103"/>
    </row>
    <row r="638" spans="1:41" s="11" customFormat="1" x14ac:dyDescent="0.25">
      <c r="A638" s="719"/>
      <c r="B638" s="28"/>
      <c r="C638" s="264" t="s">
        <v>856</v>
      </c>
      <c r="D638" s="496" t="s">
        <v>27</v>
      </c>
      <c r="E638" s="463">
        <f t="shared" si="57"/>
        <v>10281.481111111112</v>
      </c>
      <c r="G638" s="265">
        <f t="shared" si="58"/>
        <v>27</v>
      </c>
      <c r="H638" s="489">
        <f t="shared" si="59"/>
        <v>8711.1111111111113</v>
      </c>
      <c r="I638" s="490">
        <f t="shared" si="60"/>
        <v>9331.4811111111121</v>
      </c>
      <c r="J638" s="459">
        <f t="shared" si="61"/>
        <v>10281.481111111112</v>
      </c>
      <c r="K638" s="489">
        <v>8850</v>
      </c>
      <c r="L638" s="490">
        <v>9400</v>
      </c>
      <c r="M638" s="491">
        <v>10350</v>
      </c>
      <c r="N638" s="489">
        <v>8700</v>
      </c>
      <c r="O638" s="490">
        <v>9350</v>
      </c>
      <c r="P638" s="491">
        <v>10300</v>
      </c>
      <c r="Q638" s="489">
        <v>8850</v>
      </c>
      <c r="R638" s="490">
        <v>9400</v>
      </c>
      <c r="S638" s="491">
        <v>10350</v>
      </c>
      <c r="T638" s="489">
        <v>8800</v>
      </c>
      <c r="U638" s="490">
        <v>9383.33</v>
      </c>
      <c r="V638" s="491">
        <v>10333.33</v>
      </c>
      <c r="W638" s="489">
        <v>8350</v>
      </c>
      <c r="X638" s="490">
        <v>9100</v>
      </c>
      <c r="Y638" s="491">
        <v>10050</v>
      </c>
      <c r="Z638" s="489">
        <v>8550</v>
      </c>
      <c r="AA638" s="490">
        <v>9300</v>
      </c>
      <c r="AB638" s="491">
        <v>10250</v>
      </c>
      <c r="AC638" s="489">
        <v>8850</v>
      </c>
      <c r="AD638" s="490">
        <v>9400</v>
      </c>
      <c r="AE638" s="491">
        <v>10350</v>
      </c>
      <c r="AF638" s="489">
        <v>9000</v>
      </c>
      <c r="AG638" s="490">
        <v>9450</v>
      </c>
      <c r="AH638" s="491">
        <v>10400</v>
      </c>
      <c r="AI638" s="490">
        <v>8450</v>
      </c>
      <c r="AJ638" s="490">
        <v>9200</v>
      </c>
      <c r="AK638" s="491">
        <v>10150</v>
      </c>
      <c r="AM638" s="103"/>
      <c r="AN638" s="103"/>
      <c r="AO638" s="103"/>
    </row>
    <row r="639" spans="1:41" s="11" customFormat="1" x14ac:dyDescent="0.25">
      <c r="A639" s="719"/>
      <c r="B639" s="28"/>
      <c r="C639" s="62" t="s">
        <v>855</v>
      </c>
      <c r="D639" s="31" t="s">
        <v>27</v>
      </c>
      <c r="E639" s="59">
        <f t="shared" si="57"/>
        <v>12881.481111111112</v>
      </c>
      <c r="G639" s="32">
        <f t="shared" si="58"/>
        <v>27</v>
      </c>
      <c r="H639" s="498">
        <f t="shared" si="59"/>
        <v>10711.111111111111</v>
      </c>
      <c r="I639" s="501">
        <f t="shared" si="60"/>
        <v>11881.481111111112</v>
      </c>
      <c r="J639" s="499">
        <f t="shared" si="61"/>
        <v>12881.481111111112</v>
      </c>
      <c r="K639" s="498">
        <v>10850</v>
      </c>
      <c r="L639" s="501">
        <v>11950</v>
      </c>
      <c r="M639" s="500">
        <v>12950</v>
      </c>
      <c r="N639" s="498">
        <v>10700</v>
      </c>
      <c r="O639" s="501">
        <v>11900</v>
      </c>
      <c r="P639" s="500">
        <v>12900</v>
      </c>
      <c r="Q639" s="498">
        <v>10850</v>
      </c>
      <c r="R639" s="501">
        <v>11950</v>
      </c>
      <c r="S639" s="500">
        <v>12950</v>
      </c>
      <c r="T639" s="498">
        <v>10800</v>
      </c>
      <c r="U639" s="501">
        <v>11933.33</v>
      </c>
      <c r="V639" s="500">
        <v>12933.33</v>
      </c>
      <c r="W639" s="498">
        <v>10350</v>
      </c>
      <c r="X639" s="501">
        <v>11650</v>
      </c>
      <c r="Y639" s="500">
        <v>12650</v>
      </c>
      <c r="Z639" s="498">
        <v>10550</v>
      </c>
      <c r="AA639" s="501">
        <v>11850</v>
      </c>
      <c r="AB639" s="500">
        <v>12850</v>
      </c>
      <c r="AC639" s="498">
        <v>10850</v>
      </c>
      <c r="AD639" s="501">
        <v>11950</v>
      </c>
      <c r="AE639" s="500">
        <v>12950</v>
      </c>
      <c r="AF639" s="498">
        <v>11000</v>
      </c>
      <c r="AG639" s="501">
        <v>12000</v>
      </c>
      <c r="AH639" s="500">
        <v>13000</v>
      </c>
      <c r="AI639" s="501">
        <v>10450</v>
      </c>
      <c r="AJ639" s="501">
        <v>11750</v>
      </c>
      <c r="AK639" s="500">
        <v>12750</v>
      </c>
      <c r="AM639" s="103"/>
      <c r="AN639" s="103"/>
      <c r="AO639" s="103"/>
    </row>
    <row r="640" spans="1:41" s="11" customFormat="1" x14ac:dyDescent="0.25">
      <c r="A640" s="719"/>
      <c r="B640" s="28"/>
      <c r="C640" s="264" t="s">
        <v>854</v>
      </c>
      <c r="D640" s="496" t="s">
        <v>27</v>
      </c>
      <c r="E640" s="463">
        <f t="shared" si="57"/>
        <v>14681.481111111112</v>
      </c>
      <c r="G640" s="265">
        <f t="shared" si="58"/>
        <v>27</v>
      </c>
      <c r="H640" s="489">
        <f t="shared" si="59"/>
        <v>12711.111111111111</v>
      </c>
      <c r="I640" s="490">
        <f t="shared" si="60"/>
        <v>13881.481111111112</v>
      </c>
      <c r="J640" s="459">
        <f t="shared" si="61"/>
        <v>14681.481111111112</v>
      </c>
      <c r="K640" s="489">
        <v>12850</v>
      </c>
      <c r="L640" s="490">
        <v>13950</v>
      </c>
      <c r="M640" s="491">
        <v>14750</v>
      </c>
      <c r="N640" s="489">
        <v>12700</v>
      </c>
      <c r="O640" s="490">
        <v>13900</v>
      </c>
      <c r="P640" s="491">
        <v>14700</v>
      </c>
      <c r="Q640" s="489">
        <v>12850</v>
      </c>
      <c r="R640" s="490">
        <v>13950</v>
      </c>
      <c r="S640" s="491">
        <v>14750</v>
      </c>
      <c r="T640" s="489">
        <v>12800</v>
      </c>
      <c r="U640" s="490">
        <v>13933.33</v>
      </c>
      <c r="V640" s="491">
        <v>14733.33</v>
      </c>
      <c r="W640" s="489">
        <v>12350</v>
      </c>
      <c r="X640" s="490">
        <v>13650</v>
      </c>
      <c r="Y640" s="491">
        <v>14450</v>
      </c>
      <c r="Z640" s="489">
        <v>12550</v>
      </c>
      <c r="AA640" s="490">
        <v>13850</v>
      </c>
      <c r="AB640" s="491">
        <v>14650</v>
      </c>
      <c r="AC640" s="489">
        <v>12850</v>
      </c>
      <c r="AD640" s="490">
        <v>13950</v>
      </c>
      <c r="AE640" s="491">
        <v>14750</v>
      </c>
      <c r="AF640" s="489">
        <v>13000</v>
      </c>
      <c r="AG640" s="490">
        <v>14000</v>
      </c>
      <c r="AH640" s="491">
        <v>14800</v>
      </c>
      <c r="AI640" s="490">
        <v>12450</v>
      </c>
      <c r="AJ640" s="490">
        <v>13750</v>
      </c>
      <c r="AK640" s="491">
        <v>14550</v>
      </c>
      <c r="AM640" s="103"/>
      <c r="AN640" s="103"/>
      <c r="AO640" s="103"/>
    </row>
    <row r="641" spans="1:41" s="11" customFormat="1" x14ac:dyDescent="0.25">
      <c r="A641" s="719"/>
      <c r="B641" s="28"/>
      <c r="C641" s="62" t="s">
        <v>863</v>
      </c>
      <c r="D641" s="31" t="s">
        <v>27</v>
      </c>
      <c r="E641" s="59">
        <f t="shared" si="57"/>
        <v>5081.4811111111112</v>
      </c>
      <c r="G641" s="32">
        <f t="shared" si="58"/>
        <v>27</v>
      </c>
      <c r="H641" s="498">
        <f t="shared" si="59"/>
        <v>3811.1111111111113</v>
      </c>
      <c r="I641" s="501">
        <f t="shared" si="60"/>
        <v>4531.4811111111112</v>
      </c>
      <c r="J641" s="499">
        <f t="shared" si="61"/>
        <v>5081.4811111111112</v>
      </c>
      <c r="K641" s="498">
        <v>3950</v>
      </c>
      <c r="L641" s="501">
        <v>4600</v>
      </c>
      <c r="M641" s="500">
        <v>5150</v>
      </c>
      <c r="N641" s="498">
        <v>3800</v>
      </c>
      <c r="O641" s="501">
        <v>4550</v>
      </c>
      <c r="P641" s="500">
        <v>5100</v>
      </c>
      <c r="Q641" s="498">
        <v>3950</v>
      </c>
      <c r="R641" s="501">
        <v>4600</v>
      </c>
      <c r="S641" s="500">
        <v>5150</v>
      </c>
      <c r="T641" s="498">
        <v>3900</v>
      </c>
      <c r="U641" s="501">
        <v>4583.33</v>
      </c>
      <c r="V641" s="500">
        <v>5133.33</v>
      </c>
      <c r="W641" s="498">
        <v>3450</v>
      </c>
      <c r="X641" s="501">
        <v>4300</v>
      </c>
      <c r="Y641" s="500">
        <v>4850</v>
      </c>
      <c r="Z641" s="498">
        <v>3650</v>
      </c>
      <c r="AA641" s="501">
        <v>4500</v>
      </c>
      <c r="AB641" s="500">
        <v>5050</v>
      </c>
      <c r="AC641" s="498">
        <v>3950</v>
      </c>
      <c r="AD641" s="501">
        <v>4600</v>
      </c>
      <c r="AE641" s="500">
        <v>5150</v>
      </c>
      <c r="AF641" s="498">
        <v>4100</v>
      </c>
      <c r="AG641" s="501">
        <v>4650</v>
      </c>
      <c r="AH641" s="500">
        <v>5200</v>
      </c>
      <c r="AI641" s="501">
        <v>3550</v>
      </c>
      <c r="AJ641" s="501">
        <v>4400</v>
      </c>
      <c r="AK641" s="500">
        <v>4950</v>
      </c>
      <c r="AM641" s="103"/>
      <c r="AN641" s="103"/>
      <c r="AO641" s="103"/>
    </row>
    <row r="642" spans="1:41" s="11" customFormat="1" x14ac:dyDescent="0.25">
      <c r="A642" s="719"/>
      <c r="B642" s="28"/>
      <c r="C642" s="264" t="s">
        <v>862</v>
      </c>
      <c r="D642" s="496" t="s">
        <v>27</v>
      </c>
      <c r="E642" s="463">
        <f t="shared" si="57"/>
        <v>7731.4811111111112</v>
      </c>
      <c r="G642" s="265">
        <f t="shared" si="58"/>
        <v>27</v>
      </c>
      <c r="H642" s="489">
        <f t="shared" si="59"/>
        <v>5411.1111111111113</v>
      </c>
      <c r="I642" s="490">
        <f t="shared" si="60"/>
        <v>6381.4811111111112</v>
      </c>
      <c r="J642" s="459">
        <f t="shared" si="61"/>
        <v>7731.4811111111112</v>
      </c>
      <c r="K642" s="489">
        <v>5550</v>
      </c>
      <c r="L642" s="490">
        <v>6450</v>
      </c>
      <c r="M642" s="491">
        <v>7800</v>
      </c>
      <c r="N642" s="489">
        <v>5400</v>
      </c>
      <c r="O642" s="490">
        <v>6400</v>
      </c>
      <c r="P642" s="491">
        <v>7750</v>
      </c>
      <c r="Q642" s="489">
        <v>5550</v>
      </c>
      <c r="R642" s="490">
        <v>6450</v>
      </c>
      <c r="S642" s="491">
        <v>7800</v>
      </c>
      <c r="T642" s="489">
        <v>5500</v>
      </c>
      <c r="U642" s="490">
        <v>6433.33</v>
      </c>
      <c r="V642" s="491">
        <v>7783.33</v>
      </c>
      <c r="W642" s="489">
        <v>5050</v>
      </c>
      <c r="X642" s="490">
        <v>6150</v>
      </c>
      <c r="Y642" s="491">
        <v>7500</v>
      </c>
      <c r="Z642" s="489">
        <v>5250</v>
      </c>
      <c r="AA642" s="490">
        <v>6350</v>
      </c>
      <c r="AB642" s="491">
        <v>7700</v>
      </c>
      <c r="AC642" s="489">
        <v>5550</v>
      </c>
      <c r="AD642" s="490">
        <v>6450</v>
      </c>
      <c r="AE642" s="491">
        <v>7800</v>
      </c>
      <c r="AF642" s="489">
        <v>5700</v>
      </c>
      <c r="AG642" s="490">
        <v>6500</v>
      </c>
      <c r="AH642" s="491">
        <v>7850</v>
      </c>
      <c r="AI642" s="490">
        <v>5150</v>
      </c>
      <c r="AJ642" s="490">
        <v>6250</v>
      </c>
      <c r="AK642" s="491">
        <v>7600</v>
      </c>
      <c r="AM642" s="103"/>
      <c r="AN642" s="103"/>
      <c r="AO642" s="103"/>
    </row>
    <row r="643" spans="1:41" s="11" customFormat="1" x14ac:dyDescent="0.25">
      <c r="A643" s="719"/>
      <c r="B643" s="28"/>
      <c r="C643" s="62" t="s">
        <v>861</v>
      </c>
      <c r="D643" s="31" t="s">
        <v>27</v>
      </c>
      <c r="E643" s="59">
        <f t="shared" si="57"/>
        <v>10381.481111111112</v>
      </c>
      <c r="G643" s="32">
        <f t="shared" si="58"/>
        <v>27</v>
      </c>
      <c r="H643" s="498">
        <f t="shared" si="59"/>
        <v>8911.1111111111113</v>
      </c>
      <c r="I643" s="501">
        <f t="shared" si="60"/>
        <v>9381.4811111111121</v>
      </c>
      <c r="J643" s="499">
        <f t="shared" si="61"/>
        <v>10381.481111111112</v>
      </c>
      <c r="K643" s="498">
        <v>9050</v>
      </c>
      <c r="L643" s="501">
        <v>9450</v>
      </c>
      <c r="M643" s="500">
        <v>10450</v>
      </c>
      <c r="N643" s="498">
        <v>8900</v>
      </c>
      <c r="O643" s="501">
        <v>9400</v>
      </c>
      <c r="P643" s="500">
        <v>10400</v>
      </c>
      <c r="Q643" s="498">
        <v>9050</v>
      </c>
      <c r="R643" s="501">
        <v>9450</v>
      </c>
      <c r="S643" s="500">
        <v>10450</v>
      </c>
      <c r="T643" s="498">
        <v>9000</v>
      </c>
      <c r="U643" s="501">
        <v>9433.33</v>
      </c>
      <c r="V643" s="500">
        <v>10433.33</v>
      </c>
      <c r="W643" s="498">
        <v>8550</v>
      </c>
      <c r="X643" s="501">
        <v>9150</v>
      </c>
      <c r="Y643" s="500">
        <v>10150</v>
      </c>
      <c r="Z643" s="498">
        <v>8750</v>
      </c>
      <c r="AA643" s="501">
        <v>9350</v>
      </c>
      <c r="AB643" s="500">
        <v>10350</v>
      </c>
      <c r="AC643" s="498">
        <v>9050</v>
      </c>
      <c r="AD643" s="501">
        <v>9450</v>
      </c>
      <c r="AE643" s="500">
        <v>10450</v>
      </c>
      <c r="AF643" s="498">
        <v>9200</v>
      </c>
      <c r="AG643" s="501">
        <v>9500</v>
      </c>
      <c r="AH643" s="500">
        <v>10500</v>
      </c>
      <c r="AI643" s="501">
        <v>8650</v>
      </c>
      <c r="AJ643" s="501">
        <v>9250</v>
      </c>
      <c r="AK643" s="500">
        <v>10250</v>
      </c>
      <c r="AM643" s="103"/>
      <c r="AN643" s="103"/>
      <c r="AO643" s="103"/>
    </row>
    <row r="644" spans="1:41" s="11" customFormat="1" x14ac:dyDescent="0.25">
      <c r="A644" s="719"/>
      <c r="B644" s="28"/>
      <c r="C644" s="264" t="s">
        <v>860</v>
      </c>
      <c r="D644" s="496" t="s">
        <v>27</v>
      </c>
      <c r="E644" s="463">
        <f t="shared" si="57"/>
        <v>12881.481111111112</v>
      </c>
      <c r="G644" s="265">
        <f t="shared" si="58"/>
        <v>27</v>
      </c>
      <c r="H644" s="489">
        <f t="shared" si="59"/>
        <v>10711.111111111111</v>
      </c>
      <c r="I644" s="490">
        <f t="shared" si="60"/>
        <v>11381.481111111112</v>
      </c>
      <c r="J644" s="459">
        <f t="shared" si="61"/>
        <v>12881.481111111112</v>
      </c>
      <c r="K644" s="489">
        <v>10850</v>
      </c>
      <c r="L644" s="490">
        <v>11450</v>
      </c>
      <c r="M644" s="491">
        <v>12950</v>
      </c>
      <c r="N644" s="489">
        <v>10700</v>
      </c>
      <c r="O644" s="490">
        <v>11400</v>
      </c>
      <c r="P644" s="491">
        <v>12900</v>
      </c>
      <c r="Q644" s="489">
        <v>10850</v>
      </c>
      <c r="R644" s="490">
        <v>11450</v>
      </c>
      <c r="S644" s="491">
        <v>12950</v>
      </c>
      <c r="T644" s="489">
        <v>10800</v>
      </c>
      <c r="U644" s="490">
        <v>11433.33</v>
      </c>
      <c r="V644" s="491">
        <v>12933.33</v>
      </c>
      <c r="W644" s="489">
        <v>10350</v>
      </c>
      <c r="X644" s="490">
        <v>11150</v>
      </c>
      <c r="Y644" s="491">
        <v>12650</v>
      </c>
      <c r="Z644" s="489">
        <v>10550</v>
      </c>
      <c r="AA644" s="490">
        <v>11350</v>
      </c>
      <c r="AB644" s="491">
        <v>12850</v>
      </c>
      <c r="AC644" s="489">
        <v>10850</v>
      </c>
      <c r="AD644" s="490">
        <v>11450</v>
      </c>
      <c r="AE644" s="491">
        <v>12950</v>
      </c>
      <c r="AF644" s="489">
        <v>11000</v>
      </c>
      <c r="AG644" s="490">
        <v>11500</v>
      </c>
      <c r="AH644" s="491">
        <v>13000</v>
      </c>
      <c r="AI644" s="490">
        <v>10450</v>
      </c>
      <c r="AJ644" s="490">
        <v>11250</v>
      </c>
      <c r="AK644" s="491">
        <v>12750</v>
      </c>
      <c r="AM644" s="103"/>
      <c r="AN644" s="103"/>
      <c r="AO644" s="103"/>
    </row>
    <row r="645" spans="1:41" s="11" customFormat="1" x14ac:dyDescent="0.25">
      <c r="A645" s="719"/>
      <c r="B645" s="28"/>
      <c r="C645" s="62" t="s">
        <v>859</v>
      </c>
      <c r="D645" s="31" t="s">
        <v>27</v>
      </c>
      <c r="E645" s="59">
        <f t="shared" si="57"/>
        <v>14881.481111111112</v>
      </c>
      <c r="G645" s="32">
        <f t="shared" si="58"/>
        <v>27</v>
      </c>
      <c r="H645" s="498">
        <f t="shared" si="59"/>
        <v>12711.111111111111</v>
      </c>
      <c r="I645" s="501">
        <f t="shared" si="60"/>
        <v>13431.481111111112</v>
      </c>
      <c r="J645" s="499">
        <f t="shared" si="61"/>
        <v>14881.481111111112</v>
      </c>
      <c r="K645" s="498">
        <v>12850</v>
      </c>
      <c r="L645" s="501">
        <v>13500</v>
      </c>
      <c r="M645" s="500">
        <v>14950</v>
      </c>
      <c r="N645" s="498">
        <v>12700</v>
      </c>
      <c r="O645" s="501">
        <v>13450</v>
      </c>
      <c r="P645" s="500">
        <v>14900</v>
      </c>
      <c r="Q645" s="498">
        <v>12850</v>
      </c>
      <c r="R645" s="501">
        <v>13500</v>
      </c>
      <c r="S645" s="500">
        <v>14950</v>
      </c>
      <c r="T645" s="498">
        <v>12800</v>
      </c>
      <c r="U645" s="501">
        <v>13483.33</v>
      </c>
      <c r="V645" s="500">
        <v>14933.33</v>
      </c>
      <c r="W645" s="498">
        <v>12350</v>
      </c>
      <c r="X645" s="501">
        <v>13200</v>
      </c>
      <c r="Y645" s="500">
        <v>14650</v>
      </c>
      <c r="Z645" s="498">
        <v>12550</v>
      </c>
      <c r="AA645" s="501">
        <v>13400</v>
      </c>
      <c r="AB645" s="500">
        <v>14850</v>
      </c>
      <c r="AC645" s="498">
        <v>12850</v>
      </c>
      <c r="AD645" s="501">
        <v>13500</v>
      </c>
      <c r="AE645" s="500">
        <v>14950</v>
      </c>
      <c r="AF645" s="498">
        <v>13000</v>
      </c>
      <c r="AG645" s="501">
        <v>13550</v>
      </c>
      <c r="AH645" s="500">
        <v>15000</v>
      </c>
      <c r="AI645" s="501">
        <v>12450</v>
      </c>
      <c r="AJ645" s="501">
        <v>13300</v>
      </c>
      <c r="AK645" s="500">
        <v>14750</v>
      </c>
      <c r="AM645" s="103"/>
      <c r="AN645" s="103"/>
      <c r="AO645" s="103"/>
    </row>
    <row r="646" spans="1:41" s="11" customFormat="1" x14ac:dyDescent="0.25">
      <c r="A646" s="719"/>
      <c r="B646" s="28"/>
      <c r="C646" s="264" t="s">
        <v>853</v>
      </c>
      <c r="D646" s="496" t="s">
        <v>27</v>
      </c>
      <c r="E646" s="463">
        <f t="shared" si="57"/>
        <v>4881.4811111111112</v>
      </c>
      <c r="G646" s="265">
        <f t="shared" si="58"/>
        <v>27</v>
      </c>
      <c r="H646" s="489">
        <f t="shared" si="59"/>
        <v>3711.1111111111113</v>
      </c>
      <c r="I646" s="490">
        <f t="shared" si="60"/>
        <v>4381.4811111111112</v>
      </c>
      <c r="J646" s="459">
        <f t="shared" si="61"/>
        <v>4881.4811111111112</v>
      </c>
      <c r="K646" s="489">
        <v>3850</v>
      </c>
      <c r="L646" s="490">
        <v>4450</v>
      </c>
      <c r="M646" s="491">
        <v>4950</v>
      </c>
      <c r="N646" s="489">
        <v>3700</v>
      </c>
      <c r="O646" s="490">
        <v>4400</v>
      </c>
      <c r="P646" s="491">
        <v>4900</v>
      </c>
      <c r="Q646" s="489">
        <v>3850</v>
      </c>
      <c r="R646" s="490">
        <v>4450</v>
      </c>
      <c r="S646" s="491">
        <v>4950</v>
      </c>
      <c r="T646" s="489">
        <v>3800</v>
      </c>
      <c r="U646" s="490">
        <v>4433.33</v>
      </c>
      <c r="V646" s="491">
        <v>4933.33</v>
      </c>
      <c r="W646" s="489">
        <v>3350</v>
      </c>
      <c r="X646" s="490">
        <v>4150</v>
      </c>
      <c r="Y646" s="491">
        <v>4650</v>
      </c>
      <c r="Z646" s="489">
        <v>3550</v>
      </c>
      <c r="AA646" s="490">
        <v>4350</v>
      </c>
      <c r="AB646" s="491">
        <v>4850</v>
      </c>
      <c r="AC646" s="489">
        <v>3850</v>
      </c>
      <c r="AD646" s="490">
        <v>4450</v>
      </c>
      <c r="AE646" s="491">
        <v>4950</v>
      </c>
      <c r="AF646" s="489">
        <v>4000</v>
      </c>
      <c r="AG646" s="490">
        <v>4500</v>
      </c>
      <c r="AH646" s="491">
        <v>5000</v>
      </c>
      <c r="AI646" s="490">
        <v>3450</v>
      </c>
      <c r="AJ646" s="490">
        <v>4250</v>
      </c>
      <c r="AK646" s="491">
        <v>4750</v>
      </c>
      <c r="AM646" s="103"/>
      <c r="AN646" s="103"/>
      <c r="AO646" s="103"/>
    </row>
    <row r="647" spans="1:41" s="11" customFormat="1" x14ac:dyDescent="0.25">
      <c r="A647" s="719"/>
      <c r="B647" s="28"/>
      <c r="C647" s="62" t="s">
        <v>852</v>
      </c>
      <c r="D647" s="31" t="s">
        <v>27</v>
      </c>
      <c r="E647" s="59">
        <f t="shared" si="57"/>
        <v>7477.7777777777774</v>
      </c>
      <c r="G647" s="32">
        <f t="shared" si="58"/>
        <v>27</v>
      </c>
      <c r="H647" s="498">
        <f t="shared" si="59"/>
        <v>5211.1111111111113</v>
      </c>
      <c r="I647" s="501">
        <f t="shared" si="60"/>
        <v>6177.7777777777774</v>
      </c>
      <c r="J647" s="499">
        <f t="shared" si="61"/>
        <v>7477.7777777777774</v>
      </c>
      <c r="K647" s="498">
        <v>5350</v>
      </c>
      <c r="L647" s="501">
        <v>6200</v>
      </c>
      <c r="M647" s="500">
        <v>7500</v>
      </c>
      <c r="N647" s="498">
        <v>5200</v>
      </c>
      <c r="O647" s="501">
        <v>6200</v>
      </c>
      <c r="P647" s="500">
        <v>7500</v>
      </c>
      <c r="Q647" s="498">
        <v>5350</v>
      </c>
      <c r="R647" s="501">
        <v>6200</v>
      </c>
      <c r="S647" s="500">
        <v>7500</v>
      </c>
      <c r="T647" s="498">
        <v>5300</v>
      </c>
      <c r="U647" s="501">
        <v>6200</v>
      </c>
      <c r="V647" s="500">
        <v>7500</v>
      </c>
      <c r="W647" s="498">
        <v>4850</v>
      </c>
      <c r="X647" s="501">
        <v>6000</v>
      </c>
      <c r="Y647" s="500">
        <v>7300</v>
      </c>
      <c r="Z647" s="498">
        <v>5050</v>
      </c>
      <c r="AA647" s="501">
        <v>6200</v>
      </c>
      <c r="AB647" s="500">
        <v>7500</v>
      </c>
      <c r="AC647" s="498">
        <v>5350</v>
      </c>
      <c r="AD647" s="501">
        <v>6200</v>
      </c>
      <c r="AE647" s="500">
        <v>7500</v>
      </c>
      <c r="AF647" s="498">
        <v>5500</v>
      </c>
      <c r="AG647" s="501">
        <v>6300</v>
      </c>
      <c r="AH647" s="500">
        <v>7600</v>
      </c>
      <c r="AI647" s="501">
        <v>4950</v>
      </c>
      <c r="AJ647" s="501">
        <v>6100</v>
      </c>
      <c r="AK647" s="500">
        <v>7400</v>
      </c>
      <c r="AM647" s="103"/>
      <c r="AN647" s="103"/>
      <c r="AO647" s="103"/>
    </row>
    <row r="648" spans="1:41" s="11" customFormat="1" x14ac:dyDescent="0.25">
      <c r="A648" s="719"/>
      <c r="B648" s="28"/>
      <c r="C648" s="264" t="s">
        <v>851</v>
      </c>
      <c r="D648" s="496" t="s">
        <v>27</v>
      </c>
      <c r="E648" s="463">
        <f t="shared" si="57"/>
        <v>10281.481111111112</v>
      </c>
      <c r="G648" s="265">
        <f t="shared" si="58"/>
        <v>27</v>
      </c>
      <c r="H648" s="489">
        <f t="shared" si="59"/>
        <v>8711.1111111111113</v>
      </c>
      <c r="I648" s="490">
        <f t="shared" si="60"/>
        <v>9381.4811111111121</v>
      </c>
      <c r="J648" s="459">
        <f t="shared" si="61"/>
        <v>10281.481111111112</v>
      </c>
      <c r="K648" s="489">
        <v>8850</v>
      </c>
      <c r="L648" s="490">
        <v>9450</v>
      </c>
      <c r="M648" s="491">
        <v>10350</v>
      </c>
      <c r="N648" s="489">
        <v>8700</v>
      </c>
      <c r="O648" s="490">
        <v>9400</v>
      </c>
      <c r="P648" s="491">
        <v>10300</v>
      </c>
      <c r="Q648" s="489">
        <v>8850</v>
      </c>
      <c r="R648" s="490">
        <v>9450</v>
      </c>
      <c r="S648" s="491">
        <v>10350</v>
      </c>
      <c r="T648" s="489">
        <v>8800</v>
      </c>
      <c r="U648" s="490">
        <v>9433.33</v>
      </c>
      <c r="V648" s="491">
        <v>10333.33</v>
      </c>
      <c r="W648" s="489">
        <v>8350</v>
      </c>
      <c r="X648" s="490">
        <v>9150</v>
      </c>
      <c r="Y648" s="491">
        <v>10050</v>
      </c>
      <c r="Z648" s="489">
        <v>8550</v>
      </c>
      <c r="AA648" s="490">
        <v>9350</v>
      </c>
      <c r="AB648" s="491">
        <v>10250</v>
      </c>
      <c r="AC648" s="489">
        <v>8850</v>
      </c>
      <c r="AD648" s="490">
        <v>9450</v>
      </c>
      <c r="AE648" s="491">
        <v>10350</v>
      </c>
      <c r="AF648" s="489">
        <v>9000</v>
      </c>
      <c r="AG648" s="490">
        <v>9500</v>
      </c>
      <c r="AH648" s="491">
        <v>10400</v>
      </c>
      <c r="AI648" s="490">
        <v>8450</v>
      </c>
      <c r="AJ648" s="490">
        <v>9250</v>
      </c>
      <c r="AK648" s="491">
        <v>10150</v>
      </c>
      <c r="AM648" s="103"/>
      <c r="AN648" s="103"/>
      <c r="AO648" s="103"/>
    </row>
    <row r="649" spans="1:41" s="11" customFormat="1" x14ac:dyDescent="0.25">
      <c r="A649" s="719"/>
      <c r="B649" s="28"/>
      <c r="C649" s="62" t="s">
        <v>850</v>
      </c>
      <c r="D649" s="31" t="s">
        <v>27</v>
      </c>
      <c r="E649" s="59">
        <f t="shared" si="57"/>
        <v>12831.481111111112</v>
      </c>
      <c r="G649" s="32">
        <f t="shared" si="58"/>
        <v>27</v>
      </c>
      <c r="H649" s="498">
        <f t="shared" si="59"/>
        <v>10711.111111111111</v>
      </c>
      <c r="I649" s="501">
        <f t="shared" si="60"/>
        <v>11531.481111111112</v>
      </c>
      <c r="J649" s="499">
        <f t="shared" si="61"/>
        <v>12831.481111111112</v>
      </c>
      <c r="K649" s="498">
        <v>10850</v>
      </c>
      <c r="L649" s="501">
        <v>11600</v>
      </c>
      <c r="M649" s="500">
        <v>12900</v>
      </c>
      <c r="N649" s="498">
        <v>10700</v>
      </c>
      <c r="O649" s="501">
        <v>11550</v>
      </c>
      <c r="P649" s="500">
        <v>12850</v>
      </c>
      <c r="Q649" s="498">
        <v>10850</v>
      </c>
      <c r="R649" s="501">
        <v>11600</v>
      </c>
      <c r="S649" s="500">
        <v>12900</v>
      </c>
      <c r="T649" s="498">
        <v>10800</v>
      </c>
      <c r="U649" s="501">
        <v>11583.33</v>
      </c>
      <c r="V649" s="500">
        <v>12883.33</v>
      </c>
      <c r="W649" s="498">
        <v>10350</v>
      </c>
      <c r="X649" s="501">
        <v>11300</v>
      </c>
      <c r="Y649" s="500">
        <v>12600</v>
      </c>
      <c r="Z649" s="498">
        <v>10550</v>
      </c>
      <c r="AA649" s="501">
        <v>11500</v>
      </c>
      <c r="AB649" s="500">
        <v>12800</v>
      </c>
      <c r="AC649" s="498">
        <v>10850</v>
      </c>
      <c r="AD649" s="501">
        <v>11600</v>
      </c>
      <c r="AE649" s="500">
        <v>12900</v>
      </c>
      <c r="AF649" s="498">
        <v>11000</v>
      </c>
      <c r="AG649" s="501">
        <v>11650</v>
      </c>
      <c r="AH649" s="500">
        <v>12950</v>
      </c>
      <c r="AI649" s="501">
        <v>10450</v>
      </c>
      <c r="AJ649" s="501">
        <v>11400</v>
      </c>
      <c r="AK649" s="500">
        <v>12700</v>
      </c>
      <c r="AM649" s="103"/>
      <c r="AN649" s="103"/>
      <c r="AO649" s="103"/>
    </row>
    <row r="650" spans="1:41" s="11" customFormat="1" x14ac:dyDescent="0.25">
      <c r="A650" s="719"/>
      <c r="B650" s="28"/>
      <c r="C650" s="264" t="s">
        <v>849</v>
      </c>
      <c r="D650" s="496" t="s">
        <v>27</v>
      </c>
      <c r="E650" s="463">
        <f t="shared" si="57"/>
        <v>14681.481111111112</v>
      </c>
      <c r="G650" s="265">
        <f t="shared" si="58"/>
        <v>27</v>
      </c>
      <c r="H650" s="489">
        <f t="shared" si="59"/>
        <v>12511.111111111111</v>
      </c>
      <c r="I650" s="490">
        <f t="shared" si="60"/>
        <v>13881.481111111112</v>
      </c>
      <c r="J650" s="459">
        <f t="shared" si="61"/>
        <v>14681.481111111112</v>
      </c>
      <c r="K650" s="489">
        <v>12650</v>
      </c>
      <c r="L650" s="490">
        <v>13950</v>
      </c>
      <c r="M650" s="491">
        <v>14750</v>
      </c>
      <c r="N650" s="489">
        <v>12500</v>
      </c>
      <c r="O650" s="490">
        <v>13900</v>
      </c>
      <c r="P650" s="491">
        <v>14700</v>
      </c>
      <c r="Q650" s="489">
        <v>12650</v>
      </c>
      <c r="R650" s="490">
        <v>13950</v>
      </c>
      <c r="S650" s="491">
        <v>14750</v>
      </c>
      <c r="T650" s="489">
        <v>12600</v>
      </c>
      <c r="U650" s="490">
        <v>13933.33</v>
      </c>
      <c r="V650" s="491">
        <v>14733.33</v>
      </c>
      <c r="W650" s="489">
        <v>12150</v>
      </c>
      <c r="X650" s="490">
        <v>13650</v>
      </c>
      <c r="Y650" s="491">
        <v>14450</v>
      </c>
      <c r="Z650" s="489">
        <v>12350</v>
      </c>
      <c r="AA650" s="490">
        <v>13850</v>
      </c>
      <c r="AB650" s="491">
        <v>14650</v>
      </c>
      <c r="AC650" s="489">
        <v>12650</v>
      </c>
      <c r="AD650" s="490">
        <v>13950</v>
      </c>
      <c r="AE650" s="491">
        <v>14750</v>
      </c>
      <c r="AF650" s="489">
        <v>12800</v>
      </c>
      <c r="AG650" s="490">
        <v>14000</v>
      </c>
      <c r="AH650" s="491">
        <v>14800</v>
      </c>
      <c r="AI650" s="490">
        <v>12250</v>
      </c>
      <c r="AJ650" s="490">
        <v>13750</v>
      </c>
      <c r="AK650" s="491">
        <v>14550</v>
      </c>
      <c r="AM650" s="103"/>
      <c r="AN650" s="103"/>
      <c r="AO650" s="103"/>
    </row>
    <row r="651" spans="1:41" s="11" customFormat="1" x14ac:dyDescent="0.25">
      <c r="A651" s="719"/>
      <c r="B651" s="28"/>
      <c r="C651" s="62" t="s">
        <v>843</v>
      </c>
      <c r="D651" s="31" t="s">
        <v>27</v>
      </c>
      <c r="E651" s="59">
        <f t="shared" si="57"/>
        <v>4766.666666666667</v>
      </c>
      <c r="G651" s="32">
        <f t="shared" si="58"/>
        <v>27</v>
      </c>
      <c r="H651" s="498">
        <f t="shared" si="59"/>
        <v>2811.1111111111113</v>
      </c>
      <c r="I651" s="501">
        <f t="shared" si="60"/>
        <v>3566.6666666666665</v>
      </c>
      <c r="J651" s="499">
        <f t="shared" si="61"/>
        <v>4766.666666666667</v>
      </c>
      <c r="K651" s="498">
        <v>2950</v>
      </c>
      <c r="L651" s="501">
        <v>3600</v>
      </c>
      <c r="M651" s="500">
        <v>4800</v>
      </c>
      <c r="N651" s="498">
        <v>2800</v>
      </c>
      <c r="O651" s="501">
        <v>3600</v>
      </c>
      <c r="P651" s="500">
        <v>4800</v>
      </c>
      <c r="Q651" s="498">
        <v>2950</v>
      </c>
      <c r="R651" s="501">
        <v>3600</v>
      </c>
      <c r="S651" s="500">
        <v>4800</v>
      </c>
      <c r="T651" s="498">
        <v>2900</v>
      </c>
      <c r="U651" s="501">
        <v>3600</v>
      </c>
      <c r="V651" s="500">
        <v>4800</v>
      </c>
      <c r="W651" s="498">
        <v>2450</v>
      </c>
      <c r="X651" s="501">
        <v>3400</v>
      </c>
      <c r="Y651" s="500">
        <v>4600</v>
      </c>
      <c r="Z651" s="498">
        <v>2650</v>
      </c>
      <c r="AA651" s="501">
        <v>3600</v>
      </c>
      <c r="AB651" s="500">
        <v>4800</v>
      </c>
      <c r="AC651" s="498">
        <v>2950</v>
      </c>
      <c r="AD651" s="501">
        <v>3600</v>
      </c>
      <c r="AE651" s="500">
        <v>4800</v>
      </c>
      <c r="AF651" s="498">
        <v>3100</v>
      </c>
      <c r="AG651" s="501">
        <v>3600</v>
      </c>
      <c r="AH651" s="500">
        <v>4800</v>
      </c>
      <c r="AI651" s="501">
        <v>2550</v>
      </c>
      <c r="AJ651" s="501">
        <v>3500</v>
      </c>
      <c r="AK651" s="500">
        <v>4700</v>
      </c>
      <c r="AM651" s="103"/>
      <c r="AN651" s="103"/>
      <c r="AO651" s="103"/>
    </row>
    <row r="652" spans="1:41" s="11" customFormat="1" x14ac:dyDescent="0.25">
      <c r="A652" s="719"/>
      <c r="B652" s="28"/>
      <c r="C652" s="264" t="s">
        <v>842</v>
      </c>
      <c r="D652" s="496" t="s">
        <v>27</v>
      </c>
      <c r="E652" s="463">
        <f t="shared" si="57"/>
        <v>5716.666666666667</v>
      </c>
      <c r="G652" s="265">
        <f t="shared" si="58"/>
        <v>27</v>
      </c>
      <c r="H652" s="489">
        <f t="shared" si="59"/>
        <v>3811.1111111111113</v>
      </c>
      <c r="I652" s="490">
        <f t="shared" si="60"/>
        <v>4566.666666666667</v>
      </c>
      <c r="J652" s="459">
        <f t="shared" si="61"/>
        <v>5716.666666666667</v>
      </c>
      <c r="K652" s="489">
        <v>3950</v>
      </c>
      <c r="L652" s="490">
        <v>4600</v>
      </c>
      <c r="M652" s="491">
        <v>5750</v>
      </c>
      <c r="N652" s="489">
        <v>3800</v>
      </c>
      <c r="O652" s="490">
        <v>4600</v>
      </c>
      <c r="P652" s="491">
        <v>5750</v>
      </c>
      <c r="Q652" s="489">
        <v>3950</v>
      </c>
      <c r="R652" s="490">
        <v>4600</v>
      </c>
      <c r="S652" s="491">
        <v>5750</v>
      </c>
      <c r="T652" s="489">
        <v>3900</v>
      </c>
      <c r="U652" s="490">
        <v>4600</v>
      </c>
      <c r="V652" s="491">
        <v>5750</v>
      </c>
      <c r="W652" s="489">
        <v>3450</v>
      </c>
      <c r="X652" s="490">
        <v>4400</v>
      </c>
      <c r="Y652" s="491">
        <v>5550</v>
      </c>
      <c r="Z652" s="489">
        <v>3650</v>
      </c>
      <c r="AA652" s="490">
        <v>4600</v>
      </c>
      <c r="AB652" s="491">
        <v>5750</v>
      </c>
      <c r="AC652" s="489">
        <v>3950</v>
      </c>
      <c r="AD652" s="490">
        <v>4600</v>
      </c>
      <c r="AE652" s="491">
        <v>5750</v>
      </c>
      <c r="AF652" s="489">
        <v>4100</v>
      </c>
      <c r="AG652" s="490">
        <v>4600</v>
      </c>
      <c r="AH652" s="491">
        <v>5750</v>
      </c>
      <c r="AI652" s="490">
        <v>3550</v>
      </c>
      <c r="AJ652" s="490">
        <v>4500</v>
      </c>
      <c r="AK652" s="491">
        <v>5650</v>
      </c>
      <c r="AM652" s="103"/>
      <c r="AN652" s="103"/>
      <c r="AO652" s="103"/>
    </row>
    <row r="653" spans="1:41" s="11" customFormat="1" x14ac:dyDescent="0.25">
      <c r="A653" s="719"/>
      <c r="B653" s="28"/>
      <c r="C653" s="62" t="s">
        <v>841</v>
      </c>
      <c r="D653" s="31" t="s">
        <v>27</v>
      </c>
      <c r="E653" s="59">
        <f t="shared" ref="E653:E716" si="62">J653</f>
        <v>8866.6666666666661</v>
      </c>
      <c r="G653" s="32">
        <f t="shared" ref="G653:G716" si="63">COUNT(K653:AK653)</f>
        <v>27</v>
      </c>
      <c r="H653" s="498">
        <f t="shared" ref="H653:H716" si="64">AVERAGE(K653,N653,Q653,T653,W653,Z653,AC653,AF653,AI653)</f>
        <v>6711.1111111111113</v>
      </c>
      <c r="I653" s="501">
        <f t="shared" ref="I653:I716" si="65">AVERAGE(L653,O653,R653,U653,X653,AA653,AD653,AG653,AJ653)</f>
        <v>7516.666666666667</v>
      </c>
      <c r="J653" s="499">
        <f t="shared" ref="J653:J716" si="66">AVERAGE(M653,P653,S653,V653,Y653,AB653,AE653,AH653,AK653)</f>
        <v>8866.6666666666661</v>
      </c>
      <c r="K653" s="498">
        <v>6850</v>
      </c>
      <c r="L653" s="501">
        <v>7550</v>
      </c>
      <c r="M653" s="500">
        <v>8900</v>
      </c>
      <c r="N653" s="498">
        <v>6700</v>
      </c>
      <c r="O653" s="501">
        <v>7550</v>
      </c>
      <c r="P653" s="500">
        <v>8900</v>
      </c>
      <c r="Q653" s="498">
        <v>6850</v>
      </c>
      <c r="R653" s="501">
        <v>7550</v>
      </c>
      <c r="S653" s="500">
        <v>8900</v>
      </c>
      <c r="T653" s="498">
        <v>6800</v>
      </c>
      <c r="U653" s="501">
        <v>7550</v>
      </c>
      <c r="V653" s="500">
        <v>8900</v>
      </c>
      <c r="W653" s="498">
        <v>6350</v>
      </c>
      <c r="X653" s="501">
        <v>7350</v>
      </c>
      <c r="Y653" s="500">
        <v>8700</v>
      </c>
      <c r="Z653" s="498">
        <v>6550</v>
      </c>
      <c r="AA653" s="501">
        <v>7550</v>
      </c>
      <c r="AB653" s="500">
        <v>8900</v>
      </c>
      <c r="AC653" s="498">
        <v>6850</v>
      </c>
      <c r="AD653" s="501">
        <v>7550</v>
      </c>
      <c r="AE653" s="500">
        <v>8900</v>
      </c>
      <c r="AF653" s="498">
        <v>7000</v>
      </c>
      <c r="AG653" s="501">
        <v>7550</v>
      </c>
      <c r="AH653" s="500">
        <v>8900</v>
      </c>
      <c r="AI653" s="501">
        <v>6450</v>
      </c>
      <c r="AJ653" s="501">
        <v>7450</v>
      </c>
      <c r="AK653" s="500">
        <v>8800</v>
      </c>
      <c r="AM653" s="103"/>
      <c r="AN653" s="103"/>
      <c r="AO653" s="103"/>
    </row>
    <row r="654" spans="1:41" s="11" customFormat="1" x14ac:dyDescent="0.25">
      <c r="A654" s="719"/>
      <c r="B654" s="28"/>
      <c r="C654" s="264" t="s">
        <v>840</v>
      </c>
      <c r="D654" s="496" t="s">
        <v>27</v>
      </c>
      <c r="E654" s="463">
        <f t="shared" si="62"/>
        <v>12516.666666666666</v>
      </c>
      <c r="G654" s="265">
        <f t="shared" si="63"/>
        <v>27</v>
      </c>
      <c r="H654" s="489">
        <f t="shared" si="64"/>
        <v>9711.1111111111113</v>
      </c>
      <c r="I654" s="490">
        <f t="shared" si="65"/>
        <v>10966.666666666666</v>
      </c>
      <c r="J654" s="459">
        <f t="shared" si="66"/>
        <v>12516.666666666666</v>
      </c>
      <c r="K654" s="489">
        <v>9850</v>
      </c>
      <c r="L654" s="490">
        <v>11000</v>
      </c>
      <c r="M654" s="491">
        <v>12550</v>
      </c>
      <c r="N654" s="489">
        <v>9700</v>
      </c>
      <c r="O654" s="490">
        <v>11000</v>
      </c>
      <c r="P654" s="491">
        <v>12550</v>
      </c>
      <c r="Q654" s="489">
        <v>9850</v>
      </c>
      <c r="R654" s="490">
        <v>11000</v>
      </c>
      <c r="S654" s="491">
        <v>12550</v>
      </c>
      <c r="T654" s="489">
        <v>9800</v>
      </c>
      <c r="U654" s="490">
        <v>11000</v>
      </c>
      <c r="V654" s="491">
        <v>12550</v>
      </c>
      <c r="W654" s="489">
        <v>9350</v>
      </c>
      <c r="X654" s="490">
        <v>10800</v>
      </c>
      <c r="Y654" s="491">
        <v>12350</v>
      </c>
      <c r="Z654" s="489">
        <v>9550</v>
      </c>
      <c r="AA654" s="490">
        <v>11000</v>
      </c>
      <c r="AB654" s="491">
        <v>12550</v>
      </c>
      <c r="AC654" s="489">
        <v>9850</v>
      </c>
      <c r="AD654" s="490">
        <v>11000</v>
      </c>
      <c r="AE654" s="491">
        <v>12550</v>
      </c>
      <c r="AF654" s="489">
        <v>10000</v>
      </c>
      <c r="AG654" s="490">
        <v>11000</v>
      </c>
      <c r="AH654" s="491">
        <v>12550</v>
      </c>
      <c r="AI654" s="490">
        <v>9450</v>
      </c>
      <c r="AJ654" s="490">
        <v>10900</v>
      </c>
      <c r="AK654" s="491">
        <v>12450</v>
      </c>
      <c r="AM654" s="103"/>
      <c r="AN654" s="103"/>
      <c r="AO654" s="103"/>
    </row>
    <row r="655" spans="1:41" s="11" customFormat="1" ht="15.75" thickBot="1" x14ac:dyDescent="0.3">
      <c r="A655" s="720"/>
      <c r="B655" s="28"/>
      <c r="C655" s="453" t="s">
        <v>839</v>
      </c>
      <c r="D655" s="454" t="s">
        <v>27</v>
      </c>
      <c r="E655" s="455">
        <f t="shared" si="62"/>
        <v>15966.666666666666</v>
      </c>
      <c r="G655" s="36">
        <f t="shared" si="63"/>
        <v>27</v>
      </c>
      <c r="H655" s="498">
        <f t="shared" si="64"/>
        <v>13711.111111111111</v>
      </c>
      <c r="I655" s="501">
        <f t="shared" si="65"/>
        <v>14966.666666666666</v>
      </c>
      <c r="J655" s="499">
        <f t="shared" si="66"/>
        <v>15966.666666666666</v>
      </c>
      <c r="K655" s="498">
        <v>13850</v>
      </c>
      <c r="L655" s="501">
        <v>15000</v>
      </c>
      <c r="M655" s="500">
        <v>16000</v>
      </c>
      <c r="N655" s="498">
        <v>13700</v>
      </c>
      <c r="O655" s="501">
        <v>15000</v>
      </c>
      <c r="P655" s="500">
        <v>16000</v>
      </c>
      <c r="Q655" s="498">
        <v>13850</v>
      </c>
      <c r="R655" s="501">
        <v>15000</v>
      </c>
      <c r="S655" s="500">
        <v>16000</v>
      </c>
      <c r="T655" s="498">
        <v>13800</v>
      </c>
      <c r="U655" s="501">
        <v>15000</v>
      </c>
      <c r="V655" s="500">
        <v>16000</v>
      </c>
      <c r="W655" s="498">
        <v>13350</v>
      </c>
      <c r="X655" s="501">
        <v>14800</v>
      </c>
      <c r="Y655" s="500">
        <v>15800</v>
      </c>
      <c r="Z655" s="498">
        <v>13550</v>
      </c>
      <c r="AA655" s="501">
        <v>15000</v>
      </c>
      <c r="AB655" s="500">
        <v>16000</v>
      </c>
      <c r="AC655" s="498">
        <v>13850</v>
      </c>
      <c r="AD655" s="501">
        <v>15000</v>
      </c>
      <c r="AE655" s="500">
        <v>16000</v>
      </c>
      <c r="AF655" s="498">
        <v>14000</v>
      </c>
      <c r="AG655" s="501">
        <v>15000</v>
      </c>
      <c r="AH655" s="500">
        <v>16000</v>
      </c>
      <c r="AI655" s="501">
        <v>13450</v>
      </c>
      <c r="AJ655" s="501">
        <v>14900</v>
      </c>
      <c r="AK655" s="500">
        <v>15900</v>
      </c>
      <c r="AM655" s="103"/>
      <c r="AN655" s="103"/>
      <c r="AO655" s="103"/>
    </row>
    <row r="656" spans="1:41" s="11" customFormat="1" x14ac:dyDescent="0.25">
      <c r="A656" s="718" t="s">
        <v>1577</v>
      </c>
      <c r="B656" s="28"/>
      <c r="C656" s="516" t="s">
        <v>1419</v>
      </c>
      <c r="D656" s="505" t="s">
        <v>27</v>
      </c>
      <c r="E656" s="462">
        <f t="shared" si="62"/>
        <v>6409.2588888888895</v>
      </c>
      <c r="G656" s="266">
        <f t="shared" si="63"/>
        <v>27</v>
      </c>
      <c r="H656" s="485">
        <f t="shared" si="64"/>
        <v>5307.4077777777775</v>
      </c>
      <c r="I656" s="486">
        <f t="shared" si="65"/>
        <v>5959.2588888888895</v>
      </c>
      <c r="J656" s="533">
        <f t="shared" si="66"/>
        <v>6409.2588888888895</v>
      </c>
      <c r="K656" s="485">
        <v>5350</v>
      </c>
      <c r="L656" s="486">
        <v>6000</v>
      </c>
      <c r="M656" s="487">
        <v>6450</v>
      </c>
      <c r="N656" s="485">
        <v>5400</v>
      </c>
      <c r="O656" s="486">
        <v>5950</v>
      </c>
      <c r="P656" s="487">
        <v>6400</v>
      </c>
      <c r="Q656" s="485">
        <v>5350</v>
      </c>
      <c r="R656" s="486">
        <v>6000</v>
      </c>
      <c r="S656" s="487">
        <v>6450</v>
      </c>
      <c r="T656" s="485">
        <v>5366.67</v>
      </c>
      <c r="U656" s="486">
        <v>5983.33</v>
      </c>
      <c r="V656" s="487">
        <v>6433.33</v>
      </c>
      <c r="W656" s="485">
        <v>5050</v>
      </c>
      <c r="X656" s="486">
        <v>5800</v>
      </c>
      <c r="Y656" s="487">
        <v>6250</v>
      </c>
      <c r="Z656" s="485">
        <v>5250</v>
      </c>
      <c r="AA656" s="486">
        <v>6000</v>
      </c>
      <c r="AB656" s="487">
        <v>6450</v>
      </c>
      <c r="AC656" s="485">
        <v>5350</v>
      </c>
      <c r="AD656" s="486">
        <v>6000</v>
      </c>
      <c r="AE656" s="487">
        <v>6450</v>
      </c>
      <c r="AF656" s="485">
        <v>5500</v>
      </c>
      <c r="AG656" s="486">
        <v>6000</v>
      </c>
      <c r="AH656" s="487">
        <v>6450</v>
      </c>
      <c r="AI656" s="486">
        <v>5150</v>
      </c>
      <c r="AJ656" s="486">
        <v>5900</v>
      </c>
      <c r="AK656" s="487">
        <v>6350</v>
      </c>
      <c r="AM656" s="103"/>
      <c r="AN656" s="103"/>
      <c r="AO656" s="103"/>
    </row>
    <row r="657" spans="1:41" s="11" customFormat="1" x14ac:dyDescent="0.25">
      <c r="A657" s="719"/>
      <c r="B657" s="28"/>
      <c r="C657" s="62" t="s">
        <v>1420</v>
      </c>
      <c r="D657" s="31" t="s">
        <v>27</v>
      </c>
      <c r="E657" s="59">
        <f t="shared" si="62"/>
        <v>11796.296666666667</v>
      </c>
      <c r="G657" s="32">
        <f t="shared" si="63"/>
        <v>27</v>
      </c>
      <c r="H657" s="498">
        <f t="shared" si="64"/>
        <v>8844.4444444444453</v>
      </c>
      <c r="I657" s="501">
        <f t="shared" si="65"/>
        <v>10796.296666666667</v>
      </c>
      <c r="J657" s="499">
        <f t="shared" si="66"/>
        <v>11796.296666666667</v>
      </c>
      <c r="K657" s="498">
        <v>8900</v>
      </c>
      <c r="L657" s="501">
        <v>10900</v>
      </c>
      <c r="M657" s="500">
        <v>11900</v>
      </c>
      <c r="N657" s="498">
        <v>8900</v>
      </c>
      <c r="O657" s="501">
        <v>10800</v>
      </c>
      <c r="P657" s="500">
        <v>11800</v>
      </c>
      <c r="Q657" s="498">
        <v>8900</v>
      </c>
      <c r="R657" s="501">
        <v>10900</v>
      </c>
      <c r="S657" s="500">
        <v>11900</v>
      </c>
      <c r="T657" s="498">
        <v>8900</v>
      </c>
      <c r="U657" s="501">
        <v>10866.67</v>
      </c>
      <c r="V657" s="500">
        <v>11866.67</v>
      </c>
      <c r="W657" s="498">
        <v>8600</v>
      </c>
      <c r="X657" s="501">
        <v>10500</v>
      </c>
      <c r="Y657" s="500">
        <v>11500</v>
      </c>
      <c r="Z657" s="498">
        <v>8800</v>
      </c>
      <c r="AA657" s="501">
        <v>10700</v>
      </c>
      <c r="AB657" s="500">
        <v>11700</v>
      </c>
      <c r="AC657" s="498">
        <v>8900</v>
      </c>
      <c r="AD657" s="501">
        <v>10900</v>
      </c>
      <c r="AE657" s="500">
        <v>11900</v>
      </c>
      <c r="AF657" s="498">
        <v>9000</v>
      </c>
      <c r="AG657" s="501">
        <v>11000</v>
      </c>
      <c r="AH657" s="500">
        <v>12000</v>
      </c>
      <c r="AI657" s="501">
        <v>8700</v>
      </c>
      <c r="AJ657" s="501">
        <v>10600</v>
      </c>
      <c r="AK657" s="500">
        <v>11600</v>
      </c>
      <c r="AM657" s="103"/>
      <c r="AN657" s="103"/>
      <c r="AO657" s="103"/>
    </row>
    <row r="658" spans="1:41" s="11" customFormat="1" x14ac:dyDescent="0.25">
      <c r="A658" s="719"/>
      <c r="B658" s="28"/>
      <c r="C658" s="264" t="s">
        <v>1421</v>
      </c>
      <c r="D658" s="496" t="s">
        <v>27</v>
      </c>
      <c r="E658" s="463">
        <f t="shared" si="62"/>
        <v>16796.296666666665</v>
      </c>
      <c r="G658" s="265">
        <f t="shared" si="63"/>
        <v>27</v>
      </c>
      <c r="H658" s="489">
        <f t="shared" si="64"/>
        <v>13759.258888888889</v>
      </c>
      <c r="I658" s="490">
        <f t="shared" si="65"/>
        <v>14796.296666666665</v>
      </c>
      <c r="J658" s="459">
        <f t="shared" si="66"/>
        <v>16796.296666666665</v>
      </c>
      <c r="K658" s="489">
        <v>13850</v>
      </c>
      <c r="L658" s="490">
        <v>14900</v>
      </c>
      <c r="M658" s="491">
        <v>16900</v>
      </c>
      <c r="N658" s="489">
        <v>13800</v>
      </c>
      <c r="O658" s="490">
        <v>14800</v>
      </c>
      <c r="P658" s="491">
        <v>16800</v>
      </c>
      <c r="Q658" s="489">
        <v>13850</v>
      </c>
      <c r="R658" s="490">
        <v>14900</v>
      </c>
      <c r="S658" s="491">
        <v>16900</v>
      </c>
      <c r="T658" s="489">
        <v>13833.33</v>
      </c>
      <c r="U658" s="490">
        <v>14866.67</v>
      </c>
      <c r="V658" s="491">
        <v>16866.669999999998</v>
      </c>
      <c r="W658" s="489">
        <v>13450</v>
      </c>
      <c r="X658" s="490">
        <v>14500</v>
      </c>
      <c r="Y658" s="491">
        <v>16500</v>
      </c>
      <c r="Z658" s="489">
        <v>13650</v>
      </c>
      <c r="AA658" s="490">
        <v>14700</v>
      </c>
      <c r="AB658" s="491">
        <v>16700</v>
      </c>
      <c r="AC658" s="489">
        <v>13850</v>
      </c>
      <c r="AD658" s="490">
        <v>14900</v>
      </c>
      <c r="AE658" s="491">
        <v>16900</v>
      </c>
      <c r="AF658" s="489">
        <v>14000</v>
      </c>
      <c r="AG658" s="490">
        <v>15000</v>
      </c>
      <c r="AH658" s="491">
        <v>17000</v>
      </c>
      <c r="AI658" s="490">
        <v>13550</v>
      </c>
      <c r="AJ658" s="490">
        <v>14600</v>
      </c>
      <c r="AK658" s="491">
        <v>16600</v>
      </c>
      <c r="AM658" s="103"/>
      <c r="AN658" s="103"/>
      <c r="AO658" s="103"/>
    </row>
    <row r="659" spans="1:41" s="11" customFormat="1" x14ac:dyDescent="0.25">
      <c r="A659" s="719"/>
      <c r="B659" s="28"/>
      <c r="C659" s="62" t="s">
        <v>1422</v>
      </c>
      <c r="D659" s="31" t="s">
        <v>27</v>
      </c>
      <c r="E659" s="59">
        <f t="shared" si="62"/>
        <v>18396.296666666665</v>
      </c>
      <c r="G659" s="32">
        <f t="shared" si="63"/>
        <v>27</v>
      </c>
      <c r="H659" s="498">
        <f t="shared" si="64"/>
        <v>15611.111111111111</v>
      </c>
      <c r="I659" s="501">
        <f t="shared" si="65"/>
        <v>17546.296666666665</v>
      </c>
      <c r="J659" s="499">
        <f t="shared" si="66"/>
        <v>18396.296666666665</v>
      </c>
      <c r="K659" s="498">
        <v>15750</v>
      </c>
      <c r="L659" s="501">
        <v>17650</v>
      </c>
      <c r="M659" s="500">
        <v>18500</v>
      </c>
      <c r="N659" s="498">
        <v>15600</v>
      </c>
      <c r="O659" s="501">
        <v>17550</v>
      </c>
      <c r="P659" s="500">
        <v>18400</v>
      </c>
      <c r="Q659" s="498">
        <v>15750</v>
      </c>
      <c r="R659" s="501">
        <v>17650</v>
      </c>
      <c r="S659" s="500">
        <v>18500</v>
      </c>
      <c r="T659" s="498">
        <v>15700</v>
      </c>
      <c r="U659" s="501">
        <v>17616.669999999998</v>
      </c>
      <c r="V659" s="500">
        <v>18466.669999999998</v>
      </c>
      <c r="W659" s="498">
        <v>15250</v>
      </c>
      <c r="X659" s="501">
        <v>17250</v>
      </c>
      <c r="Y659" s="500">
        <v>18100</v>
      </c>
      <c r="Z659" s="498">
        <v>15450</v>
      </c>
      <c r="AA659" s="501">
        <v>17450</v>
      </c>
      <c r="AB659" s="500">
        <v>18300</v>
      </c>
      <c r="AC659" s="498">
        <v>15750</v>
      </c>
      <c r="AD659" s="501">
        <v>17650</v>
      </c>
      <c r="AE659" s="500">
        <v>18500</v>
      </c>
      <c r="AF659" s="498">
        <v>15900</v>
      </c>
      <c r="AG659" s="501">
        <v>17750</v>
      </c>
      <c r="AH659" s="500">
        <v>18600</v>
      </c>
      <c r="AI659" s="501">
        <v>15350</v>
      </c>
      <c r="AJ659" s="501">
        <v>17350</v>
      </c>
      <c r="AK659" s="500">
        <v>18200</v>
      </c>
      <c r="AM659" s="103"/>
      <c r="AN659" s="103"/>
      <c r="AO659" s="103"/>
    </row>
    <row r="660" spans="1:41" s="11" customFormat="1" x14ac:dyDescent="0.25">
      <c r="A660" s="719"/>
      <c r="B660" s="28"/>
      <c r="C660" s="264" t="s">
        <v>1423</v>
      </c>
      <c r="D660" s="496" t="s">
        <v>27</v>
      </c>
      <c r="E660" s="463">
        <f t="shared" si="62"/>
        <v>20796.296666666665</v>
      </c>
      <c r="G660" s="265">
        <f t="shared" si="63"/>
        <v>27</v>
      </c>
      <c r="H660" s="489">
        <f t="shared" si="64"/>
        <v>17614.814444444448</v>
      </c>
      <c r="I660" s="490">
        <f t="shared" si="65"/>
        <v>19596.296666666665</v>
      </c>
      <c r="J660" s="459">
        <f t="shared" si="66"/>
        <v>20796.296666666665</v>
      </c>
      <c r="K660" s="489">
        <v>17850</v>
      </c>
      <c r="L660" s="490">
        <v>19700</v>
      </c>
      <c r="M660" s="491">
        <v>20900</v>
      </c>
      <c r="N660" s="489">
        <v>17500</v>
      </c>
      <c r="O660" s="490">
        <v>19600</v>
      </c>
      <c r="P660" s="491">
        <v>20800</v>
      </c>
      <c r="Q660" s="489">
        <v>17850</v>
      </c>
      <c r="R660" s="490">
        <v>19700</v>
      </c>
      <c r="S660" s="491">
        <v>20900</v>
      </c>
      <c r="T660" s="489">
        <v>17733.330000000002</v>
      </c>
      <c r="U660" s="490">
        <v>19666.669999999998</v>
      </c>
      <c r="V660" s="491">
        <v>20866.669999999998</v>
      </c>
      <c r="W660" s="489">
        <v>17150</v>
      </c>
      <c r="X660" s="490">
        <v>19300</v>
      </c>
      <c r="Y660" s="491">
        <v>20500</v>
      </c>
      <c r="Z660" s="489">
        <v>17350</v>
      </c>
      <c r="AA660" s="490">
        <v>19500</v>
      </c>
      <c r="AB660" s="491">
        <v>20700</v>
      </c>
      <c r="AC660" s="489">
        <v>17850</v>
      </c>
      <c r="AD660" s="490">
        <v>19700</v>
      </c>
      <c r="AE660" s="491">
        <v>20900</v>
      </c>
      <c r="AF660" s="489">
        <v>18000</v>
      </c>
      <c r="AG660" s="490">
        <v>19800</v>
      </c>
      <c r="AH660" s="491">
        <v>21000</v>
      </c>
      <c r="AI660" s="490">
        <v>17250</v>
      </c>
      <c r="AJ660" s="490">
        <v>19400</v>
      </c>
      <c r="AK660" s="491">
        <v>20600</v>
      </c>
      <c r="AM660" s="103"/>
      <c r="AN660" s="103"/>
      <c r="AO660" s="103"/>
    </row>
    <row r="661" spans="1:41" s="11" customFormat="1" x14ac:dyDescent="0.25">
      <c r="A661" s="719"/>
      <c r="B661" s="28"/>
      <c r="C661" s="62" t="s">
        <v>1424</v>
      </c>
      <c r="D661" s="31" t="s">
        <v>27</v>
      </c>
      <c r="E661" s="59">
        <f t="shared" si="62"/>
        <v>6296.2966666666662</v>
      </c>
      <c r="G661" s="32">
        <f t="shared" si="63"/>
        <v>27</v>
      </c>
      <c r="H661" s="498">
        <f t="shared" si="64"/>
        <v>5211.1111111111113</v>
      </c>
      <c r="I661" s="501">
        <f t="shared" si="65"/>
        <v>5796.2966666666662</v>
      </c>
      <c r="J661" s="499">
        <f t="shared" si="66"/>
        <v>6296.2966666666662</v>
      </c>
      <c r="K661" s="498">
        <v>5350</v>
      </c>
      <c r="L661" s="501">
        <v>5900</v>
      </c>
      <c r="M661" s="500">
        <v>6400</v>
      </c>
      <c r="N661" s="498">
        <v>5200</v>
      </c>
      <c r="O661" s="501">
        <v>5800</v>
      </c>
      <c r="P661" s="500">
        <v>6300</v>
      </c>
      <c r="Q661" s="498">
        <v>5350</v>
      </c>
      <c r="R661" s="501">
        <v>5900</v>
      </c>
      <c r="S661" s="500">
        <v>6400</v>
      </c>
      <c r="T661" s="498">
        <v>5300</v>
      </c>
      <c r="U661" s="501">
        <v>5866.67</v>
      </c>
      <c r="V661" s="500">
        <v>6366.67</v>
      </c>
      <c r="W661" s="498">
        <v>4850</v>
      </c>
      <c r="X661" s="501">
        <v>5500</v>
      </c>
      <c r="Y661" s="500">
        <v>6000</v>
      </c>
      <c r="Z661" s="498">
        <v>5050</v>
      </c>
      <c r="AA661" s="501">
        <v>5700</v>
      </c>
      <c r="AB661" s="500">
        <v>6200</v>
      </c>
      <c r="AC661" s="498">
        <v>5350</v>
      </c>
      <c r="AD661" s="501">
        <v>5900</v>
      </c>
      <c r="AE661" s="500">
        <v>6400</v>
      </c>
      <c r="AF661" s="498">
        <v>5500</v>
      </c>
      <c r="AG661" s="501">
        <v>6000</v>
      </c>
      <c r="AH661" s="500">
        <v>6500</v>
      </c>
      <c r="AI661" s="501">
        <v>4950</v>
      </c>
      <c r="AJ661" s="501">
        <v>5600</v>
      </c>
      <c r="AK661" s="500">
        <v>6100</v>
      </c>
      <c r="AM661" s="103"/>
      <c r="AN661" s="103"/>
      <c r="AO661" s="103"/>
    </row>
    <row r="662" spans="1:41" s="11" customFormat="1" x14ac:dyDescent="0.25">
      <c r="A662" s="719"/>
      <c r="B662" s="28"/>
      <c r="C662" s="264" t="s">
        <v>1425</v>
      </c>
      <c r="D662" s="496" t="s">
        <v>27</v>
      </c>
      <c r="E662" s="463">
        <f t="shared" si="62"/>
        <v>12496.296666666667</v>
      </c>
      <c r="G662" s="265">
        <f t="shared" si="63"/>
        <v>27</v>
      </c>
      <c r="H662" s="489">
        <f t="shared" si="64"/>
        <v>9711.1111111111113</v>
      </c>
      <c r="I662" s="490">
        <f t="shared" si="65"/>
        <v>10796.296666666667</v>
      </c>
      <c r="J662" s="459">
        <f t="shared" si="66"/>
        <v>12496.296666666667</v>
      </c>
      <c r="K662" s="489">
        <v>9850</v>
      </c>
      <c r="L662" s="490">
        <v>10900</v>
      </c>
      <c r="M662" s="491">
        <v>12600</v>
      </c>
      <c r="N662" s="489">
        <v>9700</v>
      </c>
      <c r="O662" s="490">
        <v>10800</v>
      </c>
      <c r="P662" s="491">
        <v>12500</v>
      </c>
      <c r="Q662" s="489">
        <v>9850</v>
      </c>
      <c r="R662" s="490">
        <v>10900</v>
      </c>
      <c r="S662" s="491">
        <v>12600</v>
      </c>
      <c r="T662" s="489">
        <v>9800</v>
      </c>
      <c r="U662" s="490">
        <v>10866.67</v>
      </c>
      <c r="V662" s="491">
        <v>12566.67</v>
      </c>
      <c r="W662" s="489">
        <v>9350</v>
      </c>
      <c r="X662" s="490">
        <v>10500</v>
      </c>
      <c r="Y662" s="491">
        <v>12200</v>
      </c>
      <c r="Z662" s="489">
        <v>9550</v>
      </c>
      <c r="AA662" s="490">
        <v>10700</v>
      </c>
      <c r="AB662" s="491">
        <v>12400</v>
      </c>
      <c r="AC662" s="489">
        <v>9850</v>
      </c>
      <c r="AD662" s="490">
        <v>10900</v>
      </c>
      <c r="AE662" s="491">
        <v>12600</v>
      </c>
      <c r="AF662" s="489">
        <v>10000</v>
      </c>
      <c r="AG662" s="490">
        <v>11000</v>
      </c>
      <c r="AH662" s="491">
        <v>12700</v>
      </c>
      <c r="AI662" s="490">
        <v>9450</v>
      </c>
      <c r="AJ662" s="490">
        <v>10600</v>
      </c>
      <c r="AK662" s="491">
        <v>12300</v>
      </c>
      <c r="AM662" s="103"/>
      <c r="AN662" s="103"/>
      <c r="AO662" s="103"/>
    </row>
    <row r="663" spans="1:41" s="11" customFormat="1" x14ac:dyDescent="0.25">
      <c r="A663" s="719"/>
      <c r="B663" s="28"/>
      <c r="C663" s="62" t="s">
        <v>1426</v>
      </c>
      <c r="D663" s="31" t="s">
        <v>27</v>
      </c>
      <c r="E663" s="59">
        <f t="shared" si="62"/>
        <v>16796.296666666665</v>
      </c>
      <c r="G663" s="32">
        <f t="shared" si="63"/>
        <v>27</v>
      </c>
      <c r="H663" s="498">
        <f t="shared" si="64"/>
        <v>14211.111111111111</v>
      </c>
      <c r="I663" s="501">
        <f t="shared" si="65"/>
        <v>14796.296666666665</v>
      </c>
      <c r="J663" s="499">
        <f t="shared" si="66"/>
        <v>16796.296666666665</v>
      </c>
      <c r="K663" s="498">
        <v>14350</v>
      </c>
      <c r="L663" s="501">
        <v>14900</v>
      </c>
      <c r="M663" s="500">
        <v>16900</v>
      </c>
      <c r="N663" s="498">
        <v>14200</v>
      </c>
      <c r="O663" s="501">
        <v>14800</v>
      </c>
      <c r="P663" s="500">
        <v>16800</v>
      </c>
      <c r="Q663" s="498">
        <v>14350</v>
      </c>
      <c r="R663" s="501">
        <v>14900</v>
      </c>
      <c r="S663" s="500">
        <v>16900</v>
      </c>
      <c r="T663" s="498">
        <v>14300</v>
      </c>
      <c r="U663" s="501">
        <v>14866.67</v>
      </c>
      <c r="V663" s="500">
        <v>16866.669999999998</v>
      </c>
      <c r="W663" s="498">
        <v>13850</v>
      </c>
      <c r="X663" s="501">
        <v>14500</v>
      </c>
      <c r="Y663" s="500">
        <v>16500</v>
      </c>
      <c r="Z663" s="498">
        <v>14050</v>
      </c>
      <c r="AA663" s="501">
        <v>14700</v>
      </c>
      <c r="AB663" s="500">
        <v>16700</v>
      </c>
      <c r="AC663" s="498">
        <v>14350</v>
      </c>
      <c r="AD663" s="501">
        <v>14900</v>
      </c>
      <c r="AE663" s="500">
        <v>16900</v>
      </c>
      <c r="AF663" s="498">
        <v>14500</v>
      </c>
      <c r="AG663" s="501">
        <v>15000</v>
      </c>
      <c r="AH663" s="500">
        <v>17000</v>
      </c>
      <c r="AI663" s="501">
        <v>13950</v>
      </c>
      <c r="AJ663" s="501">
        <v>14600</v>
      </c>
      <c r="AK663" s="500">
        <v>16600</v>
      </c>
      <c r="AM663" s="103"/>
      <c r="AN663" s="103"/>
      <c r="AO663" s="103"/>
    </row>
    <row r="664" spans="1:41" s="11" customFormat="1" x14ac:dyDescent="0.25">
      <c r="A664" s="719"/>
      <c r="B664" s="28"/>
      <c r="C664" s="264" t="s">
        <v>1427</v>
      </c>
      <c r="D664" s="496" t="s">
        <v>27</v>
      </c>
      <c r="E664" s="463">
        <f t="shared" si="62"/>
        <v>18396.296666666665</v>
      </c>
      <c r="G664" s="265">
        <f t="shared" si="63"/>
        <v>27</v>
      </c>
      <c r="H664" s="489">
        <f t="shared" si="64"/>
        <v>15711.111111111111</v>
      </c>
      <c r="I664" s="490">
        <f t="shared" si="65"/>
        <v>16796.296666666665</v>
      </c>
      <c r="J664" s="459">
        <f t="shared" si="66"/>
        <v>18396.296666666665</v>
      </c>
      <c r="K664" s="489">
        <v>15850</v>
      </c>
      <c r="L664" s="490">
        <v>16900</v>
      </c>
      <c r="M664" s="491">
        <v>18500</v>
      </c>
      <c r="N664" s="489">
        <v>15700</v>
      </c>
      <c r="O664" s="490">
        <v>16800</v>
      </c>
      <c r="P664" s="491">
        <v>18400</v>
      </c>
      <c r="Q664" s="489">
        <v>15850</v>
      </c>
      <c r="R664" s="490">
        <v>16900</v>
      </c>
      <c r="S664" s="491">
        <v>18500</v>
      </c>
      <c r="T664" s="489">
        <v>15800</v>
      </c>
      <c r="U664" s="490">
        <v>16866.669999999998</v>
      </c>
      <c r="V664" s="491">
        <v>18466.669999999998</v>
      </c>
      <c r="W664" s="489">
        <v>15350</v>
      </c>
      <c r="X664" s="490">
        <v>16500</v>
      </c>
      <c r="Y664" s="491">
        <v>18100</v>
      </c>
      <c r="Z664" s="489">
        <v>15550</v>
      </c>
      <c r="AA664" s="490">
        <v>16700</v>
      </c>
      <c r="AB664" s="491">
        <v>18300</v>
      </c>
      <c r="AC664" s="489">
        <v>15850</v>
      </c>
      <c r="AD664" s="490">
        <v>16900</v>
      </c>
      <c r="AE664" s="491">
        <v>18500</v>
      </c>
      <c r="AF664" s="489">
        <v>16000</v>
      </c>
      <c r="AG664" s="490">
        <v>17000</v>
      </c>
      <c r="AH664" s="491">
        <v>18600</v>
      </c>
      <c r="AI664" s="490">
        <v>15450</v>
      </c>
      <c r="AJ664" s="490">
        <v>16600</v>
      </c>
      <c r="AK664" s="491">
        <v>18200</v>
      </c>
      <c r="AM664" s="103"/>
      <c r="AN664" s="103"/>
      <c r="AO664" s="103"/>
    </row>
    <row r="665" spans="1:41" s="11" customFormat="1" x14ac:dyDescent="0.25">
      <c r="A665" s="719"/>
      <c r="B665" s="28"/>
      <c r="C665" s="62" t="s">
        <v>1428</v>
      </c>
      <c r="D665" s="31" t="s">
        <v>27</v>
      </c>
      <c r="E665" s="59">
        <f t="shared" si="62"/>
        <v>21796.296666666665</v>
      </c>
      <c r="G665" s="32">
        <f t="shared" si="63"/>
        <v>27</v>
      </c>
      <c r="H665" s="498">
        <f t="shared" si="64"/>
        <v>17711.111111111109</v>
      </c>
      <c r="I665" s="501">
        <f t="shared" si="65"/>
        <v>19796.296666666665</v>
      </c>
      <c r="J665" s="499">
        <f t="shared" si="66"/>
        <v>21796.296666666665</v>
      </c>
      <c r="K665" s="498">
        <v>17850</v>
      </c>
      <c r="L665" s="501">
        <v>19900</v>
      </c>
      <c r="M665" s="500">
        <v>21900</v>
      </c>
      <c r="N665" s="498">
        <v>17700</v>
      </c>
      <c r="O665" s="501">
        <v>19800</v>
      </c>
      <c r="P665" s="500">
        <v>21800</v>
      </c>
      <c r="Q665" s="498">
        <v>17850</v>
      </c>
      <c r="R665" s="501">
        <v>19900</v>
      </c>
      <c r="S665" s="500">
        <v>21900</v>
      </c>
      <c r="T665" s="498">
        <v>17800</v>
      </c>
      <c r="U665" s="501">
        <v>19866.669999999998</v>
      </c>
      <c r="V665" s="500">
        <v>21866.67</v>
      </c>
      <c r="W665" s="498">
        <v>17350</v>
      </c>
      <c r="X665" s="501">
        <v>19500</v>
      </c>
      <c r="Y665" s="500">
        <v>21500</v>
      </c>
      <c r="Z665" s="498">
        <v>17550</v>
      </c>
      <c r="AA665" s="501">
        <v>19700</v>
      </c>
      <c r="AB665" s="500">
        <v>21700</v>
      </c>
      <c r="AC665" s="498">
        <v>17850</v>
      </c>
      <c r="AD665" s="501">
        <v>19900</v>
      </c>
      <c r="AE665" s="500">
        <v>21900</v>
      </c>
      <c r="AF665" s="498">
        <v>18000</v>
      </c>
      <c r="AG665" s="501">
        <v>20000</v>
      </c>
      <c r="AH665" s="500">
        <v>22000</v>
      </c>
      <c r="AI665" s="501">
        <v>17450</v>
      </c>
      <c r="AJ665" s="501">
        <v>19600</v>
      </c>
      <c r="AK665" s="500">
        <v>21600</v>
      </c>
      <c r="AM665" s="103"/>
      <c r="AN665" s="103"/>
      <c r="AO665" s="103"/>
    </row>
    <row r="666" spans="1:41" s="11" customFormat="1" x14ac:dyDescent="0.25">
      <c r="A666" s="719"/>
      <c r="B666" s="28"/>
      <c r="C666" s="264" t="s">
        <v>671</v>
      </c>
      <c r="D666" s="496" t="s">
        <v>27</v>
      </c>
      <c r="E666" s="463">
        <f t="shared" si="62"/>
        <v>6246.2966666666662</v>
      </c>
      <c r="G666" s="265">
        <f t="shared" si="63"/>
        <v>27</v>
      </c>
      <c r="H666" s="489">
        <f t="shared" si="64"/>
        <v>5211.1111111111113</v>
      </c>
      <c r="I666" s="490">
        <f t="shared" si="65"/>
        <v>5796.2966666666662</v>
      </c>
      <c r="J666" s="459">
        <f t="shared" si="66"/>
        <v>6246.2966666666662</v>
      </c>
      <c r="K666" s="489">
        <v>5350</v>
      </c>
      <c r="L666" s="490">
        <v>5900</v>
      </c>
      <c r="M666" s="491">
        <v>6350</v>
      </c>
      <c r="N666" s="489">
        <v>5200</v>
      </c>
      <c r="O666" s="490">
        <v>5800</v>
      </c>
      <c r="P666" s="491">
        <v>6250</v>
      </c>
      <c r="Q666" s="489">
        <v>5350</v>
      </c>
      <c r="R666" s="490">
        <v>5900</v>
      </c>
      <c r="S666" s="491">
        <v>6350</v>
      </c>
      <c r="T666" s="489">
        <v>5300</v>
      </c>
      <c r="U666" s="490">
        <v>5866.67</v>
      </c>
      <c r="V666" s="491">
        <v>6316.67</v>
      </c>
      <c r="W666" s="489">
        <v>4850</v>
      </c>
      <c r="X666" s="490">
        <v>5500</v>
      </c>
      <c r="Y666" s="491">
        <v>5950</v>
      </c>
      <c r="Z666" s="489">
        <v>5050</v>
      </c>
      <c r="AA666" s="490">
        <v>5700</v>
      </c>
      <c r="AB666" s="491">
        <v>6150</v>
      </c>
      <c r="AC666" s="489">
        <v>5350</v>
      </c>
      <c r="AD666" s="490">
        <v>5900</v>
      </c>
      <c r="AE666" s="491">
        <v>6350</v>
      </c>
      <c r="AF666" s="489">
        <v>5500</v>
      </c>
      <c r="AG666" s="490">
        <v>6000</v>
      </c>
      <c r="AH666" s="491">
        <v>6450</v>
      </c>
      <c r="AI666" s="490">
        <v>4950</v>
      </c>
      <c r="AJ666" s="490">
        <v>5600</v>
      </c>
      <c r="AK666" s="491">
        <v>6050</v>
      </c>
      <c r="AM666" s="103"/>
      <c r="AN666" s="103"/>
      <c r="AO666" s="103"/>
    </row>
    <row r="667" spans="1:41" s="11" customFormat="1" x14ac:dyDescent="0.25">
      <c r="A667" s="719"/>
      <c r="B667" s="28"/>
      <c r="C667" s="62" t="s">
        <v>670</v>
      </c>
      <c r="D667" s="31" t="s">
        <v>27</v>
      </c>
      <c r="E667" s="59">
        <f t="shared" si="62"/>
        <v>11296.296666666667</v>
      </c>
      <c r="G667" s="32">
        <f t="shared" si="63"/>
        <v>27</v>
      </c>
      <c r="H667" s="498">
        <f t="shared" si="64"/>
        <v>8211.1111111111113</v>
      </c>
      <c r="I667" s="501">
        <f t="shared" si="65"/>
        <v>8796.2966666666671</v>
      </c>
      <c r="J667" s="499">
        <f t="shared" si="66"/>
        <v>11296.296666666667</v>
      </c>
      <c r="K667" s="498">
        <v>8350</v>
      </c>
      <c r="L667" s="501">
        <v>8900</v>
      </c>
      <c r="M667" s="500">
        <v>11400</v>
      </c>
      <c r="N667" s="498">
        <v>8200</v>
      </c>
      <c r="O667" s="501">
        <v>8800</v>
      </c>
      <c r="P667" s="500">
        <v>11300</v>
      </c>
      <c r="Q667" s="498">
        <v>8350</v>
      </c>
      <c r="R667" s="501">
        <v>8900</v>
      </c>
      <c r="S667" s="500">
        <v>11400</v>
      </c>
      <c r="T667" s="498">
        <v>8300</v>
      </c>
      <c r="U667" s="501">
        <v>8866.67</v>
      </c>
      <c r="V667" s="500">
        <v>11366.67</v>
      </c>
      <c r="W667" s="498">
        <v>7850</v>
      </c>
      <c r="X667" s="501">
        <v>8500</v>
      </c>
      <c r="Y667" s="500">
        <v>11000</v>
      </c>
      <c r="Z667" s="498">
        <v>8050</v>
      </c>
      <c r="AA667" s="501">
        <v>8700</v>
      </c>
      <c r="AB667" s="500">
        <v>11200</v>
      </c>
      <c r="AC667" s="498">
        <v>8350</v>
      </c>
      <c r="AD667" s="501">
        <v>8900</v>
      </c>
      <c r="AE667" s="500">
        <v>11400</v>
      </c>
      <c r="AF667" s="498">
        <v>8500</v>
      </c>
      <c r="AG667" s="501">
        <v>9000</v>
      </c>
      <c r="AH667" s="500">
        <v>11500</v>
      </c>
      <c r="AI667" s="501">
        <v>7950</v>
      </c>
      <c r="AJ667" s="501">
        <v>8600</v>
      </c>
      <c r="AK667" s="500">
        <v>11100</v>
      </c>
      <c r="AM667" s="103"/>
      <c r="AN667" s="103"/>
      <c r="AO667" s="103"/>
    </row>
    <row r="668" spans="1:41" s="11" customFormat="1" x14ac:dyDescent="0.25">
      <c r="A668" s="719"/>
      <c r="B668" s="28"/>
      <c r="C668" s="264" t="s">
        <v>669</v>
      </c>
      <c r="D668" s="496" t="s">
        <v>27</v>
      </c>
      <c r="E668" s="463">
        <f t="shared" si="62"/>
        <v>14796.296666666665</v>
      </c>
      <c r="G668" s="265">
        <f t="shared" si="63"/>
        <v>27</v>
      </c>
      <c r="H668" s="489">
        <f t="shared" si="64"/>
        <v>12711.111111111111</v>
      </c>
      <c r="I668" s="490">
        <f t="shared" si="65"/>
        <v>13796.296666666667</v>
      </c>
      <c r="J668" s="459">
        <f t="shared" si="66"/>
        <v>14796.296666666665</v>
      </c>
      <c r="K668" s="489">
        <v>12850</v>
      </c>
      <c r="L668" s="490">
        <v>13900</v>
      </c>
      <c r="M668" s="491">
        <v>14900</v>
      </c>
      <c r="N668" s="489">
        <v>12700</v>
      </c>
      <c r="O668" s="490">
        <v>13800</v>
      </c>
      <c r="P668" s="491">
        <v>14800</v>
      </c>
      <c r="Q668" s="489">
        <v>12850</v>
      </c>
      <c r="R668" s="490">
        <v>13900</v>
      </c>
      <c r="S668" s="491">
        <v>14900</v>
      </c>
      <c r="T668" s="489">
        <v>12800</v>
      </c>
      <c r="U668" s="490">
        <v>13866.67</v>
      </c>
      <c r="V668" s="491">
        <v>14866.67</v>
      </c>
      <c r="W668" s="489">
        <v>12350</v>
      </c>
      <c r="X668" s="490">
        <v>13500</v>
      </c>
      <c r="Y668" s="491">
        <v>14500</v>
      </c>
      <c r="Z668" s="489">
        <v>12550</v>
      </c>
      <c r="AA668" s="490">
        <v>13700</v>
      </c>
      <c r="AB668" s="491">
        <v>14700</v>
      </c>
      <c r="AC668" s="489">
        <v>12850</v>
      </c>
      <c r="AD668" s="490">
        <v>13900</v>
      </c>
      <c r="AE668" s="491">
        <v>14900</v>
      </c>
      <c r="AF668" s="489">
        <v>13000</v>
      </c>
      <c r="AG668" s="490">
        <v>14000</v>
      </c>
      <c r="AH668" s="491">
        <v>15000</v>
      </c>
      <c r="AI668" s="490">
        <v>12450</v>
      </c>
      <c r="AJ668" s="490">
        <v>13600</v>
      </c>
      <c r="AK668" s="491">
        <v>14600</v>
      </c>
      <c r="AM668" s="103"/>
      <c r="AN668" s="103"/>
      <c r="AO668" s="103"/>
    </row>
    <row r="669" spans="1:41" s="11" customFormat="1" x14ac:dyDescent="0.25">
      <c r="A669" s="719"/>
      <c r="B669" s="28"/>
      <c r="C669" s="62" t="s">
        <v>668</v>
      </c>
      <c r="D669" s="31" t="s">
        <v>27</v>
      </c>
      <c r="E669" s="59">
        <f t="shared" si="62"/>
        <v>17796.296666666665</v>
      </c>
      <c r="G669" s="32">
        <f t="shared" si="63"/>
        <v>27</v>
      </c>
      <c r="H669" s="498">
        <f t="shared" si="64"/>
        <v>15211.111111111111</v>
      </c>
      <c r="I669" s="501">
        <f t="shared" si="65"/>
        <v>16796.296666666665</v>
      </c>
      <c r="J669" s="499">
        <f t="shared" si="66"/>
        <v>17796.296666666665</v>
      </c>
      <c r="K669" s="498">
        <v>15350</v>
      </c>
      <c r="L669" s="501">
        <v>16900</v>
      </c>
      <c r="M669" s="500">
        <v>17900</v>
      </c>
      <c r="N669" s="498">
        <v>15200</v>
      </c>
      <c r="O669" s="501">
        <v>16800</v>
      </c>
      <c r="P669" s="500">
        <v>17800</v>
      </c>
      <c r="Q669" s="498">
        <v>15350</v>
      </c>
      <c r="R669" s="501">
        <v>16900</v>
      </c>
      <c r="S669" s="500">
        <v>17900</v>
      </c>
      <c r="T669" s="498">
        <v>15300</v>
      </c>
      <c r="U669" s="501">
        <v>16866.669999999998</v>
      </c>
      <c r="V669" s="500">
        <v>17866.669999999998</v>
      </c>
      <c r="W669" s="498">
        <v>14850</v>
      </c>
      <c r="X669" s="501">
        <v>16500</v>
      </c>
      <c r="Y669" s="500">
        <v>17500</v>
      </c>
      <c r="Z669" s="498">
        <v>15050</v>
      </c>
      <c r="AA669" s="501">
        <v>16700</v>
      </c>
      <c r="AB669" s="500">
        <v>17700</v>
      </c>
      <c r="AC669" s="498">
        <v>15350</v>
      </c>
      <c r="AD669" s="501">
        <v>16900</v>
      </c>
      <c r="AE669" s="500">
        <v>17900</v>
      </c>
      <c r="AF669" s="498">
        <v>15500</v>
      </c>
      <c r="AG669" s="501">
        <v>17000</v>
      </c>
      <c r="AH669" s="500">
        <v>18000</v>
      </c>
      <c r="AI669" s="501">
        <v>14950</v>
      </c>
      <c r="AJ669" s="501">
        <v>16600</v>
      </c>
      <c r="AK669" s="500">
        <v>17600</v>
      </c>
      <c r="AM669" s="103"/>
      <c r="AN669" s="103"/>
      <c r="AO669" s="103"/>
    </row>
    <row r="670" spans="1:41" s="11" customFormat="1" x14ac:dyDescent="0.25">
      <c r="A670" s="719"/>
      <c r="B670" s="28"/>
      <c r="C670" s="264" t="s">
        <v>667</v>
      </c>
      <c r="D670" s="496" t="s">
        <v>27</v>
      </c>
      <c r="E670" s="463">
        <f t="shared" si="62"/>
        <v>20796.296666666665</v>
      </c>
      <c r="G670" s="265">
        <f t="shared" si="63"/>
        <v>27</v>
      </c>
      <c r="H670" s="489">
        <f t="shared" si="64"/>
        <v>17711.111111111109</v>
      </c>
      <c r="I670" s="490">
        <f t="shared" si="65"/>
        <v>19796.296666666665</v>
      </c>
      <c r="J670" s="459">
        <f t="shared" si="66"/>
        <v>20796.296666666665</v>
      </c>
      <c r="K670" s="489">
        <v>17850</v>
      </c>
      <c r="L670" s="490">
        <v>19900</v>
      </c>
      <c r="M670" s="491">
        <v>20900</v>
      </c>
      <c r="N670" s="489">
        <v>17700</v>
      </c>
      <c r="O670" s="490">
        <v>19800</v>
      </c>
      <c r="P670" s="491">
        <v>20800</v>
      </c>
      <c r="Q670" s="489">
        <v>17850</v>
      </c>
      <c r="R670" s="490">
        <v>19900</v>
      </c>
      <c r="S670" s="491">
        <v>20900</v>
      </c>
      <c r="T670" s="489">
        <v>17800</v>
      </c>
      <c r="U670" s="490">
        <v>19866.669999999998</v>
      </c>
      <c r="V670" s="491">
        <v>20866.669999999998</v>
      </c>
      <c r="W670" s="489">
        <v>17350</v>
      </c>
      <c r="X670" s="490">
        <v>19500</v>
      </c>
      <c r="Y670" s="491">
        <v>20500</v>
      </c>
      <c r="Z670" s="489">
        <v>17550</v>
      </c>
      <c r="AA670" s="490">
        <v>19700</v>
      </c>
      <c r="AB670" s="491">
        <v>20700</v>
      </c>
      <c r="AC670" s="489">
        <v>17850</v>
      </c>
      <c r="AD670" s="490">
        <v>19900</v>
      </c>
      <c r="AE670" s="491">
        <v>20900</v>
      </c>
      <c r="AF670" s="489">
        <v>18000</v>
      </c>
      <c r="AG670" s="490">
        <v>20000</v>
      </c>
      <c r="AH670" s="491">
        <v>21000</v>
      </c>
      <c r="AI670" s="490">
        <v>17450</v>
      </c>
      <c r="AJ670" s="490">
        <v>19600</v>
      </c>
      <c r="AK670" s="491">
        <v>20600</v>
      </c>
      <c r="AM670" s="103"/>
      <c r="AN670" s="103"/>
      <c r="AO670" s="103"/>
    </row>
    <row r="671" spans="1:41" s="11" customFormat="1" x14ac:dyDescent="0.25">
      <c r="A671" s="719"/>
      <c r="B671" s="28"/>
      <c r="C671" s="62" t="s">
        <v>666</v>
      </c>
      <c r="D671" s="31" t="s">
        <v>27</v>
      </c>
      <c r="E671" s="59">
        <f t="shared" si="62"/>
        <v>6396.2966666666662</v>
      </c>
      <c r="G671" s="32">
        <f t="shared" si="63"/>
        <v>27</v>
      </c>
      <c r="H671" s="498">
        <f t="shared" si="64"/>
        <v>5211.1111111111113</v>
      </c>
      <c r="I671" s="501">
        <f t="shared" si="65"/>
        <v>5696.2966666666662</v>
      </c>
      <c r="J671" s="499">
        <f t="shared" si="66"/>
        <v>6396.2966666666662</v>
      </c>
      <c r="K671" s="498">
        <v>5350</v>
      </c>
      <c r="L671" s="501">
        <v>5800</v>
      </c>
      <c r="M671" s="500">
        <v>6500</v>
      </c>
      <c r="N671" s="498">
        <v>5200</v>
      </c>
      <c r="O671" s="501">
        <v>5700</v>
      </c>
      <c r="P671" s="500">
        <v>6400</v>
      </c>
      <c r="Q671" s="498">
        <v>5350</v>
      </c>
      <c r="R671" s="501">
        <v>5800</v>
      </c>
      <c r="S671" s="500">
        <v>6500</v>
      </c>
      <c r="T671" s="498">
        <v>5300</v>
      </c>
      <c r="U671" s="501">
        <v>5766.67</v>
      </c>
      <c r="V671" s="500">
        <v>6466.67</v>
      </c>
      <c r="W671" s="498">
        <v>4850</v>
      </c>
      <c r="X671" s="501">
        <v>5400</v>
      </c>
      <c r="Y671" s="500">
        <v>6100</v>
      </c>
      <c r="Z671" s="498">
        <v>5050</v>
      </c>
      <c r="AA671" s="501">
        <v>5600</v>
      </c>
      <c r="AB671" s="500">
        <v>6300</v>
      </c>
      <c r="AC671" s="498">
        <v>5350</v>
      </c>
      <c r="AD671" s="501">
        <v>5800</v>
      </c>
      <c r="AE671" s="500">
        <v>6500</v>
      </c>
      <c r="AF671" s="498">
        <v>5500</v>
      </c>
      <c r="AG671" s="501">
        <v>5900</v>
      </c>
      <c r="AH671" s="500">
        <v>6600</v>
      </c>
      <c r="AI671" s="501">
        <v>4950</v>
      </c>
      <c r="AJ671" s="501">
        <v>5500</v>
      </c>
      <c r="AK671" s="500">
        <v>6200</v>
      </c>
      <c r="AM671" s="103"/>
      <c r="AN671" s="103"/>
      <c r="AO671" s="103"/>
    </row>
    <row r="672" spans="1:41" s="11" customFormat="1" x14ac:dyDescent="0.25">
      <c r="A672" s="719"/>
      <c r="B672" s="28"/>
      <c r="C672" s="264" t="s">
        <v>665</v>
      </c>
      <c r="D672" s="496" t="s">
        <v>27</v>
      </c>
      <c r="E672" s="463">
        <f t="shared" si="62"/>
        <v>10796.296666666667</v>
      </c>
      <c r="G672" s="265">
        <f t="shared" si="63"/>
        <v>27</v>
      </c>
      <c r="H672" s="489">
        <f t="shared" si="64"/>
        <v>7711.1111111111113</v>
      </c>
      <c r="I672" s="490">
        <f t="shared" si="65"/>
        <v>9796.2966666666671</v>
      </c>
      <c r="J672" s="459">
        <f t="shared" si="66"/>
        <v>10796.296666666667</v>
      </c>
      <c r="K672" s="489">
        <v>7850</v>
      </c>
      <c r="L672" s="490">
        <v>9900</v>
      </c>
      <c r="M672" s="491">
        <v>10900</v>
      </c>
      <c r="N672" s="489">
        <v>7700</v>
      </c>
      <c r="O672" s="490">
        <v>9800</v>
      </c>
      <c r="P672" s="491">
        <v>10800</v>
      </c>
      <c r="Q672" s="489">
        <v>7850</v>
      </c>
      <c r="R672" s="490">
        <v>9900</v>
      </c>
      <c r="S672" s="491">
        <v>10900</v>
      </c>
      <c r="T672" s="489">
        <v>7800</v>
      </c>
      <c r="U672" s="490">
        <v>9866.67</v>
      </c>
      <c r="V672" s="491">
        <v>10866.67</v>
      </c>
      <c r="W672" s="489">
        <v>7350</v>
      </c>
      <c r="X672" s="490">
        <v>9500</v>
      </c>
      <c r="Y672" s="491">
        <v>10500</v>
      </c>
      <c r="Z672" s="489">
        <v>7550</v>
      </c>
      <c r="AA672" s="490">
        <v>9700</v>
      </c>
      <c r="AB672" s="491">
        <v>10700</v>
      </c>
      <c r="AC672" s="489">
        <v>7850</v>
      </c>
      <c r="AD672" s="490">
        <v>9900</v>
      </c>
      <c r="AE672" s="491">
        <v>10900</v>
      </c>
      <c r="AF672" s="489">
        <v>8000</v>
      </c>
      <c r="AG672" s="490">
        <v>10000</v>
      </c>
      <c r="AH672" s="491">
        <v>11000</v>
      </c>
      <c r="AI672" s="490">
        <v>7450</v>
      </c>
      <c r="AJ672" s="490">
        <v>9600</v>
      </c>
      <c r="AK672" s="491">
        <v>10600</v>
      </c>
      <c r="AM672" s="103"/>
      <c r="AN672" s="103"/>
      <c r="AO672" s="103"/>
    </row>
    <row r="673" spans="1:41" s="11" customFormat="1" x14ac:dyDescent="0.25">
      <c r="A673" s="719"/>
      <c r="B673" s="28"/>
      <c r="C673" s="62" t="s">
        <v>664</v>
      </c>
      <c r="D673" s="31" t="s">
        <v>27</v>
      </c>
      <c r="E673" s="59">
        <f t="shared" si="62"/>
        <v>13796.296666666667</v>
      </c>
      <c r="G673" s="32">
        <f t="shared" si="63"/>
        <v>27</v>
      </c>
      <c r="H673" s="498">
        <f t="shared" si="64"/>
        <v>11711.111111111111</v>
      </c>
      <c r="I673" s="501">
        <f t="shared" si="65"/>
        <v>12796.296666666667</v>
      </c>
      <c r="J673" s="499">
        <f t="shared" si="66"/>
        <v>13796.296666666667</v>
      </c>
      <c r="K673" s="498">
        <v>11850</v>
      </c>
      <c r="L673" s="501">
        <v>12900</v>
      </c>
      <c r="M673" s="500">
        <v>13900</v>
      </c>
      <c r="N673" s="498">
        <v>11700</v>
      </c>
      <c r="O673" s="501">
        <v>12800</v>
      </c>
      <c r="P673" s="500">
        <v>13800</v>
      </c>
      <c r="Q673" s="498">
        <v>11850</v>
      </c>
      <c r="R673" s="501">
        <v>12900</v>
      </c>
      <c r="S673" s="500">
        <v>13900</v>
      </c>
      <c r="T673" s="498">
        <v>11800</v>
      </c>
      <c r="U673" s="501">
        <v>12866.67</v>
      </c>
      <c r="V673" s="500">
        <v>13866.67</v>
      </c>
      <c r="W673" s="498">
        <v>11350</v>
      </c>
      <c r="X673" s="501">
        <v>12500</v>
      </c>
      <c r="Y673" s="500">
        <v>13500</v>
      </c>
      <c r="Z673" s="498">
        <v>11550</v>
      </c>
      <c r="AA673" s="501">
        <v>12700</v>
      </c>
      <c r="AB673" s="500">
        <v>13700</v>
      </c>
      <c r="AC673" s="498">
        <v>11850</v>
      </c>
      <c r="AD673" s="501">
        <v>12900</v>
      </c>
      <c r="AE673" s="500">
        <v>13900</v>
      </c>
      <c r="AF673" s="498">
        <v>12000</v>
      </c>
      <c r="AG673" s="501">
        <v>13000</v>
      </c>
      <c r="AH673" s="500">
        <v>14000</v>
      </c>
      <c r="AI673" s="501">
        <v>11450</v>
      </c>
      <c r="AJ673" s="501">
        <v>12600</v>
      </c>
      <c r="AK673" s="500">
        <v>13600</v>
      </c>
      <c r="AM673" s="103"/>
      <c r="AN673" s="103"/>
      <c r="AO673" s="103"/>
    </row>
    <row r="674" spans="1:41" s="11" customFormat="1" x14ac:dyDescent="0.25">
      <c r="A674" s="719"/>
      <c r="B674" s="28"/>
      <c r="C674" s="264" t="s">
        <v>663</v>
      </c>
      <c r="D674" s="496" t="s">
        <v>27</v>
      </c>
      <c r="E674" s="463">
        <f t="shared" si="62"/>
        <v>15796.296666666665</v>
      </c>
      <c r="G674" s="265">
        <f t="shared" si="63"/>
        <v>27</v>
      </c>
      <c r="H674" s="489">
        <f t="shared" si="64"/>
        <v>14211.111111111111</v>
      </c>
      <c r="I674" s="490">
        <f t="shared" si="65"/>
        <v>14796.296666666665</v>
      </c>
      <c r="J674" s="459">
        <f t="shared" si="66"/>
        <v>15796.296666666665</v>
      </c>
      <c r="K674" s="489">
        <v>14350</v>
      </c>
      <c r="L674" s="490">
        <v>14900</v>
      </c>
      <c r="M674" s="491">
        <v>15900</v>
      </c>
      <c r="N674" s="489">
        <v>14200</v>
      </c>
      <c r="O674" s="490">
        <v>14800</v>
      </c>
      <c r="P674" s="491">
        <v>15800</v>
      </c>
      <c r="Q674" s="489">
        <v>14350</v>
      </c>
      <c r="R674" s="490">
        <v>14900</v>
      </c>
      <c r="S674" s="491">
        <v>15900</v>
      </c>
      <c r="T674" s="489">
        <v>14300</v>
      </c>
      <c r="U674" s="490">
        <v>14866.67</v>
      </c>
      <c r="V674" s="491">
        <v>15866.67</v>
      </c>
      <c r="W674" s="489">
        <v>13850</v>
      </c>
      <c r="X674" s="490">
        <v>14500</v>
      </c>
      <c r="Y674" s="491">
        <v>15500</v>
      </c>
      <c r="Z674" s="489">
        <v>14050</v>
      </c>
      <c r="AA674" s="490">
        <v>14700</v>
      </c>
      <c r="AB674" s="491">
        <v>15700</v>
      </c>
      <c r="AC674" s="489">
        <v>14350</v>
      </c>
      <c r="AD674" s="490">
        <v>14900</v>
      </c>
      <c r="AE674" s="491">
        <v>15900</v>
      </c>
      <c r="AF674" s="489">
        <v>14500</v>
      </c>
      <c r="AG674" s="490">
        <v>15000</v>
      </c>
      <c r="AH674" s="491">
        <v>16000</v>
      </c>
      <c r="AI674" s="490">
        <v>13950</v>
      </c>
      <c r="AJ674" s="490">
        <v>14600</v>
      </c>
      <c r="AK674" s="491">
        <v>15600</v>
      </c>
      <c r="AM674" s="103"/>
      <c r="AN674" s="103"/>
      <c r="AO674" s="103"/>
    </row>
    <row r="675" spans="1:41" s="11" customFormat="1" x14ac:dyDescent="0.25">
      <c r="A675" s="719"/>
      <c r="B675" s="28"/>
      <c r="C675" s="62" t="s">
        <v>662</v>
      </c>
      <c r="D675" s="31" t="s">
        <v>27</v>
      </c>
      <c r="E675" s="59">
        <f t="shared" si="62"/>
        <v>17296.296666666665</v>
      </c>
      <c r="G675" s="32">
        <f t="shared" si="63"/>
        <v>27</v>
      </c>
      <c r="H675" s="498">
        <f t="shared" si="64"/>
        <v>16211.111111111111</v>
      </c>
      <c r="I675" s="501">
        <f t="shared" si="65"/>
        <v>16796.296666666665</v>
      </c>
      <c r="J675" s="499">
        <f t="shared" si="66"/>
        <v>17296.296666666665</v>
      </c>
      <c r="K675" s="498">
        <v>16350</v>
      </c>
      <c r="L675" s="501">
        <v>16900</v>
      </c>
      <c r="M675" s="500">
        <v>17400</v>
      </c>
      <c r="N675" s="498">
        <v>16200</v>
      </c>
      <c r="O675" s="501">
        <v>16800</v>
      </c>
      <c r="P675" s="500">
        <v>17300</v>
      </c>
      <c r="Q675" s="498">
        <v>16350</v>
      </c>
      <c r="R675" s="501">
        <v>16900</v>
      </c>
      <c r="S675" s="500">
        <v>17400</v>
      </c>
      <c r="T675" s="498">
        <v>16300</v>
      </c>
      <c r="U675" s="501">
        <v>16866.669999999998</v>
      </c>
      <c r="V675" s="500">
        <v>17366.669999999998</v>
      </c>
      <c r="W675" s="498">
        <v>15850</v>
      </c>
      <c r="X675" s="501">
        <v>16500</v>
      </c>
      <c r="Y675" s="500">
        <v>17000</v>
      </c>
      <c r="Z675" s="498">
        <v>16050</v>
      </c>
      <c r="AA675" s="501">
        <v>16700</v>
      </c>
      <c r="AB675" s="500">
        <v>17200</v>
      </c>
      <c r="AC675" s="498">
        <v>16350</v>
      </c>
      <c r="AD675" s="501">
        <v>16900</v>
      </c>
      <c r="AE675" s="500">
        <v>17400</v>
      </c>
      <c r="AF675" s="498">
        <v>16500</v>
      </c>
      <c r="AG675" s="501">
        <v>17000</v>
      </c>
      <c r="AH675" s="500">
        <v>17500</v>
      </c>
      <c r="AI675" s="501">
        <v>15950</v>
      </c>
      <c r="AJ675" s="501">
        <v>16600</v>
      </c>
      <c r="AK675" s="500">
        <v>17100</v>
      </c>
      <c r="AM675" s="103"/>
      <c r="AN675" s="103"/>
      <c r="AO675" s="103"/>
    </row>
    <row r="676" spans="1:41" s="11" customFormat="1" x14ac:dyDescent="0.25">
      <c r="A676" s="719"/>
      <c r="B676" s="28"/>
      <c r="C676" s="264" t="s">
        <v>1429</v>
      </c>
      <c r="D676" s="496" t="s">
        <v>27</v>
      </c>
      <c r="E676" s="463">
        <f t="shared" si="62"/>
        <v>6396.2966666666662</v>
      </c>
      <c r="G676" s="265">
        <f t="shared" si="63"/>
        <v>27</v>
      </c>
      <c r="H676" s="489">
        <f t="shared" si="64"/>
        <v>5211.1111111111113</v>
      </c>
      <c r="I676" s="490">
        <f t="shared" si="65"/>
        <v>5796.2966666666662</v>
      </c>
      <c r="J676" s="459">
        <f t="shared" si="66"/>
        <v>6396.2966666666662</v>
      </c>
      <c r="K676" s="489">
        <v>5350</v>
      </c>
      <c r="L676" s="490">
        <v>5900</v>
      </c>
      <c r="M676" s="491">
        <v>6500</v>
      </c>
      <c r="N676" s="489">
        <v>5200</v>
      </c>
      <c r="O676" s="490">
        <v>5800</v>
      </c>
      <c r="P676" s="491">
        <v>6400</v>
      </c>
      <c r="Q676" s="489">
        <v>5350</v>
      </c>
      <c r="R676" s="490">
        <v>5900</v>
      </c>
      <c r="S676" s="491">
        <v>6500</v>
      </c>
      <c r="T676" s="489">
        <v>5300</v>
      </c>
      <c r="U676" s="490">
        <v>5866.67</v>
      </c>
      <c r="V676" s="491">
        <v>6466.67</v>
      </c>
      <c r="W676" s="489">
        <v>4850</v>
      </c>
      <c r="X676" s="490">
        <v>5500</v>
      </c>
      <c r="Y676" s="491">
        <v>6100</v>
      </c>
      <c r="Z676" s="489">
        <v>5050</v>
      </c>
      <c r="AA676" s="490">
        <v>5700</v>
      </c>
      <c r="AB676" s="491">
        <v>6300</v>
      </c>
      <c r="AC676" s="489">
        <v>5350</v>
      </c>
      <c r="AD676" s="490">
        <v>5900</v>
      </c>
      <c r="AE676" s="491">
        <v>6500</v>
      </c>
      <c r="AF676" s="489">
        <v>5500</v>
      </c>
      <c r="AG676" s="490">
        <v>6000</v>
      </c>
      <c r="AH676" s="491">
        <v>6600</v>
      </c>
      <c r="AI676" s="490">
        <v>4950</v>
      </c>
      <c r="AJ676" s="490">
        <v>5600</v>
      </c>
      <c r="AK676" s="491">
        <v>6200</v>
      </c>
      <c r="AM676" s="103"/>
      <c r="AN676" s="103"/>
      <c r="AO676" s="103"/>
    </row>
    <row r="677" spans="1:41" s="11" customFormat="1" x14ac:dyDescent="0.25">
      <c r="A677" s="719"/>
      <c r="B677" s="28"/>
      <c r="C677" s="62" t="s">
        <v>1430</v>
      </c>
      <c r="D677" s="31" t="s">
        <v>27</v>
      </c>
      <c r="E677" s="59">
        <f t="shared" si="62"/>
        <v>11796.296666666667</v>
      </c>
      <c r="G677" s="32">
        <f t="shared" si="63"/>
        <v>27</v>
      </c>
      <c r="H677" s="498">
        <f t="shared" si="64"/>
        <v>8711.1111111111113</v>
      </c>
      <c r="I677" s="501">
        <f t="shared" si="65"/>
        <v>10796.296666666667</v>
      </c>
      <c r="J677" s="499">
        <f t="shared" si="66"/>
        <v>11796.296666666667</v>
      </c>
      <c r="K677" s="498">
        <v>8850</v>
      </c>
      <c r="L677" s="501">
        <v>10900</v>
      </c>
      <c r="M677" s="500">
        <v>11900</v>
      </c>
      <c r="N677" s="498">
        <v>8700</v>
      </c>
      <c r="O677" s="501">
        <v>10800</v>
      </c>
      <c r="P677" s="500">
        <v>11800</v>
      </c>
      <c r="Q677" s="498">
        <v>8850</v>
      </c>
      <c r="R677" s="501">
        <v>10900</v>
      </c>
      <c r="S677" s="500">
        <v>11900</v>
      </c>
      <c r="T677" s="498">
        <v>8800</v>
      </c>
      <c r="U677" s="501">
        <v>10866.67</v>
      </c>
      <c r="V677" s="500">
        <v>11866.67</v>
      </c>
      <c r="W677" s="498">
        <v>8350</v>
      </c>
      <c r="X677" s="501">
        <v>10500</v>
      </c>
      <c r="Y677" s="500">
        <v>11500</v>
      </c>
      <c r="Z677" s="498">
        <v>8550</v>
      </c>
      <c r="AA677" s="501">
        <v>10700</v>
      </c>
      <c r="AB677" s="500">
        <v>11700</v>
      </c>
      <c r="AC677" s="498">
        <v>8850</v>
      </c>
      <c r="AD677" s="501">
        <v>10900</v>
      </c>
      <c r="AE677" s="500">
        <v>11900</v>
      </c>
      <c r="AF677" s="498">
        <v>9000</v>
      </c>
      <c r="AG677" s="501">
        <v>11000</v>
      </c>
      <c r="AH677" s="500">
        <v>12000</v>
      </c>
      <c r="AI677" s="501">
        <v>8450</v>
      </c>
      <c r="AJ677" s="501">
        <v>10600</v>
      </c>
      <c r="AK677" s="500">
        <v>11600</v>
      </c>
      <c r="AM677" s="103"/>
      <c r="AN677" s="103"/>
      <c r="AO677" s="103"/>
    </row>
    <row r="678" spans="1:41" s="11" customFormat="1" x14ac:dyDescent="0.25">
      <c r="A678" s="719"/>
      <c r="B678" s="28"/>
      <c r="C678" s="264" t="s">
        <v>1431</v>
      </c>
      <c r="D678" s="496" t="s">
        <v>27</v>
      </c>
      <c r="E678" s="463">
        <f t="shared" si="62"/>
        <v>16796.296666666665</v>
      </c>
      <c r="G678" s="265">
        <f t="shared" si="63"/>
        <v>27</v>
      </c>
      <c r="H678" s="489">
        <f t="shared" si="64"/>
        <v>14711.111111111111</v>
      </c>
      <c r="I678" s="490">
        <f t="shared" si="65"/>
        <v>15796.296666666665</v>
      </c>
      <c r="J678" s="459">
        <f t="shared" si="66"/>
        <v>16796.296666666665</v>
      </c>
      <c r="K678" s="489">
        <v>14850</v>
      </c>
      <c r="L678" s="490">
        <v>15900</v>
      </c>
      <c r="M678" s="491">
        <v>16900</v>
      </c>
      <c r="N678" s="489">
        <v>14700</v>
      </c>
      <c r="O678" s="490">
        <v>15800</v>
      </c>
      <c r="P678" s="491">
        <v>16800</v>
      </c>
      <c r="Q678" s="489">
        <v>14850</v>
      </c>
      <c r="R678" s="490">
        <v>15900</v>
      </c>
      <c r="S678" s="491">
        <v>16900</v>
      </c>
      <c r="T678" s="489">
        <v>14800</v>
      </c>
      <c r="U678" s="490">
        <v>15866.67</v>
      </c>
      <c r="V678" s="491">
        <v>16866.669999999998</v>
      </c>
      <c r="W678" s="489">
        <v>14350</v>
      </c>
      <c r="X678" s="490">
        <v>15500</v>
      </c>
      <c r="Y678" s="491">
        <v>16500</v>
      </c>
      <c r="Z678" s="489">
        <v>14550</v>
      </c>
      <c r="AA678" s="490">
        <v>15700</v>
      </c>
      <c r="AB678" s="491">
        <v>16700</v>
      </c>
      <c r="AC678" s="489">
        <v>14850</v>
      </c>
      <c r="AD678" s="490">
        <v>15900</v>
      </c>
      <c r="AE678" s="491">
        <v>16900</v>
      </c>
      <c r="AF678" s="489">
        <v>15000</v>
      </c>
      <c r="AG678" s="490">
        <v>16000</v>
      </c>
      <c r="AH678" s="491">
        <v>17000</v>
      </c>
      <c r="AI678" s="490">
        <v>14450</v>
      </c>
      <c r="AJ678" s="490">
        <v>15600</v>
      </c>
      <c r="AK678" s="491">
        <v>16600</v>
      </c>
      <c r="AM678" s="103"/>
      <c r="AN678" s="103"/>
      <c r="AO678" s="103"/>
    </row>
    <row r="679" spans="1:41" s="11" customFormat="1" x14ac:dyDescent="0.25">
      <c r="A679" s="719"/>
      <c r="B679" s="28"/>
      <c r="C679" s="62" t="s">
        <v>1432</v>
      </c>
      <c r="D679" s="31" t="s">
        <v>27</v>
      </c>
      <c r="E679" s="59">
        <f t="shared" si="62"/>
        <v>18396.296666666665</v>
      </c>
      <c r="G679" s="32">
        <f t="shared" si="63"/>
        <v>27</v>
      </c>
      <c r="H679" s="498">
        <f t="shared" si="64"/>
        <v>16711.111111111109</v>
      </c>
      <c r="I679" s="501">
        <f t="shared" si="65"/>
        <v>17796.296666666665</v>
      </c>
      <c r="J679" s="499">
        <f t="shared" si="66"/>
        <v>18396.296666666665</v>
      </c>
      <c r="K679" s="498">
        <v>16850</v>
      </c>
      <c r="L679" s="501">
        <v>17900</v>
      </c>
      <c r="M679" s="500">
        <v>18500</v>
      </c>
      <c r="N679" s="498">
        <v>16700</v>
      </c>
      <c r="O679" s="501">
        <v>17800</v>
      </c>
      <c r="P679" s="500">
        <v>18400</v>
      </c>
      <c r="Q679" s="498">
        <v>16850</v>
      </c>
      <c r="R679" s="501">
        <v>17900</v>
      </c>
      <c r="S679" s="500">
        <v>18500</v>
      </c>
      <c r="T679" s="498">
        <v>16800</v>
      </c>
      <c r="U679" s="501">
        <v>17866.669999999998</v>
      </c>
      <c r="V679" s="500">
        <v>18466.669999999998</v>
      </c>
      <c r="W679" s="498">
        <v>16350</v>
      </c>
      <c r="X679" s="501">
        <v>17500</v>
      </c>
      <c r="Y679" s="500">
        <v>18100</v>
      </c>
      <c r="Z679" s="498">
        <v>16550</v>
      </c>
      <c r="AA679" s="501">
        <v>17700</v>
      </c>
      <c r="AB679" s="500">
        <v>18300</v>
      </c>
      <c r="AC679" s="498">
        <v>16850</v>
      </c>
      <c r="AD679" s="501">
        <v>17900</v>
      </c>
      <c r="AE679" s="500">
        <v>18500</v>
      </c>
      <c r="AF679" s="498">
        <v>17000</v>
      </c>
      <c r="AG679" s="501">
        <v>18000</v>
      </c>
      <c r="AH679" s="500">
        <v>18600</v>
      </c>
      <c r="AI679" s="501">
        <v>16450</v>
      </c>
      <c r="AJ679" s="501">
        <v>17600</v>
      </c>
      <c r="AK679" s="500">
        <v>18200</v>
      </c>
      <c r="AM679" s="103"/>
      <c r="AN679" s="103"/>
      <c r="AO679" s="103"/>
    </row>
    <row r="680" spans="1:41" s="11" customFormat="1" x14ac:dyDescent="0.25">
      <c r="A680" s="719"/>
      <c r="B680" s="28"/>
      <c r="C680" s="264" t="s">
        <v>1433</v>
      </c>
      <c r="D680" s="496" t="s">
        <v>27</v>
      </c>
      <c r="E680" s="463">
        <f t="shared" si="62"/>
        <v>21796.296666666665</v>
      </c>
      <c r="G680" s="265">
        <f t="shared" si="63"/>
        <v>27</v>
      </c>
      <c r="H680" s="489">
        <f t="shared" si="64"/>
        <v>19711.111111111109</v>
      </c>
      <c r="I680" s="490">
        <f t="shared" si="65"/>
        <v>20796.296666666665</v>
      </c>
      <c r="J680" s="459">
        <f t="shared" si="66"/>
        <v>21796.296666666665</v>
      </c>
      <c r="K680" s="489">
        <v>19850</v>
      </c>
      <c r="L680" s="490">
        <v>20900</v>
      </c>
      <c r="M680" s="491">
        <v>21900</v>
      </c>
      <c r="N680" s="489">
        <v>19700</v>
      </c>
      <c r="O680" s="490">
        <v>20800</v>
      </c>
      <c r="P680" s="491">
        <v>21800</v>
      </c>
      <c r="Q680" s="489">
        <v>19850</v>
      </c>
      <c r="R680" s="490">
        <v>20900</v>
      </c>
      <c r="S680" s="491">
        <v>21900</v>
      </c>
      <c r="T680" s="489">
        <v>19800</v>
      </c>
      <c r="U680" s="490">
        <v>20866.669999999998</v>
      </c>
      <c r="V680" s="491">
        <v>21866.67</v>
      </c>
      <c r="W680" s="489">
        <v>19350</v>
      </c>
      <c r="X680" s="490">
        <v>20500</v>
      </c>
      <c r="Y680" s="491">
        <v>21500</v>
      </c>
      <c r="Z680" s="489">
        <v>19550</v>
      </c>
      <c r="AA680" s="490">
        <v>20700</v>
      </c>
      <c r="AB680" s="491">
        <v>21700</v>
      </c>
      <c r="AC680" s="489">
        <v>19850</v>
      </c>
      <c r="AD680" s="490">
        <v>20900</v>
      </c>
      <c r="AE680" s="491">
        <v>21900</v>
      </c>
      <c r="AF680" s="489">
        <v>20000</v>
      </c>
      <c r="AG680" s="490">
        <v>21000</v>
      </c>
      <c r="AH680" s="491">
        <v>22000</v>
      </c>
      <c r="AI680" s="490">
        <v>19450</v>
      </c>
      <c r="AJ680" s="490">
        <v>20600</v>
      </c>
      <c r="AK680" s="491">
        <v>21600</v>
      </c>
      <c r="AM680" s="103"/>
      <c r="AN680" s="103"/>
      <c r="AO680" s="103"/>
    </row>
    <row r="681" spans="1:41" s="11" customFormat="1" x14ac:dyDescent="0.25">
      <c r="A681" s="719"/>
      <c r="B681" s="28"/>
      <c r="C681" s="62" t="s">
        <v>1434</v>
      </c>
      <c r="D681" s="31" t="s">
        <v>27</v>
      </c>
      <c r="E681" s="59">
        <f t="shared" si="62"/>
        <v>6146.2966666666662</v>
      </c>
      <c r="G681" s="32">
        <f t="shared" si="63"/>
        <v>27</v>
      </c>
      <c r="H681" s="498">
        <f t="shared" si="64"/>
        <v>5211.1111111111113</v>
      </c>
      <c r="I681" s="501">
        <f t="shared" si="65"/>
        <v>5796.2966666666662</v>
      </c>
      <c r="J681" s="499">
        <f t="shared" si="66"/>
        <v>6146.2966666666662</v>
      </c>
      <c r="K681" s="498">
        <v>5350</v>
      </c>
      <c r="L681" s="501">
        <v>5900</v>
      </c>
      <c r="M681" s="500">
        <v>6250</v>
      </c>
      <c r="N681" s="498">
        <v>5200</v>
      </c>
      <c r="O681" s="501">
        <v>5800</v>
      </c>
      <c r="P681" s="500">
        <v>6150</v>
      </c>
      <c r="Q681" s="498">
        <v>5350</v>
      </c>
      <c r="R681" s="501">
        <v>5900</v>
      </c>
      <c r="S681" s="500">
        <v>6250</v>
      </c>
      <c r="T681" s="498">
        <v>5300</v>
      </c>
      <c r="U681" s="501">
        <v>5866.67</v>
      </c>
      <c r="V681" s="500">
        <v>6216.67</v>
      </c>
      <c r="W681" s="498">
        <v>4850</v>
      </c>
      <c r="X681" s="501">
        <v>5500</v>
      </c>
      <c r="Y681" s="500">
        <v>5850</v>
      </c>
      <c r="Z681" s="498">
        <v>5050</v>
      </c>
      <c r="AA681" s="501">
        <v>5700</v>
      </c>
      <c r="AB681" s="500">
        <v>6050</v>
      </c>
      <c r="AC681" s="498">
        <v>5350</v>
      </c>
      <c r="AD681" s="501">
        <v>5900</v>
      </c>
      <c r="AE681" s="500">
        <v>6250</v>
      </c>
      <c r="AF681" s="498">
        <v>5500</v>
      </c>
      <c r="AG681" s="501">
        <v>6000</v>
      </c>
      <c r="AH681" s="500">
        <v>6350</v>
      </c>
      <c r="AI681" s="501">
        <v>4950</v>
      </c>
      <c r="AJ681" s="501">
        <v>5600</v>
      </c>
      <c r="AK681" s="500">
        <v>5950</v>
      </c>
      <c r="AM681" s="103"/>
      <c r="AN681" s="103"/>
      <c r="AO681" s="103"/>
    </row>
    <row r="682" spans="1:41" s="11" customFormat="1" x14ac:dyDescent="0.25">
      <c r="A682" s="719"/>
      <c r="B682" s="28"/>
      <c r="C682" s="264" t="s">
        <v>1435</v>
      </c>
      <c r="D682" s="496" t="s">
        <v>27</v>
      </c>
      <c r="E682" s="463">
        <f t="shared" si="62"/>
        <v>11796.296666666667</v>
      </c>
      <c r="G682" s="265">
        <f t="shared" si="63"/>
        <v>27</v>
      </c>
      <c r="H682" s="489">
        <f t="shared" si="64"/>
        <v>8711.1111111111113</v>
      </c>
      <c r="I682" s="490">
        <f t="shared" si="65"/>
        <v>10796.296666666667</v>
      </c>
      <c r="J682" s="459">
        <f t="shared" si="66"/>
        <v>11796.296666666667</v>
      </c>
      <c r="K682" s="489">
        <v>8850</v>
      </c>
      <c r="L682" s="490">
        <v>10900</v>
      </c>
      <c r="M682" s="491">
        <v>11900</v>
      </c>
      <c r="N682" s="489">
        <v>8700</v>
      </c>
      <c r="O682" s="490">
        <v>10800</v>
      </c>
      <c r="P682" s="491">
        <v>11800</v>
      </c>
      <c r="Q682" s="489">
        <v>8850</v>
      </c>
      <c r="R682" s="490">
        <v>10900</v>
      </c>
      <c r="S682" s="491">
        <v>11900</v>
      </c>
      <c r="T682" s="489">
        <v>8800</v>
      </c>
      <c r="U682" s="490">
        <v>10866.67</v>
      </c>
      <c r="V682" s="491">
        <v>11866.67</v>
      </c>
      <c r="W682" s="489">
        <v>8350</v>
      </c>
      <c r="X682" s="490">
        <v>10500</v>
      </c>
      <c r="Y682" s="491">
        <v>11500</v>
      </c>
      <c r="Z682" s="489">
        <v>8550</v>
      </c>
      <c r="AA682" s="490">
        <v>10700</v>
      </c>
      <c r="AB682" s="491">
        <v>11700</v>
      </c>
      <c r="AC682" s="489">
        <v>8850</v>
      </c>
      <c r="AD682" s="490">
        <v>10900</v>
      </c>
      <c r="AE682" s="491">
        <v>11900</v>
      </c>
      <c r="AF682" s="489">
        <v>9000</v>
      </c>
      <c r="AG682" s="490">
        <v>11000</v>
      </c>
      <c r="AH682" s="491">
        <v>12000</v>
      </c>
      <c r="AI682" s="490">
        <v>8450</v>
      </c>
      <c r="AJ682" s="490">
        <v>10600</v>
      </c>
      <c r="AK682" s="491">
        <v>11600</v>
      </c>
      <c r="AM682" s="103"/>
      <c r="AN682" s="103"/>
      <c r="AO682" s="103"/>
    </row>
    <row r="683" spans="1:41" s="11" customFormat="1" x14ac:dyDescent="0.25">
      <c r="A683" s="719"/>
      <c r="B683" s="28"/>
      <c r="C683" s="62" t="s">
        <v>1436</v>
      </c>
      <c r="D683" s="31" t="s">
        <v>27</v>
      </c>
      <c r="E683" s="59">
        <f t="shared" si="62"/>
        <v>16796.296666666665</v>
      </c>
      <c r="G683" s="32">
        <f t="shared" si="63"/>
        <v>27</v>
      </c>
      <c r="H683" s="498">
        <f t="shared" si="64"/>
        <v>14711.111111111111</v>
      </c>
      <c r="I683" s="501">
        <f t="shared" si="65"/>
        <v>15796.296666666665</v>
      </c>
      <c r="J683" s="499">
        <f t="shared" si="66"/>
        <v>16796.296666666665</v>
      </c>
      <c r="K683" s="498">
        <v>14850</v>
      </c>
      <c r="L683" s="501">
        <v>15900</v>
      </c>
      <c r="M683" s="500">
        <v>16900</v>
      </c>
      <c r="N683" s="498">
        <v>14700</v>
      </c>
      <c r="O683" s="501">
        <v>15800</v>
      </c>
      <c r="P683" s="500">
        <v>16800</v>
      </c>
      <c r="Q683" s="498">
        <v>14850</v>
      </c>
      <c r="R683" s="501">
        <v>15900</v>
      </c>
      <c r="S683" s="500">
        <v>16900</v>
      </c>
      <c r="T683" s="498">
        <v>14800</v>
      </c>
      <c r="U683" s="501">
        <v>15866.67</v>
      </c>
      <c r="V683" s="500">
        <v>16866.669999999998</v>
      </c>
      <c r="W683" s="498">
        <v>14350</v>
      </c>
      <c r="X683" s="501">
        <v>15500</v>
      </c>
      <c r="Y683" s="500">
        <v>16500</v>
      </c>
      <c r="Z683" s="498">
        <v>14550</v>
      </c>
      <c r="AA683" s="501">
        <v>15700</v>
      </c>
      <c r="AB683" s="500">
        <v>16700</v>
      </c>
      <c r="AC683" s="498">
        <v>14850</v>
      </c>
      <c r="AD683" s="501">
        <v>15900</v>
      </c>
      <c r="AE683" s="500">
        <v>16900</v>
      </c>
      <c r="AF683" s="498">
        <v>15000</v>
      </c>
      <c r="AG683" s="501">
        <v>16000</v>
      </c>
      <c r="AH683" s="500">
        <v>17000</v>
      </c>
      <c r="AI683" s="501">
        <v>14450</v>
      </c>
      <c r="AJ683" s="501">
        <v>15600</v>
      </c>
      <c r="AK683" s="500">
        <v>16600</v>
      </c>
      <c r="AM683" s="103"/>
      <c r="AN683" s="103"/>
      <c r="AO683" s="103"/>
    </row>
    <row r="684" spans="1:41" s="11" customFormat="1" x14ac:dyDescent="0.25">
      <c r="A684" s="719"/>
      <c r="B684" s="28"/>
      <c r="C684" s="264" t="s">
        <v>1437</v>
      </c>
      <c r="D684" s="496" t="s">
        <v>27</v>
      </c>
      <c r="E684" s="463">
        <f t="shared" si="62"/>
        <v>18396.296666666665</v>
      </c>
      <c r="G684" s="265">
        <f t="shared" si="63"/>
        <v>27</v>
      </c>
      <c r="H684" s="489">
        <f t="shared" si="64"/>
        <v>16711.111111111109</v>
      </c>
      <c r="I684" s="490">
        <f t="shared" si="65"/>
        <v>17796.296666666665</v>
      </c>
      <c r="J684" s="459">
        <f t="shared" si="66"/>
        <v>18396.296666666665</v>
      </c>
      <c r="K684" s="489">
        <v>16850</v>
      </c>
      <c r="L684" s="490">
        <v>17900</v>
      </c>
      <c r="M684" s="491">
        <v>18500</v>
      </c>
      <c r="N684" s="489">
        <v>16700</v>
      </c>
      <c r="O684" s="490">
        <v>17800</v>
      </c>
      <c r="P684" s="491">
        <v>18400</v>
      </c>
      <c r="Q684" s="489">
        <v>16850</v>
      </c>
      <c r="R684" s="490">
        <v>17900</v>
      </c>
      <c r="S684" s="491">
        <v>18500</v>
      </c>
      <c r="T684" s="489">
        <v>16800</v>
      </c>
      <c r="U684" s="490">
        <v>17866.669999999998</v>
      </c>
      <c r="V684" s="491">
        <v>18466.669999999998</v>
      </c>
      <c r="W684" s="489">
        <v>16350</v>
      </c>
      <c r="X684" s="490">
        <v>17500</v>
      </c>
      <c r="Y684" s="491">
        <v>18100</v>
      </c>
      <c r="Z684" s="489">
        <v>16550</v>
      </c>
      <c r="AA684" s="490">
        <v>17700</v>
      </c>
      <c r="AB684" s="491">
        <v>18300</v>
      </c>
      <c r="AC684" s="489">
        <v>16850</v>
      </c>
      <c r="AD684" s="490">
        <v>17900</v>
      </c>
      <c r="AE684" s="491">
        <v>18500</v>
      </c>
      <c r="AF684" s="489">
        <v>17000</v>
      </c>
      <c r="AG684" s="490">
        <v>18000</v>
      </c>
      <c r="AH684" s="491">
        <v>18600</v>
      </c>
      <c r="AI684" s="490">
        <v>16450</v>
      </c>
      <c r="AJ684" s="490">
        <v>17600</v>
      </c>
      <c r="AK684" s="491">
        <v>18200</v>
      </c>
      <c r="AM684" s="103"/>
      <c r="AN684" s="103"/>
      <c r="AO684" s="103"/>
    </row>
    <row r="685" spans="1:41" s="11" customFormat="1" x14ac:dyDescent="0.25">
      <c r="A685" s="719"/>
      <c r="B685" s="28"/>
      <c r="C685" s="62" t="s">
        <v>1438</v>
      </c>
      <c r="D685" s="31" t="s">
        <v>27</v>
      </c>
      <c r="E685" s="59">
        <f t="shared" si="62"/>
        <v>21796.296666666665</v>
      </c>
      <c r="G685" s="32">
        <f t="shared" si="63"/>
        <v>27</v>
      </c>
      <c r="H685" s="498">
        <f t="shared" si="64"/>
        <v>19711.111111111109</v>
      </c>
      <c r="I685" s="501">
        <f t="shared" si="65"/>
        <v>20796.296666666665</v>
      </c>
      <c r="J685" s="499">
        <f t="shared" si="66"/>
        <v>21796.296666666665</v>
      </c>
      <c r="K685" s="498">
        <v>19850</v>
      </c>
      <c r="L685" s="501">
        <v>20900</v>
      </c>
      <c r="M685" s="500">
        <v>21900</v>
      </c>
      <c r="N685" s="498">
        <v>19700</v>
      </c>
      <c r="O685" s="501">
        <v>20800</v>
      </c>
      <c r="P685" s="500">
        <v>21800</v>
      </c>
      <c r="Q685" s="498">
        <v>19850</v>
      </c>
      <c r="R685" s="501">
        <v>20900</v>
      </c>
      <c r="S685" s="500">
        <v>21900</v>
      </c>
      <c r="T685" s="498">
        <v>19800</v>
      </c>
      <c r="U685" s="501">
        <v>20866.669999999998</v>
      </c>
      <c r="V685" s="500">
        <v>21866.67</v>
      </c>
      <c r="W685" s="498">
        <v>19350</v>
      </c>
      <c r="X685" s="501">
        <v>20500</v>
      </c>
      <c r="Y685" s="500">
        <v>21500</v>
      </c>
      <c r="Z685" s="498">
        <v>19550</v>
      </c>
      <c r="AA685" s="501">
        <v>20700</v>
      </c>
      <c r="AB685" s="500">
        <v>21700</v>
      </c>
      <c r="AC685" s="498">
        <v>19850</v>
      </c>
      <c r="AD685" s="501">
        <v>20900</v>
      </c>
      <c r="AE685" s="500">
        <v>21900</v>
      </c>
      <c r="AF685" s="498">
        <v>20000</v>
      </c>
      <c r="AG685" s="501">
        <v>21000</v>
      </c>
      <c r="AH685" s="500">
        <v>22000</v>
      </c>
      <c r="AI685" s="501">
        <v>19450</v>
      </c>
      <c r="AJ685" s="501">
        <v>20600</v>
      </c>
      <c r="AK685" s="500">
        <v>21600</v>
      </c>
      <c r="AM685" s="103"/>
      <c r="AN685" s="103"/>
      <c r="AO685" s="103"/>
    </row>
    <row r="686" spans="1:41" s="11" customFormat="1" x14ac:dyDescent="0.25">
      <c r="A686" s="719"/>
      <c r="B686" s="28"/>
      <c r="C686" s="264" t="s">
        <v>1439</v>
      </c>
      <c r="D686" s="496" t="s">
        <v>27</v>
      </c>
      <c r="E686" s="463">
        <f t="shared" si="62"/>
        <v>6546.2966666666662</v>
      </c>
      <c r="G686" s="265">
        <f t="shared" si="63"/>
        <v>27</v>
      </c>
      <c r="H686" s="489">
        <f t="shared" si="64"/>
        <v>5611.1111111111113</v>
      </c>
      <c r="I686" s="490">
        <f t="shared" si="65"/>
        <v>6246.2966666666662</v>
      </c>
      <c r="J686" s="459">
        <f t="shared" si="66"/>
        <v>6546.2966666666662</v>
      </c>
      <c r="K686" s="489">
        <v>5750</v>
      </c>
      <c r="L686" s="490">
        <v>6350</v>
      </c>
      <c r="M686" s="491">
        <v>6650</v>
      </c>
      <c r="N686" s="489">
        <v>5600</v>
      </c>
      <c r="O686" s="490">
        <v>6250</v>
      </c>
      <c r="P686" s="491">
        <v>6550</v>
      </c>
      <c r="Q686" s="489">
        <v>5750</v>
      </c>
      <c r="R686" s="490">
        <v>6350</v>
      </c>
      <c r="S686" s="491">
        <v>6650</v>
      </c>
      <c r="T686" s="489">
        <v>5700</v>
      </c>
      <c r="U686" s="490">
        <v>6316.67</v>
      </c>
      <c r="V686" s="491">
        <v>6616.67</v>
      </c>
      <c r="W686" s="489">
        <v>5250</v>
      </c>
      <c r="X686" s="490">
        <v>5950</v>
      </c>
      <c r="Y686" s="491">
        <v>6250</v>
      </c>
      <c r="Z686" s="489">
        <v>5450</v>
      </c>
      <c r="AA686" s="490">
        <v>6150</v>
      </c>
      <c r="AB686" s="491">
        <v>6450</v>
      </c>
      <c r="AC686" s="489">
        <v>5750</v>
      </c>
      <c r="AD686" s="490">
        <v>6350</v>
      </c>
      <c r="AE686" s="491">
        <v>6650</v>
      </c>
      <c r="AF686" s="489">
        <v>5900</v>
      </c>
      <c r="AG686" s="490">
        <v>6450</v>
      </c>
      <c r="AH686" s="491">
        <v>6750</v>
      </c>
      <c r="AI686" s="490">
        <v>5350</v>
      </c>
      <c r="AJ686" s="490">
        <v>6050</v>
      </c>
      <c r="AK686" s="491">
        <v>6350</v>
      </c>
      <c r="AM686" s="103"/>
      <c r="AN686" s="103"/>
      <c r="AO686" s="103"/>
    </row>
    <row r="687" spans="1:41" s="11" customFormat="1" x14ac:dyDescent="0.25">
      <c r="A687" s="719"/>
      <c r="B687" s="28"/>
      <c r="C687" s="62" t="s">
        <v>1440</v>
      </c>
      <c r="D687" s="31" t="s">
        <v>27</v>
      </c>
      <c r="E687" s="59">
        <f t="shared" si="62"/>
        <v>12046.296666666667</v>
      </c>
      <c r="G687" s="32">
        <f t="shared" si="63"/>
        <v>27</v>
      </c>
      <c r="H687" s="498">
        <f t="shared" si="64"/>
        <v>10711.111111111111</v>
      </c>
      <c r="I687" s="501">
        <f t="shared" si="65"/>
        <v>11796.296666666667</v>
      </c>
      <c r="J687" s="499">
        <f t="shared" si="66"/>
        <v>12046.296666666667</v>
      </c>
      <c r="K687" s="498">
        <v>10850</v>
      </c>
      <c r="L687" s="501">
        <v>11900</v>
      </c>
      <c r="M687" s="500">
        <v>12150</v>
      </c>
      <c r="N687" s="498">
        <v>10700</v>
      </c>
      <c r="O687" s="501">
        <v>11800</v>
      </c>
      <c r="P687" s="500">
        <v>12050</v>
      </c>
      <c r="Q687" s="498">
        <v>10850</v>
      </c>
      <c r="R687" s="501">
        <v>11900</v>
      </c>
      <c r="S687" s="500">
        <v>12150</v>
      </c>
      <c r="T687" s="498">
        <v>10800</v>
      </c>
      <c r="U687" s="501">
        <v>11866.67</v>
      </c>
      <c r="V687" s="500">
        <v>12116.67</v>
      </c>
      <c r="W687" s="498">
        <v>10350</v>
      </c>
      <c r="X687" s="501">
        <v>11500</v>
      </c>
      <c r="Y687" s="500">
        <v>11750</v>
      </c>
      <c r="Z687" s="498">
        <v>10550</v>
      </c>
      <c r="AA687" s="501">
        <v>11700</v>
      </c>
      <c r="AB687" s="500">
        <v>11950</v>
      </c>
      <c r="AC687" s="498">
        <v>10850</v>
      </c>
      <c r="AD687" s="501">
        <v>11900</v>
      </c>
      <c r="AE687" s="500">
        <v>12150</v>
      </c>
      <c r="AF687" s="498">
        <v>11000</v>
      </c>
      <c r="AG687" s="501">
        <v>12000</v>
      </c>
      <c r="AH687" s="500">
        <v>12250</v>
      </c>
      <c r="AI687" s="501">
        <v>10450</v>
      </c>
      <c r="AJ687" s="501">
        <v>11600</v>
      </c>
      <c r="AK687" s="500">
        <v>11850</v>
      </c>
      <c r="AM687" s="103"/>
      <c r="AN687" s="103"/>
      <c r="AO687" s="103"/>
    </row>
    <row r="688" spans="1:41" s="11" customFormat="1" x14ac:dyDescent="0.25">
      <c r="A688" s="719"/>
      <c r="B688" s="28"/>
      <c r="C688" s="264" t="s">
        <v>1441</v>
      </c>
      <c r="D688" s="496" t="s">
        <v>27</v>
      </c>
      <c r="E688" s="463">
        <f t="shared" si="62"/>
        <v>17146.296666666665</v>
      </c>
      <c r="G688" s="265">
        <f t="shared" si="63"/>
        <v>27</v>
      </c>
      <c r="H688" s="489">
        <f t="shared" si="64"/>
        <v>14711.111111111111</v>
      </c>
      <c r="I688" s="490">
        <f t="shared" si="65"/>
        <v>15796.296666666665</v>
      </c>
      <c r="J688" s="459">
        <f t="shared" si="66"/>
        <v>17146.296666666665</v>
      </c>
      <c r="K688" s="489">
        <v>14850</v>
      </c>
      <c r="L688" s="490">
        <v>15900</v>
      </c>
      <c r="M688" s="491">
        <v>17250</v>
      </c>
      <c r="N688" s="489">
        <v>14700</v>
      </c>
      <c r="O688" s="490">
        <v>15800</v>
      </c>
      <c r="P688" s="491">
        <v>17150</v>
      </c>
      <c r="Q688" s="489">
        <v>14850</v>
      </c>
      <c r="R688" s="490">
        <v>15900</v>
      </c>
      <c r="S688" s="491">
        <v>17250</v>
      </c>
      <c r="T688" s="489">
        <v>14800</v>
      </c>
      <c r="U688" s="490">
        <v>15866.67</v>
      </c>
      <c r="V688" s="491">
        <v>17216.669999999998</v>
      </c>
      <c r="W688" s="489">
        <v>14350</v>
      </c>
      <c r="X688" s="490">
        <v>15500</v>
      </c>
      <c r="Y688" s="491">
        <v>16850</v>
      </c>
      <c r="Z688" s="489">
        <v>14550</v>
      </c>
      <c r="AA688" s="490">
        <v>15700</v>
      </c>
      <c r="AB688" s="491">
        <v>17050</v>
      </c>
      <c r="AC688" s="489">
        <v>14850</v>
      </c>
      <c r="AD688" s="490">
        <v>15900</v>
      </c>
      <c r="AE688" s="491">
        <v>17250</v>
      </c>
      <c r="AF688" s="489">
        <v>15000</v>
      </c>
      <c r="AG688" s="490">
        <v>16000</v>
      </c>
      <c r="AH688" s="491">
        <v>17350</v>
      </c>
      <c r="AI688" s="490">
        <v>14450</v>
      </c>
      <c r="AJ688" s="490">
        <v>15600</v>
      </c>
      <c r="AK688" s="491">
        <v>16950</v>
      </c>
      <c r="AM688" s="103"/>
      <c r="AN688" s="103"/>
      <c r="AO688" s="103"/>
    </row>
    <row r="689" spans="1:41" s="11" customFormat="1" x14ac:dyDescent="0.25">
      <c r="A689" s="719"/>
      <c r="B689" s="28"/>
      <c r="C689" s="62" t="s">
        <v>1442</v>
      </c>
      <c r="D689" s="31" t="s">
        <v>27</v>
      </c>
      <c r="E689" s="59">
        <f t="shared" si="62"/>
        <v>18796.296666666665</v>
      </c>
      <c r="G689" s="32">
        <f t="shared" si="63"/>
        <v>27</v>
      </c>
      <c r="H689" s="498">
        <f t="shared" si="64"/>
        <v>17211.111111111109</v>
      </c>
      <c r="I689" s="501">
        <f t="shared" si="65"/>
        <v>17946.296666666665</v>
      </c>
      <c r="J689" s="499">
        <f t="shared" si="66"/>
        <v>18796.296666666665</v>
      </c>
      <c r="K689" s="498">
        <v>17350</v>
      </c>
      <c r="L689" s="501">
        <v>18050</v>
      </c>
      <c r="M689" s="500">
        <v>18900</v>
      </c>
      <c r="N689" s="498">
        <v>17200</v>
      </c>
      <c r="O689" s="501">
        <v>17950</v>
      </c>
      <c r="P689" s="500">
        <v>18800</v>
      </c>
      <c r="Q689" s="498">
        <v>17350</v>
      </c>
      <c r="R689" s="501">
        <v>18050</v>
      </c>
      <c r="S689" s="500">
        <v>18900</v>
      </c>
      <c r="T689" s="498">
        <v>17300</v>
      </c>
      <c r="U689" s="501">
        <v>18016.669999999998</v>
      </c>
      <c r="V689" s="500">
        <v>18866.669999999998</v>
      </c>
      <c r="W689" s="498">
        <v>16850</v>
      </c>
      <c r="X689" s="501">
        <v>17650</v>
      </c>
      <c r="Y689" s="500">
        <v>18500</v>
      </c>
      <c r="Z689" s="498">
        <v>17050</v>
      </c>
      <c r="AA689" s="501">
        <v>17850</v>
      </c>
      <c r="AB689" s="500">
        <v>18700</v>
      </c>
      <c r="AC689" s="498">
        <v>17350</v>
      </c>
      <c r="AD689" s="501">
        <v>18050</v>
      </c>
      <c r="AE689" s="500">
        <v>18900</v>
      </c>
      <c r="AF689" s="498">
        <v>17500</v>
      </c>
      <c r="AG689" s="501">
        <v>18150</v>
      </c>
      <c r="AH689" s="500">
        <v>19000</v>
      </c>
      <c r="AI689" s="501">
        <v>16950</v>
      </c>
      <c r="AJ689" s="501">
        <v>17750</v>
      </c>
      <c r="AK689" s="500">
        <v>18600</v>
      </c>
      <c r="AM689" s="103"/>
      <c r="AN689" s="103"/>
      <c r="AO689" s="103"/>
    </row>
    <row r="690" spans="1:41" s="11" customFormat="1" x14ac:dyDescent="0.25">
      <c r="A690" s="719"/>
      <c r="B690" s="28"/>
      <c r="C690" s="264" t="s">
        <v>1443</v>
      </c>
      <c r="D690" s="496" t="s">
        <v>27</v>
      </c>
      <c r="E690" s="463">
        <f t="shared" si="62"/>
        <v>21796.296666666665</v>
      </c>
      <c r="G690" s="265">
        <f t="shared" si="63"/>
        <v>27</v>
      </c>
      <c r="H690" s="489">
        <f t="shared" si="64"/>
        <v>18711.111111111109</v>
      </c>
      <c r="I690" s="490">
        <f t="shared" si="65"/>
        <v>20796.296666666665</v>
      </c>
      <c r="J690" s="459">
        <f t="shared" si="66"/>
        <v>21796.296666666665</v>
      </c>
      <c r="K690" s="489">
        <v>18850</v>
      </c>
      <c r="L690" s="490">
        <v>20900</v>
      </c>
      <c r="M690" s="491">
        <v>21900</v>
      </c>
      <c r="N690" s="489">
        <v>18700</v>
      </c>
      <c r="O690" s="490">
        <v>20800</v>
      </c>
      <c r="P690" s="491">
        <v>21800</v>
      </c>
      <c r="Q690" s="489">
        <v>18850</v>
      </c>
      <c r="R690" s="490">
        <v>20900</v>
      </c>
      <c r="S690" s="491">
        <v>21900</v>
      </c>
      <c r="T690" s="489">
        <v>18800</v>
      </c>
      <c r="U690" s="490">
        <v>20866.669999999998</v>
      </c>
      <c r="V690" s="491">
        <v>21866.67</v>
      </c>
      <c r="W690" s="489">
        <v>18350</v>
      </c>
      <c r="X690" s="490">
        <v>20500</v>
      </c>
      <c r="Y690" s="491">
        <v>21500</v>
      </c>
      <c r="Z690" s="489">
        <v>18550</v>
      </c>
      <c r="AA690" s="490">
        <v>20700</v>
      </c>
      <c r="AB690" s="491">
        <v>21700</v>
      </c>
      <c r="AC690" s="489">
        <v>18850</v>
      </c>
      <c r="AD690" s="490">
        <v>20900</v>
      </c>
      <c r="AE690" s="491">
        <v>21900</v>
      </c>
      <c r="AF690" s="489">
        <v>19000</v>
      </c>
      <c r="AG690" s="490">
        <v>21000</v>
      </c>
      <c r="AH690" s="491">
        <v>22000</v>
      </c>
      <c r="AI690" s="490">
        <v>18450</v>
      </c>
      <c r="AJ690" s="490">
        <v>20600</v>
      </c>
      <c r="AK690" s="491">
        <v>21600</v>
      </c>
      <c r="AM690" s="103"/>
      <c r="AN690" s="103"/>
      <c r="AO690" s="103"/>
    </row>
    <row r="691" spans="1:41" s="11" customFormat="1" x14ac:dyDescent="0.25">
      <c r="A691" s="719"/>
      <c r="B691" s="28"/>
      <c r="C691" s="62" t="s">
        <v>1444</v>
      </c>
      <c r="D691" s="31" t="s">
        <v>27</v>
      </c>
      <c r="E691" s="59">
        <f t="shared" si="62"/>
        <v>6496.2966666666662</v>
      </c>
      <c r="G691" s="32">
        <f t="shared" si="63"/>
        <v>27</v>
      </c>
      <c r="H691" s="498">
        <f t="shared" si="64"/>
        <v>5511.1111111111113</v>
      </c>
      <c r="I691" s="501">
        <f t="shared" si="65"/>
        <v>5896.2966666666662</v>
      </c>
      <c r="J691" s="499">
        <f t="shared" si="66"/>
        <v>6496.2966666666662</v>
      </c>
      <c r="K691" s="498">
        <v>5650</v>
      </c>
      <c r="L691" s="501">
        <v>6000</v>
      </c>
      <c r="M691" s="500">
        <v>6600</v>
      </c>
      <c r="N691" s="498">
        <v>5500</v>
      </c>
      <c r="O691" s="501">
        <v>5900</v>
      </c>
      <c r="P691" s="500">
        <v>6500</v>
      </c>
      <c r="Q691" s="498">
        <v>5650</v>
      </c>
      <c r="R691" s="501">
        <v>6000</v>
      </c>
      <c r="S691" s="500">
        <v>6600</v>
      </c>
      <c r="T691" s="498">
        <v>5600</v>
      </c>
      <c r="U691" s="501">
        <v>5966.67</v>
      </c>
      <c r="V691" s="500">
        <v>6566.67</v>
      </c>
      <c r="W691" s="498">
        <v>5150</v>
      </c>
      <c r="X691" s="501">
        <v>5600</v>
      </c>
      <c r="Y691" s="500">
        <v>6200</v>
      </c>
      <c r="Z691" s="498">
        <v>5350</v>
      </c>
      <c r="AA691" s="501">
        <v>5800</v>
      </c>
      <c r="AB691" s="500">
        <v>6400</v>
      </c>
      <c r="AC691" s="498">
        <v>5650</v>
      </c>
      <c r="AD691" s="501">
        <v>6000</v>
      </c>
      <c r="AE691" s="500">
        <v>6600</v>
      </c>
      <c r="AF691" s="498">
        <v>5800</v>
      </c>
      <c r="AG691" s="501">
        <v>6100</v>
      </c>
      <c r="AH691" s="500">
        <v>6700</v>
      </c>
      <c r="AI691" s="501">
        <v>5250</v>
      </c>
      <c r="AJ691" s="501">
        <v>5700</v>
      </c>
      <c r="AK691" s="500">
        <v>6300</v>
      </c>
      <c r="AM691" s="103"/>
      <c r="AN691" s="103"/>
      <c r="AO691" s="103"/>
    </row>
    <row r="692" spans="1:41" s="11" customFormat="1" x14ac:dyDescent="0.25">
      <c r="A692" s="719"/>
      <c r="B692" s="28"/>
      <c r="C692" s="264" t="s">
        <v>1445</v>
      </c>
      <c r="D692" s="496" t="s">
        <v>27</v>
      </c>
      <c r="E692" s="463">
        <f t="shared" si="62"/>
        <v>12796.296666666667</v>
      </c>
      <c r="G692" s="265">
        <f t="shared" si="63"/>
        <v>27</v>
      </c>
      <c r="H692" s="489">
        <f t="shared" si="64"/>
        <v>10711.111111111111</v>
      </c>
      <c r="I692" s="490">
        <f t="shared" si="65"/>
        <v>11796.296666666667</v>
      </c>
      <c r="J692" s="459">
        <f t="shared" si="66"/>
        <v>12796.296666666667</v>
      </c>
      <c r="K692" s="489">
        <v>10850</v>
      </c>
      <c r="L692" s="490">
        <v>11900</v>
      </c>
      <c r="M692" s="491">
        <v>12900</v>
      </c>
      <c r="N692" s="489">
        <v>10700</v>
      </c>
      <c r="O692" s="490">
        <v>11800</v>
      </c>
      <c r="P692" s="491">
        <v>12800</v>
      </c>
      <c r="Q692" s="489">
        <v>10850</v>
      </c>
      <c r="R692" s="490">
        <v>11900</v>
      </c>
      <c r="S692" s="491">
        <v>12900</v>
      </c>
      <c r="T692" s="489">
        <v>10800</v>
      </c>
      <c r="U692" s="490">
        <v>11866.67</v>
      </c>
      <c r="V692" s="491">
        <v>12866.67</v>
      </c>
      <c r="W692" s="489">
        <v>10350</v>
      </c>
      <c r="X692" s="490">
        <v>11500</v>
      </c>
      <c r="Y692" s="491">
        <v>12500</v>
      </c>
      <c r="Z692" s="489">
        <v>10550</v>
      </c>
      <c r="AA692" s="490">
        <v>11700</v>
      </c>
      <c r="AB692" s="491">
        <v>12700</v>
      </c>
      <c r="AC692" s="489">
        <v>10850</v>
      </c>
      <c r="AD692" s="490">
        <v>11900</v>
      </c>
      <c r="AE692" s="491">
        <v>12900</v>
      </c>
      <c r="AF692" s="489">
        <v>11000</v>
      </c>
      <c r="AG692" s="490">
        <v>12000</v>
      </c>
      <c r="AH692" s="491">
        <v>13000</v>
      </c>
      <c r="AI692" s="490">
        <v>10450</v>
      </c>
      <c r="AJ692" s="490">
        <v>11600</v>
      </c>
      <c r="AK692" s="491">
        <v>12600</v>
      </c>
      <c r="AM692" s="103"/>
      <c r="AN692" s="103"/>
      <c r="AO692" s="103"/>
    </row>
    <row r="693" spans="1:41" s="11" customFormat="1" x14ac:dyDescent="0.25">
      <c r="A693" s="719"/>
      <c r="B693" s="28"/>
      <c r="C693" s="62" t="s">
        <v>1446</v>
      </c>
      <c r="D693" s="31" t="s">
        <v>27</v>
      </c>
      <c r="E693" s="59">
        <f t="shared" si="62"/>
        <v>17546.296666666665</v>
      </c>
      <c r="G693" s="32">
        <f t="shared" si="63"/>
        <v>27</v>
      </c>
      <c r="H693" s="498">
        <f t="shared" si="64"/>
        <v>14711.111111111111</v>
      </c>
      <c r="I693" s="501">
        <f t="shared" si="65"/>
        <v>15796.296666666665</v>
      </c>
      <c r="J693" s="499">
        <f t="shared" si="66"/>
        <v>17546.296666666665</v>
      </c>
      <c r="K693" s="498">
        <v>14850</v>
      </c>
      <c r="L693" s="501">
        <v>15900</v>
      </c>
      <c r="M693" s="500">
        <v>17650</v>
      </c>
      <c r="N693" s="498">
        <v>14700</v>
      </c>
      <c r="O693" s="501">
        <v>15800</v>
      </c>
      <c r="P693" s="500">
        <v>17550</v>
      </c>
      <c r="Q693" s="498">
        <v>14850</v>
      </c>
      <c r="R693" s="501">
        <v>15900</v>
      </c>
      <c r="S693" s="500">
        <v>17650</v>
      </c>
      <c r="T693" s="498">
        <v>14800</v>
      </c>
      <c r="U693" s="501">
        <v>15866.67</v>
      </c>
      <c r="V693" s="500">
        <v>17616.669999999998</v>
      </c>
      <c r="W693" s="498">
        <v>14350</v>
      </c>
      <c r="X693" s="501">
        <v>15500</v>
      </c>
      <c r="Y693" s="500">
        <v>17250</v>
      </c>
      <c r="Z693" s="498">
        <v>14550</v>
      </c>
      <c r="AA693" s="501">
        <v>15700</v>
      </c>
      <c r="AB693" s="500">
        <v>17450</v>
      </c>
      <c r="AC693" s="498">
        <v>14850</v>
      </c>
      <c r="AD693" s="501">
        <v>15900</v>
      </c>
      <c r="AE693" s="500">
        <v>17650</v>
      </c>
      <c r="AF693" s="498">
        <v>15000</v>
      </c>
      <c r="AG693" s="501">
        <v>16000</v>
      </c>
      <c r="AH693" s="500">
        <v>17750</v>
      </c>
      <c r="AI693" s="501">
        <v>14450</v>
      </c>
      <c r="AJ693" s="501">
        <v>15600</v>
      </c>
      <c r="AK693" s="500">
        <v>17350</v>
      </c>
      <c r="AM693" s="103"/>
      <c r="AN693" s="103"/>
      <c r="AO693" s="103"/>
    </row>
    <row r="694" spans="1:41" s="11" customFormat="1" x14ac:dyDescent="0.25">
      <c r="A694" s="719"/>
      <c r="B694" s="28"/>
      <c r="C694" s="264" t="s">
        <v>1447</v>
      </c>
      <c r="D694" s="496" t="s">
        <v>27</v>
      </c>
      <c r="E694" s="463">
        <f t="shared" si="62"/>
        <v>18796.296666666665</v>
      </c>
      <c r="G694" s="265">
        <f t="shared" si="63"/>
        <v>27</v>
      </c>
      <c r="H694" s="489">
        <f t="shared" si="64"/>
        <v>17211.111111111109</v>
      </c>
      <c r="I694" s="490">
        <f t="shared" si="65"/>
        <v>18096.296666666665</v>
      </c>
      <c r="J694" s="459">
        <f t="shared" si="66"/>
        <v>18796.296666666665</v>
      </c>
      <c r="K694" s="489">
        <v>17350</v>
      </c>
      <c r="L694" s="490">
        <v>18200</v>
      </c>
      <c r="M694" s="491">
        <v>18900</v>
      </c>
      <c r="N694" s="489">
        <v>17200</v>
      </c>
      <c r="O694" s="490">
        <v>18100</v>
      </c>
      <c r="P694" s="491">
        <v>18800</v>
      </c>
      <c r="Q694" s="489">
        <v>17350</v>
      </c>
      <c r="R694" s="490">
        <v>18200</v>
      </c>
      <c r="S694" s="491">
        <v>18900</v>
      </c>
      <c r="T694" s="489">
        <v>17300</v>
      </c>
      <c r="U694" s="490">
        <v>18166.669999999998</v>
      </c>
      <c r="V694" s="491">
        <v>18866.669999999998</v>
      </c>
      <c r="W694" s="489">
        <v>16850</v>
      </c>
      <c r="X694" s="490">
        <v>17800</v>
      </c>
      <c r="Y694" s="491">
        <v>18500</v>
      </c>
      <c r="Z694" s="489">
        <v>17050</v>
      </c>
      <c r="AA694" s="490">
        <v>18000</v>
      </c>
      <c r="AB694" s="491">
        <v>18700</v>
      </c>
      <c r="AC694" s="489">
        <v>17350</v>
      </c>
      <c r="AD694" s="490">
        <v>18200</v>
      </c>
      <c r="AE694" s="491">
        <v>18900</v>
      </c>
      <c r="AF694" s="489">
        <v>17500</v>
      </c>
      <c r="AG694" s="490">
        <v>18300</v>
      </c>
      <c r="AH694" s="491">
        <v>19000</v>
      </c>
      <c r="AI694" s="490">
        <v>16950</v>
      </c>
      <c r="AJ694" s="490">
        <v>17900</v>
      </c>
      <c r="AK694" s="491">
        <v>18600</v>
      </c>
      <c r="AM694" s="103"/>
      <c r="AN694" s="103"/>
      <c r="AO694" s="103"/>
    </row>
    <row r="695" spans="1:41" s="11" customFormat="1" x14ac:dyDescent="0.25">
      <c r="A695" s="719"/>
      <c r="B695" s="28"/>
      <c r="C695" s="62" t="s">
        <v>1448</v>
      </c>
      <c r="D695" s="31" t="s">
        <v>27</v>
      </c>
      <c r="E695" s="59">
        <f t="shared" si="62"/>
        <v>21796.296666666665</v>
      </c>
      <c r="G695" s="32">
        <f t="shared" si="63"/>
        <v>27</v>
      </c>
      <c r="H695" s="498">
        <f t="shared" si="64"/>
        <v>18711.111111111109</v>
      </c>
      <c r="I695" s="501">
        <f t="shared" si="65"/>
        <v>20796.296666666665</v>
      </c>
      <c r="J695" s="499">
        <f t="shared" si="66"/>
        <v>21796.296666666665</v>
      </c>
      <c r="K695" s="498">
        <v>18850</v>
      </c>
      <c r="L695" s="501">
        <v>20900</v>
      </c>
      <c r="M695" s="500">
        <v>21900</v>
      </c>
      <c r="N695" s="498">
        <v>18700</v>
      </c>
      <c r="O695" s="501">
        <v>20800</v>
      </c>
      <c r="P695" s="500">
        <v>21800</v>
      </c>
      <c r="Q695" s="498">
        <v>18850</v>
      </c>
      <c r="R695" s="501">
        <v>20900</v>
      </c>
      <c r="S695" s="500">
        <v>21900</v>
      </c>
      <c r="T695" s="498">
        <v>18800</v>
      </c>
      <c r="U695" s="501">
        <v>20866.669999999998</v>
      </c>
      <c r="V695" s="500">
        <v>21866.67</v>
      </c>
      <c r="W695" s="498">
        <v>18350</v>
      </c>
      <c r="X695" s="501">
        <v>20500</v>
      </c>
      <c r="Y695" s="500">
        <v>21500</v>
      </c>
      <c r="Z695" s="498">
        <v>18550</v>
      </c>
      <c r="AA695" s="501">
        <v>20700</v>
      </c>
      <c r="AB695" s="500">
        <v>21700</v>
      </c>
      <c r="AC695" s="498">
        <v>18850</v>
      </c>
      <c r="AD695" s="501">
        <v>20900</v>
      </c>
      <c r="AE695" s="500">
        <v>21900</v>
      </c>
      <c r="AF695" s="498">
        <v>19000</v>
      </c>
      <c r="AG695" s="501">
        <v>21000</v>
      </c>
      <c r="AH695" s="500">
        <v>22000</v>
      </c>
      <c r="AI695" s="501">
        <v>18450</v>
      </c>
      <c r="AJ695" s="501">
        <v>20600</v>
      </c>
      <c r="AK695" s="500">
        <v>21600</v>
      </c>
      <c r="AM695" s="103"/>
      <c r="AN695" s="103"/>
      <c r="AO695" s="103"/>
    </row>
    <row r="696" spans="1:41" s="11" customFormat="1" x14ac:dyDescent="0.25">
      <c r="A696" s="719"/>
      <c r="B696" s="28"/>
      <c r="C696" s="264" t="s">
        <v>1449</v>
      </c>
      <c r="D696" s="496" t="s">
        <v>27</v>
      </c>
      <c r="E696" s="463">
        <f t="shared" si="62"/>
        <v>6346.2966666666662</v>
      </c>
      <c r="G696" s="265">
        <f t="shared" si="63"/>
        <v>27</v>
      </c>
      <c r="H696" s="489">
        <f t="shared" si="64"/>
        <v>5211.1111111111113</v>
      </c>
      <c r="I696" s="490">
        <f t="shared" si="65"/>
        <v>5896.2966666666662</v>
      </c>
      <c r="J696" s="459">
        <f t="shared" si="66"/>
        <v>6346.2966666666662</v>
      </c>
      <c r="K696" s="489">
        <v>5350</v>
      </c>
      <c r="L696" s="490">
        <v>6000</v>
      </c>
      <c r="M696" s="491">
        <v>6450</v>
      </c>
      <c r="N696" s="489">
        <v>5200</v>
      </c>
      <c r="O696" s="490">
        <v>5900</v>
      </c>
      <c r="P696" s="491">
        <v>6350</v>
      </c>
      <c r="Q696" s="489">
        <v>5350</v>
      </c>
      <c r="R696" s="490">
        <v>6000</v>
      </c>
      <c r="S696" s="491">
        <v>6450</v>
      </c>
      <c r="T696" s="489">
        <v>5300</v>
      </c>
      <c r="U696" s="490">
        <v>5966.67</v>
      </c>
      <c r="V696" s="491">
        <v>6416.67</v>
      </c>
      <c r="W696" s="489">
        <v>4850</v>
      </c>
      <c r="X696" s="490">
        <v>5600</v>
      </c>
      <c r="Y696" s="491">
        <v>6050</v>
      </c>
      <c r="Z696" s="489">
        <v>5050</v>
      </c>
      <c r="AA696" s="490">
        <v>5800</v>
      </c>
      <c r="AB696" s="491">
        <v>6250</v>
      </c>
      <c r="AC696" s="489">
        <v>5350</v>
      </c>
      <c r="AD696" s="490">
        <v>6000</v>
      </c>
      <c r="AE696" s="491">
        <v>6450</v>
      </c>
      <c r="AF696" s="489">
        <v>5500</v>
      </c>
      <c r="AG696" s="490">
        <v>6100</v>
      </c>
      <c r="AH696" s="491">
        <v>6550</v>
      </c>
      <c r="AI696" s="490">
        <v>4950</v>
      </c>
      <c r="AJ696" s="490">
        <v>5700</v>
      </c>
      <c r="AK696" s="491">
        <v>6150</v>
      </c>
      <c r="AM696" s="103"/>
      <c r="AN696" s="103"/>
      <c r="AO696" s="103"/>
    </row>
    <row r="697" spans="1:41" s="11" customFormat="1" x14ac:dyDescent="0.25">
      <c r="A697" s="719"/>
      <c r="B697" s="28"/>
      <c r="C697" s="62" t="s">
        <v>1450</v>
      </c>
      <c r="D697" s="31" t="s">
        <v>27</v>
      </c>
      <c r="E697" s="59">
        <f t="shared" si="62"/>
        <v>12296.296666666667</v>
      </c>
      <c r="G697" s="32">
        <f t="shared" si="63"/>
        <v>27</v>
      </c>
      <c r="H697" s="498">
        <f t="shared" si="64"/>
        <v>10711.111111111111</v>
      </c>
      <c r="I697" s="501">
        <f t="shared" si="65"/>
        <v>11796.296666666667</v>
      </c>
      <c r="J697" s="499">
        <f t="shared" si="66"/>
        <v>12296.296666666667</v>
      </c>
      <c r="K697" s="498">
        <v>10850</v>
      </c>
      <c r="L697" s="501">
        <v>11900</v>
      </c>
      <c r="M697" s="500">
        <v>12400</v>
      </c>
      <c r="N697" s="498">
        <v>10700</v>
      </c>
      <c r="O697" s="501">
        <v>11800</v>
      </c>
      <c r="P697" s="500">
        <v>12300</v>
      </c>
      <c r="Q697" s="498">
        <v>10850</v>
      </c>
      <c r="R697" s="501">
        <v>11900</v>
      </c>
      <c r="S697" s="500">
        <v>12400</v>
      </c>
      <c r="T697" s="498">
        <v>10800</v>
      </c>
      <c r="U697" s="501">
        <v>11866.67</v>
      </c>
      <c r="V697" s="500">
        <v>12366.67</v>
      </c>
      <c r="W697" s="498">
        <v>10350</v>
      </c>
      <c r="X697" s="501">
        <v>11500</v>
      </c>
      <c r="Y697" s="500">
        <v>12000</v>
      </c>
      <c r="Z697" s="498">
        <v>10550</v>
      </c>
      <c r="AA697" s="501">
        <v>11700</v>
      </c>
      <c r="AB697" s="500">
        <v>12200</v>
      </c>
      <c r="AC697" s="498">
        <v>10850</v>
      </c>
      <c r="AD697" s="501">
        <v>11900</v>
      </c>
      <c r="AE697" s="500">
        <v>12400</v>
      </c>
      <c r="AF697" s="498">
        <v>11000</v>
      </c>
      <c r="AG697" s="501">
        <v>12000</v>
      </c>
      <c r="AH697" s="500">
        <v>12500</v>
      </c>
      <c r="AI697" s="501">
        <v>10450</v>
      </c>
      <c r="AJ697" s="501">
        <v>11600</v>
      </c>
      <c r="AK697" s="500">
        <v>12100</v>
      </c>
      <c r="AM697" s="103"/>
      <c r="AN697" s="103"/>
      <c r="AO697" s="103"/>
    </row>
    <row r="698" spans="1:41" s="11" customFormat="1" x14ac:dyDescent="0.25">
      <c r="A698" s="719"/>
      <c r="B698" s="28"/>
      <c r="C698" s="264" t="s">
        <v>1451</v>
      </c>
      <c r="D698" s="496" t="s">
        <v>27</v>
      </c>
      <c r="E698" s="463">
        <f t="shared" si="62"/>
        <v>16296.296666666665</v>
      </c>
      <c r="G698" s="265">
        <f t="shared" si="63"/>
        <v>27</v>
      </c>
      <c r="H698" s="489">
        <f t="shared" si="64"/>
        <v>14161.111111111111</v>
      </c>
      <c r="I698" s="490">
        <f t="shared" si="65"/>
        <v>15296.296666666665</v>
      </c>
      <c r="J698" s="459">
        <f t="shared" si="66"/>
        <v>16296.296666666665</v>
      </c>
      <c r="K698" s="489">
        <v>14300</v>
      </c>
      <c r="L698" s="490">
        <v>15400</v>
      </c>
      <c r="M698" s="491">
        <v>16400</v>
      </c>
      <c r="N698" s="489">
        <v>14150</v>
      </c>
      <c r="O698" s="490">
        <v>15300</v>
      </c>
      <c r="P698" s="491">
        <v>16300</v>
      </c>
      <c r="Q698" s="489">
        <v>14300</v>
      </c>
      <c r="R698" s="490">
        <v>15400</v>
      </c>
      <c r="S698" s="491">
        <v>16400</v>
      </c>
      <c r="T698" s="489">
        <v>14250</v>
      </c>
      <c r="U698" s="490">
        <v>15366.67</v>
      </c>
      <c r="V698" s="491">
        <v>16366.67</v>
      </c>
      <c r="W698" s="489">
        <v>13800</v>
      </c>
      <c r="X698" s="490">
        <v>15000</v>
      </c>
      <c r="Y698" s="491">
        <v>16000</v>
      </c>
      <c r="Z698" s="489">
        <v>14000</v>
      </c>
      <c r="AA698" s="490">
        <v>15200</v>
      </c>
      <c r="AB698" s="491">
        <v>16200</v>
      </c>
      <c r="AC698" s="489">
        <v>14300</v>
      </c>
      <c r="AD698" s="490">
        <v>15400</v>
      </c>
      <c r="AE698" s="491">
        <v>16400</v>
      </c>
      <c r="AF698" s="489">
        <v>14450</v>
      </c>
      <c r="AG698" s="490">
        <v>15500</v>
      </c>
      <c r="AH698" s="491">
        <v>16500</v>
      </c>
      <c r="AI698" s="490">
        <v>13900</v>
      </c>
      <c r="AJ698" s="490">
        <v>15100</v>
      </c>
      <c r="AK698" s="491">
        <v>16100</v>
      </c>
      <c r="AM698" s="103"/>
      <c r="AN698" s="103"/>
      <c r="AO698" s="103"/>
    </row>
    <row r="699" spans="1:41" s="11" customFormat="1" x14ac:dyDescent="0.25">
      <c r="A699" s="719"/>
      <c r="B699" s="28"/>
      <c r="C699" s="62" t="s">
        <v>1452</v>
      </c>
      <c r="D699" s="31" t="s">
        <v>27</v>
      </c>
      <c r="E699" s="59">
        <f t="shared" si="62"/>
        <v>18796.296666666665</v>
      </c>
      <c r="G699" s="32">
        <f t="shared" si="63"/>
        <v>27</v>
      </c>
      <c r="H699" s="498">
        <f t="shared" si="64"/>
        <v>16861.111111111109</v>
      </c>
      <c r="I699" s="501">
        <f t="shared" si="65"/>
        <v>18046.296666666665</v>
      </c>
      <c r="J699" s="499">
        <f t="shared" si="66"/>
        <v>18796.296666666665</v>
      </c>
      <c r="K699" s="498">
        <v>17000</v>
      </c>
      <c r="L699" s="501">
        <v>18150</v>
      </c>
      <c r="M699" s="500">
        <v>18900</v>
      </c>
      <c r="N699" s="498">
        <v>16850</v>
      </c>
      <c r="O699" s="501">
        <v>18050</v>
      </c>
      <c r="P699" s="500">
        <v>18800</v>
      </c>
      <c r="Q699" s="498">
        <v>17000</v>
      </c>
      <c r="R699" s="501">
        <v>18150</v>
      </c>
      <c r="S699" s="500">
        <v>18900</v>
      </c>
      <c r="T699" s="498">
        <v>16950</v>
      </c>
      <c r="U699" s="501">
        <v>18116.669999999998</v>
      </c>
      <c r="V699" s="500">
        <v>18866.669999999998</v>
      </c>
      <c r="W699" s="498">
        <v>16500</v>
      </c>
      <c r="X699" s="501">
        <v>17750</v>
      </c>
      <c r="Y699" s="500">
        <v>18500</v>
      </c>
      <c r="Z699" s="498">
        <v>16700</v>
      </c>
      <c r="AA699" s="501">
        <v>17950</v>
      </c>
      <c r="AB699" s="500">
        <v>18700</v>
      </c>
      <c r="AC699" s="498">
        <v>17000</v>
      </c>
      <c r="AD699" s="501">
        <v>18150</v>
      </c>
      <c r="AE699" s="500">
        <v>18900</v>
      </c>
      <c r="AF699" s="498">
        <v>17150</v>
      </c>
      <c r="AG699" s="501">
        <v>18250</v>
      </c>
      <c r="AH699" s="500">
        <v>19000</v>
      </c>
      <c r="AI699" s="501">
        <v>16600</v>
      </c>
      <c r="AJ699" s="501">
        <v>17850</v>
      </c>
      <c r="AK699" s="500">
        <v>18600</v>
      </c>
      <c r="AM699" s="103"/>
      <c r="AN699" s="103"/>
      <c r="AO699" s="103"/>
    </row>
    <row r="700" spans="1:41" s="11" customFormat="1" ht="15.75" thickBot="1" x14ac:dyDescent="0.3">
      <c r="A700" s="720"/>
      <c r="B700" s="28"/>
      <c r="C700" s="272" t="s">
        <v>1453</v>
      </c>
      <c r="D700" s="497" t="s">
        <v>27</v>
      </c>
      <c r="E700" s="465">
        <f t="shared" si="62"/>
        <v>21796.296666666665</v>
      </c>
      <c r="G700" s="273">
        <f t="shared" si="63"/>
        <v>27</v>
      </c>
      <c r="H700" s="534">
        <f t="shared" si="64"/>
        <v>19711.111111111109</v>
      </c>
      <c r="I700" s="536">
        <f t="shared" si="65"/>
        <v>20796.296666666665</v>
      </c>
      <c r="J700" s="495">
        <f t="shared" si="66"/>
        <v>21796.296666666665</v>
      </c>
      <c r="K700" s="534">
        <v>19850</v>
      </c>
      <c r="L700" s="536">
        <v>20900</v>
      </c>
      <c r="M700" s="535">
        <v>21900</v>
      </c>
      <c r="N700" s="534">
        <v>19700</v>
      </c>
      <c r="O700" s="536">
        <v>20800</v>
      </c>
      <c r="P700" s="535">
        <v>21800</v>
      </c>
      <c r="Q700" s="534">
        <v>19850</v>
      </c>
      <c r="R700" s="536">
        <v>20900</v>
      </c>
      <c r="S700" s="535">
        <v>21900</v>
      </c>
      <c r="T700" s="534">
        <v>19800</v>
      </c>
      <c r="U700" s="536">
        <v>20866.669999999998</v>
      </c>
      <c r="V700" s="535">
        <v>21866.67</v>
      </c>
      <c r="W700" s="534">
        <v>19350</v>
      </c>
      <c r="X700" s="536">
        <v>20500</v>
      </c>
      <c r="Y700" s="535">
        <v>21500</v>
      </c>
      <c r="Z700" s="534">
        <v>19550</v>
      </c>
      <c r="AA700" s="536">
        <v>20700</v>
      </c>
      <c r="AB700" s="535">
        <v>21700</v>
      </c>
      <c r="AC700" s="534">
        <v>19850</v>
      </c>
      <c r="AD700" s="536">
        <v>20900</v>
      </c>
      <c r="AE700" s="535">
        <v>21900</v>
      </c>
      <c r="AF700" s="534">
        <v>20000</v>
      </c>
      <c r="AG700" s="536">
        <v>21000</v>
      </c>
      <c r="AH700" s="535">
        <v>22000</v>
      </c>
      <c r="AI700" s="536">
        <v>19450</v>
      </c>
      <c r="AJ700" s="536">
        <v>20600</v>
      </c>
      <c r="AK700" s="535">
        <v>21600</v>
      </c>
      <c r="AM700" s="103"/>
      <c r="AN700" s="103"/>
      <c r="AO700" s="103"/>
    </row>
    <row r="701" spans="1:41" s="11" customFormat="1" x14ac:dyDescent="0.25">
      <c r="A701" s="718" t="s">
        <v>1578</v>
      </c>
      <c r="B701" s="28"/>
      <c r="C701" s="511" t="s">
        <v>1454</v>
      </c>
      <c r="D701" s="522" t="s">
        <v>27</v>
      </c>
      <c r="E701" s="520">
        <f t="shared" si="62"/>
        <v>9766.6666666666661</v>
      </c>
      <c r="G701" s="65">
        <f t="shared" si="63"/>
        <v>27</v>
      </c>
      <c r="H701" s="498">
        <f t="shared" si="64"/>
        <v>7811.1111111111113</v>
      </c>
      <c r="I701" s="501">
        <f t="shared" si="65"/>
        <v>8766.6666666666661</v>
      </c>
      <c r="J701" s="499">
        <f t="shared" si="66"/>
        <v>9766.6666666666661</v>
      </c>
      <c r="K701" s="498">
        <v>7950</v>
      </c>
      <c r="L701" s="501">
        <v>8800</v>
      </c>
      <c r="M701" s="500">
        <v>9800</v>
      </c>
      <c r="N701" s="498">
        <v>7800</v>
      </c>
      <c r="O701" s="501">
        <v>8800</v>
      </c>
      <c r="P701" s="500">
        <v>9800</v>
      </c>
      <c r="Q701" s="498">
        <v>7950</v>
      </c>
      <c r="R701" s="501">
        <v>8800</v>
      </c>
      <c r="S701" s="500">
        <v>9800</v>
      </c>
      <c r="T701" s="498">
        <v>7900</v>
      </c>
      <c r="U701" s="501">
        <v>8800</v>
      </c>
      <c r="V701" s="500">
        <v>9800</v>
      </c>
      <c r="W701" s="498">
        <v>7450</v>
      </c>
      <c r="X701" s="501">
        <v>8600</v>
      </c>
      <c r="Y701" s="500">
        <v>9600</v>
      </c>
      <c r="Z701" s="498">
        <v>7650</v>
      </c>
      <c r="AA701" s="501">
        <v>8800</v>
      </c>
      <c r="AB701" s="500">
        <v>9800</v>
      </c>
      <c r="AC701" s="498">
        <v>7950</v>
      </c>
      <c r="AD701" s="501">
        <v>8800</v>
      </c>
      <c r="AE701" s="500">
        <v>9800</v>
      </c>
      <c r="AF701" s="498">
        <v>8100</v>
      </c>
      <c r="AG701" s="501">
        <v>8800</v>
      </c>
      <c r="AH701" s="500">
        <v>9800</v>
      </c>
      <c r="AI701" s="501">
        <v>7550</v>
      </c>
      <c r="AJ701" s="501">
        <v>8700</v>
      </c>
      <c r="AK701" s="500">
        <v>9700</v>
      </c>
      <c r="AM701" s="103"/>
      <c r="AN701" s="103"/>
      <c r="AO701" s="103"/>
    </row>
    <row r="702" spans="1:41" s="11" customFormat="1" x14ac:dyDescent="0.25">
      <c r="A702" s="719"/>
      <c r="B702" s="28"/>
      <c r="C702" s="264" t="s">
        <v>1455</v>
      </c>
      <c r="D702" s="496" t="s">
        <v>27</v>
      </c>
      <c r="E702" s="463">
        <f t="shared" si="62"/>
        <v>11766.666666666666</v>
      </c>
      <c r="G702" s="265">
        <f t="shared" si="63"/>
        <v>27</v>
      </c>
      <c r="H702" s="489">
        <f t="shared" si="64"/>
        <v>10311.111111111111</v>
      </c>
      <c r="I702" s="490">
        <f t="shared" si="65"/>
        <v>11266.666666666666</v>
      </c>
      <c r="J702" s="459">
        <f t="shared" si="66"/>
        <v>11766.666666666666</v>
      </c>
      <c r="K702" s="489">
        <v>10450</v>
      </c>
      <c r="L702" s="490">
        <v>11300</v>
      </c>
      <c r="M702" s="491">
        <v>11800</v>
      </c>
      <c r="N702" s="489">
        <v>10300</v>
      </c>
      <c r="O702" s="490">
        <v>11300</v>
      </c>
      <c r="P702" s="491">
        <v>11800</v>
      </c>
      <c r="Q702" s="489">
        <v>10450</v>
      </c>
      <c r="R702" s="490">
        <v>11300</v>
      </c>
      <c r="S702" s="491">
        <v>11800</v>
      </c>
      <c r="T702" s="489">
        <v>10400</v>
      </c>
      <c r="U702" s="490">
        <v>11300</v>
      </c>
      <c r="V702" s="491">
        <v>11800</v>
      </c>
      <c r="W702" s="489">
        <v>9950</v>
      </c>
      <c r="X702" s="490">
        <v>11100</v>
      </c>
      <c r="Y702" s="491">
        <v>11600</v>
      </c>
      <c r="Z702" s="489">
        <v>10150</v>
      </c>
      <c r="AA702" s="490">
        <v>11300</v>
      </c>
      <c r="AB702" s="491">
        <v>11800</v>
      </c>
      <c r="AC702" s="489">
        <v>10450</v>
      </c>
      <c r="AD702" s="490">
        <v>11300</v>
      </c>
      <c r="AE702" s="491">
        <v>11800</v>
      </c>
      <c r="AF702" s="489">
        <v>10600</v>
      </c>
      <c r="AG702" s="490">
        <v>11300</v>
      </c>
      <c r="AH702" s="491">
        <v>11800</v>
      </c>
      <c r="AI702" s="490">
        <v>10050</v>
      </c>
      <c r="AJ702" s="490">
        <v>11200</v>
      </c>
      <c r="AK702" s="491">
        <v>11700</v>
      </c>
      <c r="AM702" s="103"/>
      <c r="AN702" s="103"/>
      <c r="AO702" s="103"/>
    </row>
    <row r="703" spans="1:41" s="11" customFormat="1" x14ac:dyDescent="0.25">
      <c r="A703" s="719"/>
      <c r="B703" s="28"/>
      <c r="C703" s="62" t="s">
        <v>1456</v>
      </c>
      <c r="D703" s="31" t="s">
        <v>27</v>
      </c>
      <c r="E703" s="59">
        <f t="shared" si="62"/>
        <v>13766.666666666666</v>
      </c>
      <c r="G703" s="32">
        <f t="shared" si="63"/>
        <v>27</v>
      </c>
      <c r="H703" s="498">
        <f t="shared" si="64"/>
        <v>12311.111111111111</v>
      </c>
      <c r="I703" s="501">
        <f t="shared" si="65"/>
        <v>13266.666666666666</v>
      </c>
      <c r="J703" s="499">
        <f t="shared" si="66"/>
        <v>13766.666666666666</v>
      </c>
      <c r="K703" s="498">
        <v>12450</v>
      </c>
      <c r="L703" s="501">
        <v>13300</v>
      </c>
      <c r="M703" s="500">
        <v>13800</v>
      </c>
      <c r="N703" s="498">
        <v>12300</v>
      </c>
      <c r="O703" s="501">
        <v>13300</v>
      </c>
      <c r="P703" s="500">
        <v>13800</v>
      </c>
      <c r="Q703" s="498">
        <v>12450</v>
      </c>
      <c r="R703" s="501">
        <v>13300</v>
      </c>
      <c r="S703" s="500">
        <v>13800</v>
      </c>
      <c r="T703" s="498">
        <v>12400</v>
      </c>
      <c r="U703" s="501">
        <v>13300</v>
      </c>
      <c r="V703" s="500">
        <v>13800</v>
      </c>
      <c r="W703" s="498">
        <v>11950</v>
      </c>
      <c r="X703" s="501">
        <v>13100</v>
      </c>
      <c r="Y703" s="500">
        <v>13600</v>
      </c>
      <c r="Z703" s="498">
        <v>12150</v>
      </c>
      <c r="AA703" s="501">
        <v>13300</v>
      </c>
      <c r="AB703" s="500">
        <v>13800</v>
      </c>
      <c r="AC703" s="498">
        <v>12450</v>
      </c>
      <c r="AD703" s="501">
        <v>13300</v>
      </c>
      <c r="AE703" s="500">
        <v>13800</v>
      </c>
      <c r="AF703" s="498">
        <v>12600</v>
      </c>
      <c r="AG703" s="501">
        <v>13300</v>
      </c>
      <c r="AH703" s="500">
        <v>13800</v>
      </c>
      <c r="AI703" s="501">
        <v>12050</v>
      </c>
      <c r="AJ703" s="501">
        <v>13200</v>
      </c>
      <c r="AK703" s="500">
        <v>13700</v>
      </c>
      <c r="AM703" s="103"/>
      <c r="AN703" s="103"/>
      <c r="AO703" s="103"/>
    </row>
    <row r="704" spans="1:41" s="11" customFormat="1" x14ac:dyDescent="0.25">
      <c r="A704" s="719"/>
      <c r="B704" s="28"/>
      <c r="C704" s="264" t="s">
        <v>1457</v>
      </c>
      <c r="D704" s="496" t="s">
        <v>27</v>
      </c>
      <c r="E704" s="463">
        <f t="shared" si="62"/>
        <v>15266.666666666666</v>
      </c>
      <c r="G704" s="265">
        <f t="shared" si="63"/>
        <v>27</v>
      </c>
      <c r="H704" s="489">
        <f t="shared" si="64"/>
        <v>13811.111111111111</v>
      </c>
      <c r="I704" s="490">
        <f t="shared" si="65"/>
        <v>14766.666666666666</v>
      </c>
      <c r="J704" s="459">
        <f t="shared" si="66"/>
        <v>15266.666666666666</v>
      </c>
      <c r="K704" s="489">
        <v>13950</v>
      </c>
      <c r="L704" s="490">
        <v>14800</v>
      </c>
      <c r="M704" s="491">
        <v>15300</v>
      </c>
      <c r="N704" s="489">
        <v>13800</v>
      </c>
      <c r="O704" s="490">
        <v>14800</v>
      </c>
      <c r="P704" s="491">
        <v>15300</v>
      </c>
      <c r="Q704" s="489">
        <v>13950</v>
      </c>
      <c r="R704" s="490">
        <v>14800</v>
      </c>
      <c r="S704" s="491">
        <v>15300</v>
      </c>
      <c r="T704" s="489">
        <v>13900</v>
      </c>
      <c r="U704" s="490">
        <v>14800</v>
      </c>
      <c r="V704" s="491">
        <v>15300</v>
      </c>
      <c r="W704" s="489">
        <v>13450</v>
      </c>
      <c r="X704" s="490">
        <v>14600</v>
      </c>
      <c r="Y704" s="491">
        <v>15100</v>
      </c>
      <c r="Z704" s="489">
        <v>13650</v>
      </c>
      <c r="AA704" s="490">
        <v>14800</v>
      </c>
      <c r="AB704" s="491">
        <v>15300</v>
      </c>
      <c r="AC704" s="489">
        <v>13950</v>
      </c>
      <c r="AD704" s="490">
        <v>14800</v>
      </c>
      <c r="AE704" s="491">
        <v>15300</v>
      </c>
      <c r="AF704" s="489">
        <v>14100</v>
      </c>
      <c r="AG704" s="490">
        <v>14800</v>
      </c>
      <c r="AH704" s="491">
        <v>15300</v>
      </c>
      <c r="AI704" s="490">
        <v>13550</v>
      </c>
      <c r="AJ704" s="490">
        <v>14700</v>
      </c>
      <c r="AK704" s="491">
        <v>15200</v>
      </c>
      <c r="AM704" s="103"/>
      <c r="AN704" s="103"/>
      <c r="AO704" s="103"/>
    </row>
    <row r="705" spans="1:41" s="11" customFormat="1" x14ac:dyDescent="0.25">
      <c r="A705" s="719"/>
      <c r="B705" s="28"/>
      <c r="C705" s="62" t="s">
        <v>1458</v>
      </c>
      <c r="D705" s="31" t="s">
        <v>27</v>
      </c>
      <c r="E705" s="59">
        <f t="shared" si="62"/>
        <v>16766.666666666668</v>
      </c>
      <c r="G705" s="32">
        <f t="shared" si="63"/>
        <v>27</v>
      </c>
      <c r="H705" s="498">
        <f t="shared" si="64"/>
        <v>15311.111111111111</v>
      </c>
      <c r="I705" s="501">
        <f t="shared" si="65"/>
        <v>16266.666666666666</v>
      </c>
      <c r="J705" s="499">
        <f t="shared" si="66"/>
        <v>16766.666666666668</v>
      </c>
      <c r="K705" s="498">
        <v>15450</v>
      </c>
      <c r="L705" s="501">
        <v>16300</v>
      </c>
      <c r="M705" s="500">
        <v>16800</v>
      </c>
      <c r="N705" s="498">
        <v>15300</v>
      </c>
      <c r="O705" s="501">
        <v>16300</v>
      </c>
      <c r="P705" s="500">
        <v>16800</v>
      </c>
      <c r="Q705" s="498">
        <v>15450</v>
      </c>
      <c r="R705" s="501">
        <v>16300</v>
      </c>
      <c r="S705" s="500">
        <v>16800</v>
      </c>
      <c r="T705" s="498">
        <v>15400</v>
      </c>
      <c r="U705" s="501">
        <v>16300</v>
      </c>
      <c r="V705" s="500">
        <v>16800</v>
      </c>
      <c r="W705" s="498">
        <v>14950</v>
      </c>
      <c r="X705" s="501">
        <v>16100</v>
      </c>
      <c r="Y705" s="500">
        <v>16600</v>
      </c>
      <c r="Z705" s="498">
        <v>15150</v>
      </c>
      <c r="AA705" s="501">
        <v>16300</v>
      </c>
      <c r="AB705" s="500">
        <v>16800</v>
      </c>
      <c r="AC705" s="498">
        <v>15450</v>
      </c>
      <c r="AD705" s="501">
        <v>16300</v>
      </c>
      <c r="AE705" s="500">
        <v>16800</v>
      </c>
      <c r="AF705" s="498">
        <v>15600</v>
      </c>
      <c r="AG705" s="501">
        <v>16300</v>
      </c>
      <c r="AH705" s="500">
        <v>16800</v>
      </c>
      <c r="AI705" s="501">
        <v>15050</v>
      </c>
      <c r="AJ705" s="501">
        <v>16200</v>
      </c>
      <c r="AK705" s="500">
        <v>16700</v>
      </c>
      <c r="AM705" s="103"/>
      <c r="AN705" s="103"/>
      <c r="AO705" s="103"/>
    </row>
    <row r="706" spans="1:41" s="11" customFormat="1" x14ac:dyDescent="0.25">
      <c r="A706" s="719"/>
      <c r="B706" s="28"/>
      <c r="C706" s="264" t="s">
        <v>736</v>
      </c>
      <c r="D706" s="496" t="s">
        <v>27</v>
      </c>
      <c r="E706" s="463">
        <f t="shared" si="62"/>
        <v>7666.666666666667</v>
      </c>
      <c r="G706" s="265">
        <f t="shared" si="63"/>
        <v>27</v>
      </c>
      <c r="H706" s="489">
        <f t="shared" si="64"/>
        <v>6511.1111111111113</v>
      </c>
      <c r="I706" s="490">
        <f t="shared" si="65"/>
        <v>7166.666666666667</v>
      </c>
      <c r="J706" s="459">
        <f t="shared" si="66"/>
        <v>7666.666666666667</v>
      </c>
      <c r="K706" s="489">
        <v>6650</v>
      </c>
      <c r="L706" s="490">
        <v>7200</v>
      </c>
      <c r="M706" s="491">
        <v>7700</v>
      </c>
      <c r="N706" s="489">
        <v>6500</v>
      </c>
      <c r="O706" s="490">
        <v>7200</v>
      </c>
      <c r="P706" s="491">
        <v>7700</v>
      </c>
      <c r="Q706" s="489">
        <v>6650</v>
      </c>
      <c r="R706" s="490">
        <v>7200</v>
      </c>
      <c r="S706" s="491">
        <v>7700</v>
      </c>
      <c r="T706" s="489">
        <v>6600</v>
      </c>
      <c r="U706" s="490">
        <v>7200</v>
      </c>
      <c r="V706" s="491">
        <v>7700</v>
      </c>
      <c r="W706" s="489">
        <v>6150</v>
      </c>
      <c r="X706" s="490">
        <v>7000</v>
      </c>
      <c r="Y706" s="491">
        <v>7500</v>
      </c>
      <c r="Z706" s="489">
        <v>6350</v>
      </c>
      <c r="AA706" s="490">
        <v>7200</v>
      </c>
      <c r="AB706" s="491">
        <v>7700</v>
      </c>
      <c r="AC706" s="489">
        <v>6650</v>
      </c>
      <c r="AD706" s="490">
        <v>7200</v>
      </c>
      <c r="AE706" s="491">
        <v>7700</v>
      </c>
      <c r="AF706" s="489">
        <v>6800</v>
      </c>
      <c r="AG706" s="490">
        <v>7200</v>
      </c>
      <c r="AH706" s="491">
        <v>7700</v>
      </c>
      <c r="AI706" s="490">
        <v>6250</v>
      </c>
      <c r="AJ706" s="490">
        <v>7100</v>
      </c>
      <c r="AK706" s="491">
        <v>7600</v>
      </c>
      <c r="AM706" s="103"/>
      <c r="AN706" s="103"/>
      <c r="AO706" s="103"/>
    </row>
    <row r="707" spans="1:41" s="11" customFormat="1" x14ac:dyDescent="0.25">
      <c r="A707" s="719"/>
      <c r="B707" s="28"/>
      <c r="C707" s="62" t="s">
        <v>735</v>
      </c>
      <c r="D707" s="31" t="s">
        <v>27</v>
      </c>
      <c r="E707" s="59">
        <f t="shared" si="62"/>
        <v>9966.6666666666661</v>
      </c>
      <c r="G707" s="32">
        <f t="shared" si="63"/>
        <v>27</v>
      </c>
      <c r="H707" s="498">
        <f t="shared" si="64"/>
        <v>8311.1111111111113</v>
      </c>
      <c r="I707" s="501">
        <f t="shared" si="65"/>
        <v>9066.6666666666661</v>
      </c>
      <c r="J707" s="499">
        <f t="shared" si="66"/>
        <v>9966.6666666666661</v>
      </c>
      <c r="K707" s="498">
        <v>8450</v>
      </c>
      <c r="L707" s="501">
        <v>9100</v>
      </c>
      <c r="M707" s="500">
        <v>10000</v>
      </c>
      <c r="N707" s="498">
        <v>8300</v>
      </c>
      <c r="O707" s="501">
        <v>9100</v>
      </c>
      <c r="P707" s="500">
        <v>10000</v>
      </c>
      <c r="Q707" s="498">
        <v>8450</v>
      </c>
      <c r="R707" s="501">
        <v>9100</v>
      </c>
      <c r="S707" s="500">
        <v>10000</v>
      </c>
      <c r="T707" s="498">
        <v>8400</v>
      </c>
      <c r="U707" s="501">
        <v>9100</v>
      </c>
      <c r="V707" s="500">
        <v>10000</v>
      </c>
      <c r="W707" s="498">
        <v>7950</v>
      </c>
      <c r="X707" s="501">
        <v>8900</v>
      </c>
      <c r="Y707" s="500">
        <v>9800</v>
      </c>
      <c r="Z707" s="498">
        <v>8150</v>
      </c>
      <c r="AA707" s="501">
        <v>9100</v>
      </c>
      <c r="AB707" s="500">
        <v>10000</v>
      </c>
      <c r="AC707" s="498">
        <v>8450</v>
      </c>
      <c r="AD707" s="501">
        <v>9100</v>
      </c>
      <c r="AE707" s="500">
        <v>10000</v>
      </c>
      <c r="AF707" s="498">
        <v>8600</v>
      </c>
      <c r="AG707" s="501">
        <v>9100</v>
      </c>
      <c r="AH707" s="500">
        <v>10000</v>
      </c>
      <c r="AI707" s="501">
        <v>8050</v>
      </c>
      <c r="AJ707" s="501">
        <v>9000</v>
      </c>
      <c r="AK707" s="500">
        <v>9900</v>
      </c>
      <c r="AM707" s="103"/>
      <c r="AN707" s="103"/>
      <c r="AO707" s="103"/>
    </row>
    <row r="708" spans="1:41" s="11" customFormat="1" x14ac:dyDescent="0.25">
      <c r="A708" s="719"/>
      <c r="B708" s="28"/>
      <c r="C708" s="264" t="s">
        <v>734</v>
      </c>
      <c r="D708" s="496" t="s">
        <v>27</v>
      </c>
      <c r="E708" s="463">
        <f t="shared" si="62"/>
        <v>13466.666666666666</v>
      </c>
      <c r="G708" s="265">
        <f t="shared" si="63"/>
        <v>27</v>
      </c>
      <c r="H708" s="489">
        <f t="shared" si="64"/>
        <v>10711.111111111111</v>
      </c>
      <c r="I708" s="490">
        <f t="shared" si="65"/>
        <v>12166.666666666666</v>
      </c>
      <c r="J708" s="459">
        <f t="shared" si="66"/>
        <v>13466.666666666666</v>
      </c>
      <c r="K708" s="489">
        <v>10850</v>
      </c>
      <c r="L708" s="490">
        <v>12200</v>
      </c>
      <c r="M708" s="491">
        <v>13500</v>
      </c>
      <c r="N708" s="489">
        <v>10700</v>
      </c>
      <c r="O708" s="490">
        <v>12200</v>
      </c>
      <c r="P708" s="491">
        <v>13500</v>
      </c>
      <c r="Q708" s="489">
        <v>10850</v>
      </c>
      <c r="R708" s="490">
        <v>12200</v>
      </c>
      <c r="S708" s="491">
        <v>13500</v>
      </c>
      <c r="T708" s="489">
        <v>10800</v>
      </c>
      <c r="U708" s="490">
        <v>12200</v>
      </c>
      <c r="V708" s="491">
        <v>13500</v>
      </c>
      <c r="W708" s="489">
        <v>10350</v>
      </c>
      <c r="X708" s="490">
        <v>12000</v>
      </c>
      <c r="Y708" s="491">
        <v>13300</v>
      </c>
      <c r="Z708" s="489">
        <v>10550</v>
      </c>
      <c r="AA708" s="490">
        <v>12200</v>
      </c>
      <c r="AB708" s="491">
        <v>13500</v>
      </c>
      <c r="AC708" s="489">
        <v>10850</v>
      </c>
      <c r="AD708" s="490">
        <v>12200</v>
      </c>
      <c r="AE708" s="491">
        <v>13500</v>
      </c>
      <c r="AF708" s="489">
        <v>11000</v>
      </c>
      <c r="AG708" s="490">
        <v>12200</v>
      </c>
      <c r="AH708" s="491">
        <v>13500</v>
      </c>
      <c r="AI708" s="490">
        <v>10450</v>
      </c>
      <c r="AJ708" s="490">
        <v>12100</v>
      </c>
      <c r="AK708" s="491">
        <v>13400</v>
      </c>
      <c r="AM708" s="103"/>
      <c r="AN708" s="103"/>
      <c r="AO708" s="103"/>
    </row>
    <row r="709" spans="1:41" s="11" customFormat="1" x14ac:dyDescent="0.25">
      <c r="A709" s="719"/>
      <c r="B709" s="28"/>
      <c r="C709" s="62" t="s">
        <v>733</v>
      </c>
      <c r="D709" s="31" t="s">
        <v>27</v>
      </c>
      <c r="E709" s="59">
        <f t="shared" si="62"/>
        <v>14966.666666666666</v>
      </c>
      <c r="G709" s="32">
        <f t="shared" si="63"/>
        <v>27</v>
      </c>
      <c r="H709" s="498">
        <f t="shared" si="64"/>
        <v>13211.111111111111</v>
      </c>
      <c r="I709" s="501">
        <f t="shared" si="65"/>
        <v>13966.666666666666</v>
      </c>
      <c r="J709" s="499">
        <f t="shared" si="66"/>
        <v>14966.666666666666</v>
      </c>
      <c r="K709" s="498">
        <v>13350</v>
      </c>
      <c r="L709" s="501">
        <v>14000</v>
      </c>
      <c r="M709" s="500">
        <v>15000</v>
      </c>
      <c r="N709" s="498">
        <v>13200</v>
      </c>
      <c r="O709" s="501">
        <v>14000</v>
      </c>
      <c r="P709" s="500">
        <v>15000</v>
      </c>
      <c r="Q709" s="498">
        <v>13350</v>
      </c>
      <c r="R709" s="501">
        <v>14000</v>
      </c>
      <c r="S709" s="500">
        <v>15000</v>
      </c>
      <c r="T709" s="498">
        <v>13300</v>
      </c>
      <c r="U709" s="501">
        <v>14000</v>
      </c>
      <c r="V709" s="500">
        <v>15000</v>
      </c>
      <c r="W709" s="498">
        <v>12850</v>
      </c>
      <c r="X709" s="501">
        <v>13800</v>
      </c>
      <c r="Y709" s="500">
        <v>14800</v>
      </c>
      <c r="Z709" s="498">
        <v>13050</v>
      </c>
      <c r="AA709" s="501">
        <v>14000</v>
      </c>
      <c r="AB709" s="500">
        <v>15000</v>
      </c>
      <c r="AC709" s="498">
        <v>13350</v>
      </c>
      <c r="AD709" s="501">
        <v>14000</v>
      </c>
      <c r="AE709" s="500">
        <v>15000</v>
      </c>
      <c r="AF709" s="498">
        <v>13500</v>
      </c>
      <c r="AG709" s="501">
        <v>14000</v>
      </c>
      <c r="AH709" s="500">
        <v>15000</v>
      </c>
      <c r="AI709" s="501">
        <v>12950</v>
      </c>
      <c r="AJ709" s="501">
        <v>13900</v>
      </c>
      <c r="AK709" s="500">
        <v>14900</v>
      </c>
      <c r="AM709" s="103"/>
      <c r="AN709" s="103"/>
      <c r="AO709" s="103"/>
    </row>
    <row r="710" spans="1:41" s="11" customFormat="1" x14ac:dyDescent="0.25">
      <c r="A710" s="719"/>
      <c r="B710" s="28"/>
      <c r="C710" s="264" t="s">
        <v>732</v>
      </c>
      <c r="D710" s="496" t="s">
        <v>27</v>
      </c>
      <c r="E710" s="463">
        <f t="shared" si="62"/>
        <v>16966.666666666668</v>
      </c>
      <c r="G710" s="265">
        <f t="shared" si="63"/>
        <v>27</v>
      </c>
      <c r="H710" s="489">
        <f t="shared" si="64"/>
        <v>15211.111111111111</v>
      </c>
      <c r="I710" s="490">
        <f t="shared" si="65"/>
        <v>15966.666666666666</v>
      </c>
      <c r="J710" s="459">
        <f t="shared" si="66"/>
        <v>16966.666666666668</v>
      </c>
      <c r="K710" s="489">
        <v>15350</v>
      </c>
      <c r="L710" s="490">
        <v>16000</v>
      </c>
      <c r="M710" s="491">
        <v>17000</v>
      </c>
      <c r="N710" s="489">
        <v>15200</v>
      </c>
      <c r="O710" s="490">
        <v>16000</v>
      </c>
      <c r="P710" s="491">
        <v>17000</v>
      </c>
      <c r="Q710" s="489">
        <v>15350</v>
      </c>
      <c r="R710" s="490">
        <v>16000</v>
      </c>
      <c r="S710" s="491">
        <v>17000</v>
      </c>
      <c r="T710" s="489">
        <v>15300</v>
      </c>
      <c r="U710" s="490">
        <v>16000</v>
      </c>
      <c r="V710" s="491">
        <v>17000</v>
      </c>
      <c r="W710" s="489">
        <v>14850</v>
      </c>
      <c r="X710" s="490">
        <v>15800</v>
      </c>
      <c r="Y710" s="491">
        <v>16800</v>
      </c>
      <c r="Z710" s="489">
        <v>15050</v>
      </c>
      <c r="AA710" s="490">
        <v>16000</v>
      </c>
      <c r="AB710" s="491">
        <v>17000</v>
      </c>
      <c r="AC710" s="489">
        <v>15350</v>
      </c>
      <c r="AD710" s="490">
        <v>16000</v>
      </c>
      <c r="AE710" s="491">
        <v>17000</v>
      </c>
      <c r="AF710" s="489">
        <v>15500</v>
      </c>
      <c r="AG710" s="490">
        <v>16000</v>
      </c>
      <c r="AH710" s="491">
        <v>17000</v>
      </c>
      <c r="AI710" s="490">
        <v>14950</v>
      </c>
      <c r="AJ710" s="490">
        <v>15900</v>
      </c>
      <c r="AK710" s="491">
        <v>16900</v>
      </c>
      <c r="AM710" s="103"/>
      <c r="AN710" s="103"/>
      <c r="AO710" s="103"/>
    </row>
    <row r="711" spans="1:41" s="11" customFormat="1" x14ac:dyDescent="0.25">
      <c r="A711" s="719"/>
      <c r="B711" s="28"/>
      <c r="C711" s="62" t="s">
        <v>741</v>
      </c>
      <c r="D711" s="31" t="s">
        <v>27</v>
      </c>
      <c r="E711" s="59">
        <f t="shared" si="62"/>
        <v>8266.6666666666661</v>
      </c>
      <c r="G711" s="32">
        <f t="shared" si="63"/>
        <v>27</v>
      </c>
      <c r="H711" s="498">
        <f t="shared" si="64"/>
        <v>5811.1111111111113</v>
      </c>
      <c r="I711" s="501">
        <f t="shared" si="65"/>
        <v>7466.666666666667</v>
      </c>
      <c r="J711" s="499">
        <f t="shared" si="66"/>
        <v>8266.6666666666661</v>
      </c>
      <c r="K711" s="498">
        <v>5950</v>
      </c>
      <c r="L711" s="501">
        <v>7500</v>
      </c>
      <c r="M711" s="500">
        <v>8300</v>
      </c>
      <c r="N711" s="498">
        <v>5800</v>
      </c>
      <c r="O711" s="501">
        <v>7500</v>
      </c>
      <c r="P711" s="500">
        <v>8300</v>
      </c>
      <c r="Q711" s="498">
        <v>5950</v>
      </c>
      <c r="R711" s="501">
        <v>7500</v>
      </c>
      <c r="S711" s="500">
        <v>8300</v>
      </c>
      <c r="T711" s="498">
        <v>5900</v>
      </c>
      <c r="U711" s="501">
        <v>7500</v>
      </c>
      <c r="V711" s="500">
        <v>8300</v>
      </c>
      <c r="W711" s="498">
        <v>5450</v>
      </c>
      <c r="X711" s="501">
        <v>7300</v>
      </c>
      <c r="Y711" s="500">
        <v>8100</v>
      </c>
      <c r="Z711" s="498">
        <v>5650</v>
      </c>
      <c r="AA711" s="501">
        <v>7500</v>
      </c>
      <c r="AB711" s="500">
        <v>8300</v>
      </c>
      <c r="AC711" s="498">
        <v>5950</v>
      </c>
      <c r="AD711" s="501">
        <v>7500</v>
      </c>
      <c r="AE711" s="500">
        <v>8300</v>
      </c>
      <c r="AF711" s="498">
        <v>6100</v>
      </c>
      <c r="AG711" s="501">
        <v>7500</v>
      </c>
      <c r="AH711" s="500">
        <v>8300</v>
      </c>
      <c r="AI711" s="501">
        <v>5550</v>
      </c>
      <c r="AJ711" s="501">
        <v>7400</v>
      </c>
      <c r="AK711" s="500">
        <v>8200</v>
      </c>
      <c r="AM711" s="103"/>
      <c r="AN711" s="103"/>
      <c r="AO711" s="103"/>
    </row>
    <row r="712" spans="1:41" s="11" customFormat="1" x14ac:dyDescent="0.25">
      <c r="A712" s="719"/>
      <c r="B712" s="28"/>
      <c r="C712" s="264" t="s">
        <v>740</v>
      </c>
      <c r="D712" s="496" t="s">
        <v>27</v>
      </c>
      <c r="E712" s="463">
        <f t="shared" si="62"/>
        <v>9966.6666666666661</v>
      </c>
      <c r="G712" s="265">
        <f t="shared" si="63"/>
        <v>27</v>
      </c>
      <c r="H712" s="489">
        <f t="shared" si="64"/>
        <v>8311.1111111111113</v>
      </c>
      <c r="I712" s="490">
        <f t="shared" si="65"/>
        <v>9166.6666666666661</v>
      </c>
      <c r="J712" s="459">
        <f t="shared" si="66"/>
        <v>9966.6666666666661</v>
      </c>
      <c r="K712" s="489">
        <v>8450</v>
      </c>
      <c r="L712" s="490">
        <v>9200</v>
      </c>
      <c r="M712" s="491">
        <v>10000</v>
      </c>
      <c r="N712" s="489">
        <v>8300</v>
      </c>
      <c r="O712" s="490">
        <v>9200</v>
      </c>
      <c r="P712" s="491">
        <v>10000</v>
      </c>
      <c r="Q712" s="489">
        <v>8450</v>
      </c>
      <c r="R712" s="490">
        <v>9200</v>
      </c>
      <c r="S712" s="491">
        <v>10000</v>
      </c>
      <c r="T712" s="489">
        <v>8400</v>
      </c>
      <c r="U712" s="490">
        <v>9200</v>
      </c>
      <c r="V712" s="491">
        <v>10000</v>
      </c>
      <c r="W712" s="489">
        <v>7950</v>
      </c>
      <c r="X712" s="490">
        <v>9000</v>
      </c>
      <c r="Y712" s="491">
        <v>9800</v>
      </c>
      <c r="Z712" s="489">
        <v>8150</v>
      </c>
      <c r="AA712" s="490">
        <v>9200</v>
      </c>
      <c r="AB712" s="491">
        <v>10000</v>
      </c>
      <c r="AC712" s="489">
        <v>8450</v>
      </c>
      <c r="AD712" s="490">
        <v>9200</v>
      </c>
      <c r="AE712" s="491">
        <v>10000</v>
      </c>
      <c r="AF712" s="489">
        <v>8600</v>
      </c>
      <c r="AG712" s="490">
        <v>9200</v>
      </c>
      <c r="AH712" s="491">
        <v>10000</v>
      </c>
      <c r="AI712" s="490">
        <v>8050</v>
      </c>
      <c r="AJ712" s="490">
        <v>9100</v>
      </c>
      <c r="AK712" s="491">
        <v>9900</v>
      </c>
      <c r="AM712" s="103"/>
      <c r="AN712" s="103"/>
      <c r="AO712" s="103"/>
    </row>
    <row r="713" spans="1:41" s="11" customFormat="1" x14ac:dyDescent="0.25">
      <c r="A713" s="719"/>
      <c r="B713" s="28"/>
      <c r="C713" s="62" t="s">
        <v>739</v>
      </c>
      <c r="D713" s="31" t="s">
        <v>27</v>
      </c>
      <c r="E713" s="59">
        <f t="shared" si="62"/>
        <v>13966.666666666666</v>
      </c>
      <c r="G713" s="32">
        <f t="shared" si="63"/>
        <v>27</v>
      </c>
      <c r="H713" s="498">
        <f t="shared" si="64"/>
        <v>11711.111111111111</v>
      </c>
      <c r="I713" s="501">
        <f t="shared" si="65"/>
        <v>13466.666666666666</v>
      </c>
      <c r="J713" s="499">
        <f t="shared" si="66"/>
        <v>13966.666666666666</v>
      </c>
      <c r="K713" s="498">
        <v>11850</v>
      </c>
      <c r="L713" s="501">
        <v>13500</v>
      </c>
      <c r="M713" s="500">
        <v>14000</v>
      </c>
      <c r="N713" s="498">
        <v>11700</v>
      </c>
      <c r="O713" s="501">
        <v>13500</v>
      </c>
      <c r="P713" s="500">
        <v>14000</v>
      </c>
      <c r="Q713" s="498">
        <v>11850</v>
      </c>
      <c r="R713" s="501">
        <v>13500</v>
      </c>
      <c r="S713" s="500">
        <v>14000</v>
      </c>
      <c r="T713" s="498">
        <v>11800</v>
      </c>
      <c r="U713" s="501">
        <v>13500</v>
      </c>
      <c r="V713" s="500">
        <v>14000</v>
      </c>
      <c r="W713" s="498">
        <v>11350</v>
      </c>
      <c r="X713" s="501">
        <v>13300</v>
      </c>
      <c r="Y713" s="500">
        <v>13800</v>
      </c>
      <c r="Z713" s="498">
        <v>11550</v>
      </c>
      <c r="AA713" s="501">
        <v>13500</v>
      </c>
      <c r="AB713" s="500">
        <v>14000</v>
      </c>
      <c r="AC713" s="498">
        <v>11850</v>
      </c>
      <c r="AD713" s="501">
        <v>13500</v>
      </c>
      <c r="AE713" s="500">
        <v>14000</v>
      </c>
      <c r="AF713" s="498">
        <v>12000</v>
      </c>
      <c r="AG713" s="501">
        <v>13500</v>
      </c>
      <c r="AH713" s="500">
        <v>14000</v>
      </c>
      <c r="AI713" s="501">
        <v>11450</v>
      </c>
      <c r="AJ713" s="501">
        <v>13400</v>
      </c>
      <c r="AK713" s="500">
        <v>13900</v>
      </c>
      <c r="AM713" s="103"/>
      <c r="AN713" s="103"/>
      <c r="AO713" s="103"/>
    </row>
    <row r="714" spans="1:41" s="11" customFormat="1" x14ac:dyDescent="0.25">
      <c r="A714" s="719"/>
      <c r="B714" s="28"/>
      <c r="C714" s="264" t="s">
        <v>738</v>
      </c>
      <c r="D714" s="496" t="s">
        <v>27</v>
      </c>
      <c r="E714" s="463">
        <f t="shared" si="62"/>
        <v>16166.666666666666</v>
      </c>
      <c r="G714" s="265">
        <f t="shared" si="63"/>
        <v>27</v>
      </c>
      <c r="H714" s="489">
        <f t="shared" si="64"/>
        <v>14211.111111111111</v>
      </c>
      <c r="I714" s="490">
        <f t="shared" si="65"/>
        <v>14966.666666666666</v>
      </c>
      <c r="J714" s="459">
        <f t="shared" si="66"/>
        <v>16166.666666666666</v>
      </c>
      <c r="K714" s="489">
        <v>14350</v>
      </c>
      <c r="L714" s="490">
        <v>15000</v>
      </c>
      <c r="M714" s="491">
        <v>16200</v>
      </c>
      <c r="N714" s="489">
        <v>14200</v>
      </c>
      <c r="O714" s="490">
        <v>15000</v>
      </c>
      <c r="P714" s="491">
        <v>16200</v>
      </c>
      <c r="Q714" s="489">
        <v>14350</v>
      </c>
      <c r="R714" s="490">
        <v>15000</v>
      </c>
      <c r="S714" s="491">
        <v>16200</v>
      </c>
      <c r="T714" s="489">
        <v>14300</v>
      </c>
      <c r="U714" s="490">
        <v>15000</v>
      </c>
      <c r="V714" s="491">
        <v>16200</v>
      </c>
      <c r="W714" s="489">
        <v>13850</v>
      </c>
      <c r="X714" s="490">
        <v>14800</v>
      </c>
      <c r="Y714" s="491">
        <v>16000</v>
      </c>
      <c r="Z714" s="489">
        <v>14050</v>
      </c>
      <c r="AA714" s="490">
        <v>15000</v>
      </c>
      <c r="AB714" s="491">
        <v>16200</v>
      </c>
      <c r="AC714" s="489">
        <v>14350</v>
      </c>
      <c r="AD714" s="490">
        <v>15000</v>
      </c>
      <c r="AE714" s="491">
        <v>16200</v>
      </c>
      <c r="AF714" s="489">
        <v>14500</v>
      </c>
      <c r="AG714" s="490">
        <v>15000</v>
      </c>
      <c r="AH714" s="491">
        <v>16200</v>
      </c>
      <c r="AI714" s="490">
        <v>13950</v>
      </c>
      <c r="AJ714" s="490">
        <v>14900</v>
      </c>
      <c r="AK714" s="491">
        <v>16100</v>
      </c>
      <c r="AM714" s="103"/>
      <c r="AN714" s="103"/>
      <c r="AO714" s="103"/>
    </row>
    <row r="715" spans="1:41" s="11" customFormat="1" x14ac:dyDescent="0.25">
      <c r="A715" s="719"/>
      <c r="B715" s="28"/>
      <c r="C715" s="62" t="s">
        <v>737</v>
      </c>
      <c r="D715" s="31" t="s">
        <v>27</v>
      </c>
      <c r="E715" s="59">
        <f t="shared" si="62"/>
        <v>19466.666666666668</v>
      </c>
      <c r="G715" s="32">
        <f t="shared" si="63"/>
        <v>27</v>
      </c>
      <c r="H715" s="498">
        <f t="shared" si="64"/>
        <v>16711.111111111109</v>
      </c>
      <c r="I715" s="501">
        <f t="shared" si="65"/>
        <v>18166.666666666668</v>
      </c>
      <c r="J715" s="499">
        <f t="shared" si="66"/>
        <v>19466.666666666668</v>
      </c>
      <c r="K715" s="498">
        <v>16850</v>
      </c>
      <c r="L715" s="501">
        <v>18200</v>
      </c>
      <c r="M715" s="500">
        <v>19500</v>
      </c>
      <c r="N715" s="498">
        <v>16700</v>
      </c>
      <c r="O715" s="501">
        <v>18200</v>
      </c>
      <c r="P715" s="500">
        <v>19500</v>
      </c>
      <c r="Q715" s="498">
        <v>16850</v>
      </c>
      <c r="R715" s="501">
        <v>18200</v>
      </c>
      <c r="S715" s="500">
        <v>19500</v>
      </c>
      <c r="T715" s="498">
        <v>16800</v>
      </c>
      <c r="U715" s="501">
        <v>18200</v>
      </c>
      <c r="V715" s="500">
        <v>19500</v>
      </c>
      <c r="W715" s="498">
        <v>16350</v>
      </c>
      <c r="X715" s="501">
        <v>18000</v>
      </c>
      <c r="Y715" s="500">
        <v>19300</v>
      </c>
      <c r="Z715" s="498">
        <v>16550</v>
      </c>
      <c r="AA715" s="501">
        <v>18200</v>
      </c>
      <c r="AB715" s="500">
        <v>19500</v>
      </c>
      <c r="AC715" s="498">
        <v>16850</v>
      </c>
      <c r="AD715" s="501">
        <v>18200</v>
      </c>
      <c r="AE715" s="500">
        <v>19500</v>
      </c>
      <c r="AF715" s="498">
        <v>17000</v>
      </c>
      <c r="AG715" s="501">
        <v>18200</v>
      </c>
      <c r="AH715" s="500">
        <v>19500</v>
      </c>
      <c r="AI715" s="501">
        <v>16450</v>
      </c>
      <c r="AJ715" s="501">
        <v>18100</v>
      </c>
      <c r="AK715" s="500">
        <v>19400</v>
      </c>
      <c r="AM715" s="103"/>
      <c r="AN715" s="103"/>
      <c r="AO715" s="103"/>
    </row>
    <row r="716" spans="1:41" s="11" customFormat="1" x14ac:dyDescent="0.25">
      <c r="A716" s="719"/>
      <c r="B716" s="28"/>
      <c r="C716" s="264" t="s">
        <v>763</v>
      </c>
      <c r="D716" s="496" t="s">
        <v>27</v>
      </c>
      <c r="E716" s="463">
        <f t="shared" si="62"/>
        <v>5266.666666666667</v>
      </c>
      <c r="G716" s="265">
        <f t="shared" si="63"/>
        <v>27</v>
      </c>
      <c r="H716" s="489">
        <f t="shared" si="64"/>
        <v>4161.1111111111113</v>
      </c>
      <c r="I716" s="490">
        <f t="shared" si="65"/>
        <v>4866.666666666667</v>
      </c>
      <c r="J716" s="459">
        <f t="shared" si="66"/>
        <v>5266.666666666667</v>
      </c>
      <c r="K716" s="489">
        <v>4300</v>
      </c>
      <c r="L716" s="490">
        <v>4900</v>
      </c>
      <c r="M716" s="491">
        <v>5300</v>
      </c>
      <c r="N716" s="489">
        <v>4150</v>
      </c>
      <c r="O716" s="490">
        <v>4900</v>
      </c>
      <c r="P716" s="491">
        <v>5300</v>
      </c>
      <c r="Q716" s="489">
        <v>4300</v>
      </c>
      <c r="R716" s="490">
        <v>4900</v>
      </c>
      <c r="S716" s="491">
        <v>5300</v>
      </c>
      <c r="T716" s="489">
        <v>4250</v>
      </c>
      <c r="U716" s="490">
        <v>4900</v>
      </c>
      <c r="V716" s="491">
        <v>5300</v>
      </c>
      <c r="W716" s="489">
        <v>3800</v>
      </c>
      <c r="X716" s="490">
        <v>4700</v>
      </c>
      <c r="Y716" s="491">
        <v>5100</v>
      </c>
      <c r="Z716" s="489">
        <v>4000</v>
      </c>
      <c r="AA716" s="490">
        <v>4900</v>
      </c>
      <c r="AB716" s="491">
        <v>5300</v>
      </c>
      <c r="AC716" s="489">
        <v>4300</v>
      </c>
      <c r="AD716" s="490">
        <v>4900</v>
      </c>
      <c r="AE716" s="491">
        <v>5300</v>
      </c>
      <c r="AF716" s="489">
        <v>4450</v>
      </c>
      <c r="AG716" s="490">
        <v>4900</v>
      </c>
      <c r="AH716" s="491">
        <v>5300</v>
      </c>
      <c r="AI716" s="490">
        <v>3900</v>
      </c>
      <c r="AJ716" s="490">
        <v>4800</v>
      </c>
      <c r="AK716" s="491">
        <v>5200</v>
      </c>
      <c r="AM716" s="103"/>
      <c r="AN716" s="103"/>
      <c r="AO716" s="103"/>
    </row>
    <row r="717" spans="1:41" s="11" customFormat="1" x14ac:dyDescent="0.25">
      <c r="A717" s="719"/>
      <c r="B717" s="28"/>
      <c r="C717" s="62" t="s">
        <v>762</v>
      </c>
      <c r="D717" s="31" t="s">
        <v>27</v>
      </c>
      <c r="E717" s="59">
        <f t="shared" ref="E717:E780" si="67">J717</f>
        <v>9266.6666666666661</v>
      </c>
      <c r="G717" s="32">
        <f t="shared" ref="G717:G780" si="68">COUNT(K717:AK717)</f>
        <v>27</v>
      </c>
      <c r="H717" s="498">
        <f t="shared" ref="H717:H780" si="69">AVERAGE(K717,N717,Q717,T717,W717,Z717,AC717,AF717,AI717)</f>
        <v>7311.1111111111113</v>
      </c>
      <c r="I717" s="501">
        <f t="shared" ref="I717:I780" si="70">AVERAGE(L717,O717,R717,U717,X717,AA717,AD717,AG717,AJ717)</f>
        <v>8466.6666666666661</v>
      </c>
      <c r="J717" s="499">
        <f t="shared" ref="J717:J780" si="71">AVERAGE(M717,P717,S717,V717,Y717,AB717,AE717,AH717,AK717)</f>
        <v>9266.6666666666661</v>
      </c>
      <c r="K717" s="498">
        <v>7450</v>
      </c>
      <c r="L717" s="501">
        <v>8500</v>
      </c>
      <c r="M717" s="500">
        <v>9300</v>
      </c>
      <c r="N717" s="498">
        <v>7300</v>
      </c>
      <c r="O717" s="501">
        <v>8500</v>
      </c>
      <c r="P717" s="500">
        <v>9300</v>
      </c>
      <c r="Q717" s="498">
        <v>7450</v>
      </c>
      <c r="R717" s="501">
        <v>8500</v>
      </c>
      <c r="S717" s="500">
        <v>9300</v>
      </c>
      <c r="T717" s="498">
        <v>7400</v>
      </c>
      <c r="U717" s="501">
        <v>8500</v>
      </c>
      <c r="V717" s="500">
        <v>9300</v>
      </c>
      <c r="W717" s="498">
        <v>6950</v>
      </c>
      <c r="X717" s="501">
        <v>8300</v>
      </c>
      <c r="Y717" s="500">
        <v>9100</v>
      </c>
      <c r="Z717" s="498">
        <v>7150</v>
      </c>
      <c r="AA717" s="501">
        <v>8500</v>
      </c>
      <c r="AB717" s="500">
        <v>9300</v>
      </c>
      <c r="AC717" s="498">
        <v>7450</v>
      </c>
      <c r="AD717" s="501">
        <v>8500</v>
      </c>
      <c r="AE717" s="500">
        <v>9300</v>
      </c>
      <c r="AF717" s="498">
        <v>7600</v>
      </c>
      <c r="AG717" s="501">
        <v>8500</v>
      </c>
      <c r="AH717" s="500">
        <v>9300</v>
      </c>
      <c r="AI717" s="501">
        <v>7050</v>
      </c>
      <c r="AJ717" s="501">
        <v>8400</v>
      </c>
      <c r="AK717" s="500">
        <v>9200</v>
      </c>
      <c r="AM717" s="103"/>
      <c r="AN717" s="103"/>
      <c r="AO717" s="103"/>
    </row>
    <row r="718" spans="1:41" s="11" customFormat="1" x14ac:dyDescent="0.25">
      <c r="A718" s="719"/>
      <c r="B718" s="28"/>
      <c r="C718" s="264" t="s">
        <v>761</v>
      </c>
      <c r="D718" s="496" t="s">
        <v>27</v>
      </c>
      <c r="E718" s="463">
        <f t="shared" si="67"/>
        <v>11577.777777777777</v>
      </c>
      <c r="G718" s="265">
        <f t="shared" si="68"/>
        <v>27</v>
      </c>
      <c r="H718" s="489">
        <f t="shared" si="69"/>
        <v>9661.1111111111113</v>
      </c>
      <c r="I718" s="490">
        <f t="shared" si="70"/>
        <v>10266.666666666666</v>
      </c>
      <c r="J718" s="459">
        <f t="shared" si="71"/>
        <v>11577.777777777777</v>
      </c>
      <c r="K718" s="489">
        <v>9800</v>
      </c>
      <c r="L718" s="490">
        <v>10300</v>
      </c>
      <c r="M718" s="491">
        <v>11600</v>
      </c>
      <c r="N718" s="489">
        <v>9650</v>
      </c>
      <c r="O718" s="490">
        <v>10300</v>
      </c>
      <c r="P718" s="491">
        <v>11600</v>
      </c>
      <c r="Q718" s="489">
        <v>9800</v>
      </c>
      <c r="R718" s="490">
        <v>10300</v>
      </c>
      <c r="S718" s="491">
        <v>11600</v>
      </c>
      <c r="T718" s="489">
        <v>9750</v>
      </c>
      <c r="U718" s="490">
        <v>10300</v>
      </c>
      <c r="V718" s="491">
        <v>11600</v>
      </c>
      <c r="W718" s="489">
        <v>9300</v>
      </c>
      <c r="X718" s="490">
        <v>10100</v>
      </c>
      <c r="Y718" s="491">
        <v>11400</v>
      </c>
      <c r="Z718" s="489">
        <v>9500</v>
      </c>
      <c r="AA718" s="490">
        <v>10300</v>
      </c>
      <c r="AB718" s="491">
        <v>11600</v>
      </c>
      <c r="AC718" s="489">
        <v>9800</v>
      </c>
      <c r="AD718" s="490">
        <v>10300</v>
      </c>
      <c r="AE718" s="491">
        <v>11600</v>
      </c>
      <c r="AF718" s="489">
        <v>9950</v>
      </c>
      <c r="AG718" s="490">
        <v>10300</v>
      </c>
      <c r="AH718" s="491">
        <v>11700</v>
      </c>
      <c r="AI718" s="490">
        <v>9400</v>
      </c>
      <c r="AJ718" s="490">
        <v>10200</v>
      </c>
      <c r="AK718" s="491">
        <v>11500</v>
      </c>
      <c r="AM718" s="103"/>
      <c r="AN718" s="103"/>
      <c r="AO718" s="103"/>
    </row>
    <row r="719" spans="1:41" s="11" customFormat="1" x14ac:dyDescent="0.25">
      <c r="A719" s="719"/>
      <c r="B719" s="28"/>
      <c r="C719" s="62" t="s">
        <v>760</v>
      </c>
      <c r="D719" s="31" t="s">
        <v>27</v>
      </c>
      <c r="E719" s="59">
        <f t="shared" si="67"/>
        <v>13966.666666666666</v>
      </c>
      <c r="G719" s="32">
        <f t="shared" si="68"/>
        <v>27</v>
      </c>
      <c r="H719" s="498">
        <f t="shared" si="69"/>
        <v>11711.111111111111</v>
      </c>
      <c r="I719" s="501">
        <f t="shared" si="70"/>
        <v>12966.666666666666</v>
      </c>
      <c r="J719" s="499">
        <f t="shared" si="71"/>
        <v>13966.666666666666</v>
      </c>
      <c r="K719" s="498">
        <v>11850</v>
      </c>
      <c r="L719" s="501">
        <v>13000</v>
      </c>
      <c r="M719" s="500">
        <v>14000</v>
      </c>
      <c r="N719" s="498">
        <v>11700</v>
      </c>
      <c r="O719" s="501">
        <v>13000</v>
      </c>
      <c r="P719" s="500">
        <v>14000</v>
      </c>
      <c r="Q719" s="498">
        <v>11850</v>
      </c>
      <c r="R719" s="501">
        <v>13000</v>
      </c>
      <c r="S719" s="500">
        <v>14000</v>
      </c>
      <c r="T719" s="498">
        <v>11800</v>
      </c>
      <c r="U719" s="501">
        <v>13000</v>
      </c>
      <c r="V719" s="500">
        <v>14000</v>
      </c>
      <c r="W719" s="498">
        <v>11350</v>
      </c>
      <c r="X719" s="501">
        <v>12800</v>
      </c>
      <c r="Y719" s="500">
        <v>13800</v>
      </c>
      <c r="Z719" s="498">
        <v>11550</v>
      </c>
      <c r="AA719" s="501">
        <v>13000</v>
      </c>
      <c r="AB719" s="500">
        <v>14000</v>
      </c>
      <c r="AC719" s="498">
        <v>11850</v>
      </c>
      <c r="AD719" s="501">
        <v>13000</v>
      </c>
      <c r="AE719" s="500">
        <v>14000</v>
      </c>
      <c r="AF719" s="498">
        <v>12000</v>
      </c>
      <c r="AG719" s="501">
        <v>13000</v>
      </c>
      <c r="AH719" s="500">
        <v>14000</v>
      </c>
      <c r="AI719" s="501">
        <v>11450</v>
      </c>
      <c r="AJ719" s="501">
        <v>12900</v>
      </c>
      <c r="AK719" s="500">
        <v>13900</v>
      </c>
      <c r="AM719" s="103"/>
      <c r="AN719" s="103"/>
      <c r="AO719" s="103"/>
    </row>
    <row r="720" spans="1:41" s="11" customFormat="1" ht="15.75" thickBot="1" x14ac:dyDescent="0.3">
      <c r="A720" s="720"/>
      <c r="B720" s="28"/>
      <c r="C720" s="272" t="s">
        <v>759</v>
      </c>
      <c r="D720" s="497" t="s">
        <v>27</v>
      </c>
      <c r="E720" s="465">
        <f t="shared" si="67"/>
        <v>15333.333333333334</v>
      </c>
      <c r="G720" s="273">
        <f t="shared" si="68"/>
        <v>27</v>
      </c>
      <c r="H720" s="489">
        <f t="shared" si="69"/>
        <v>14211.111111111111</v>
      </c>
      <c r="I720" s="490">
        <f t="shared" si="70"/>
        <v>14766.666666666666</v>
      </c>
      <c r="J720" s="459">
        <f t="shared" si="71"/>
        <v>15333.333333333334</v>
      </c>
      <c r="K720" s="489">
        <v>14350</v>
      </c>
      <c r="L720" s="490">
        <v>14800</v>
      </c>
      <c r="M720" s="491">
        <v>15350</v>
      </c>
      <c r="N720" s="489">
        <v>14200</v>
      </c>
      <c r="O720" s="490">
        <v>14800</v>
      </c>
      <c r="P720" s="491">
        <v>15350</v>
      </c>
      <c r="Q720" s="489">
        <v>14350</v>
      </c>
      <c r="R720" s="490">
        <v>14800</v>
      </c>
      <c r="S720" s="491">
        <v>15350</v>
      </c>
      <c r="T720" s="489">
        <v>14300</v>
      </c>
      <c r="U720" s="490">
        <v>14800</v>
      </c>
      <c r="V720" s="491">
        <v>15350</v>
      </c>
      <c r="W720" s="489">
        <v>13850</v>
      </c>
      <c r="X720" s="490">
        <v>14600</v>
      </c>
      <c r="Y720" s="491">
        <v>15150</v>
      </c>
      <c r="Z720" s="489">
        <v>14050</v>
      </c>
      <c r="AA720" s="490">
        <v>14800</v>
      </c>
      <c r="AB720" s="491">
        <v>15350</v>
      </c>
      <c r="AC720" s="489">
        <v>14350</v>
      </c>
      <c r="AD720" s="490">
        <v>14800</v>
      </c>
      <c r="AE720" s="491">
        <v>15350</v>
      </c>
      <c r="AF720" s="489">
        <v>14500</v>
      </c>
      <c r="AG720" s="490">
        <v>14800</v>
      </c>
      <c r="AH720" s="491">
        <v>15500</v>
      </c>
      <c r="AI720" s="490">
        <v>13950</v>
      </c>
      <c r="AJ720" s="490">
        <v>14700</v>
      </c>
      <c r="AK720" s="491">
        <v>15250</v>
      </c>
      <c r="AM720" s="103"/>
      <c r="AN720" s="103"/>
      <c r="AO720" s="103"/>
    </row>
    <row r="721" spans="1:41" s="11" customFormat="1" x14ac:dyDescent="0.25">
      <c r="A721" s="718" t="s">
        <v>1579</v>
      </c>
      <c r="B721" s="28"/>
      <c r="C721" s="511" t="s">
        <v>818</v>
      </c>
      <c r="D721" s="522" t="s">
        <v>27</v>
      </c>
      <c r="E721" s="520">
        <f t="shared" si="67"/>
        <v>5466.666666666667</v>
      </c>
      <c r="G721" s="65">
        <f t="shared" si="68"/>
        <v>27</v>
      </c>
      <c r="H721" s="525">
        <f t="shared" si="69"/>
        <v>4711.1111111111113</v>
      </c>
      <c r="I721" s="528">
        <f t="shared" si="70"/>
        <v>5416.666666666667</v>
      </c>
      <c r="J721" s="526">
        <f t="shared" si="71"/>
        <v>5466.666666666667</v>
      </c>
      <c r="K721" s="525">
        <v>4850</v>
      </c>
      <c r="L721" s="528">
        <v>5450</v>
      </c>
      <c r="M721" s="527">
        <v>5500</v>
      </c>
      <c r="N721" s="525">
        <v>4700</v>
      </c>
      <c r="O721" s="528">
        <v>5450</v>
      </c>
      <c r="P721" s="527">
        <v>5500</v>
      </c>
      <c r="Q721" s="525">
        <v>4850</v>
      </c>
      <c r="R721" s="528">
        <v>5450</v>
      </c>
      <c r="S721" s="527">
        <v>5500</v>
      </c>
      <c r="T721" s="525">
        <v>4800</v>
      </c>
      <c r="U721" s="528">
        <v>5450</v>
      </c>
      <c r="V721" s="527">
        <v>5500</v>
      </c>
      <c r="W721" s="525">
        <v>4350</v>
      </c>
      <c r="X721" s="528">
        <v>5250</v>
      </c>
      <c r="Y721" s="527">
        <v>5300</v>
      </c>
      <c r="Z721" s="525">
        <v>4550</v>
      </c>
      <c r="AA721" s="528">
        <v>5450</v>
      </c>
      <c r="AB721" s="527">
        <v>5500</v>
      </c>
      <c r="AC721" s="525">
        <v>4850</v>
      </c>
      <c r="AD721" s="528">
        <v>5450</v>
      </c>
      <c r="AE721" s="527">
        <v>5500</v>
      </c>
      <c r="AF721" s="525">
        <v>5000</v>
      </c>
      <c r="AG721" s="528">
        <v>5450</v>
      </c>
      <c r="AH721" s="527">
        <v>5500</v>
      </c>
      <c r="AI721" s="528">
        <v>4450</v>
      </c>
      <c r="AJ721" s="528">
        <v>5350</v>
      </c>
      <c r="AK721" s="527">
        <v>5400</v>
      </c>
      <c r="AM721" s="103"/>
      <c r="AN721" s="103"/>
      <c r="AO721" s="103"/>
    </row>
    <row r="722" spans="1:41" s="11" customFormat="1" x14ac:dyDescent="0.25">
      <c r="A722" s="719"/>
      <c r="B722" s="28"/>
      <c r="C722" s="264" t="s">
        <v>817</v>
      </c>
      <c r="D722" s="496" t="s">
        <v>27</v>
      </c>
      <c r="E722" s="463">
        <f t="shared" si="67"/>
        <v>7766.666666666667</v>
      </c>
      <c r="G722" s="265">
        <f t="shared" si="68"/>
        <v>27</v>
      </c>
      <c r="H722" s="489">
        <f t="shared" si="69"/>
        <v>6211.1111111111113</v>
      </c>
      <c r="I722" s="490">
        <f t="shared" si="70"/>
        <v>6966.666666666667</v>
      </c>
      <c r="J722" s="459">
        <f t="shared" si="71"/>
        <v>7766.666666666667</v>
      </c>
      <c r="K722" s="489">
        <v>6350</v>
      </c>
      <c r="L722" s="490">
        <v>7000</v>
      </c>
      <c r="M722" s="491">
        <v>7800</v>
      </c>
      <c r="N722" s="489">
        <v>6200</v>
      </c>
      <c r="O722" s="490">
        <v>7000</v>
      </c>
      <c r="P722" s="491">
        <v>7800</v>
      </c>
      <c r="Q722" s="489">
        <v>6350</v>
      </c>
      <c r="R722" s="490">
        <v>7000</v>
      </c>
      <c r="S722" s="491">
        <v>7800</v>
      </c>
      <c r="T722" s="489">
        <v>6300</v>
      </c>
      <c r="U722" s="490">
        <v>7000</v>
      </c>
      <c r="V722" s="491">
        <v>7800</v>
      </c>
      <c r="W722" s="489">
        <v>5850</v>
      </c>
      <c r="X722" s="490">
        <v>6800</v>
      </c>
      <c r="Y722" s="491">
        <v>7600</v>
      </c>
      <c r="Z722" s="489">
        <v>6050</v>
      </c>
      <c r="AA722" s="490">
        <v>7000</v>
      </c>
      <c r="AB722" s="491">
        <v>7800</v>
      </c>
      <c r="AC722" s="489">
        <v>6350</v>
      </c>
      <c r="AD722" s="490">
        <v>7000</v>
      </c>
      <c r="AE722" s="491">
        <v>7800</v>
      </c>
      <c r="AF722" s="489">
        <v>6500</v>
      </c>
      <c r="AG722" s="490">
        <v>7000</v>
      </c>
      <c r="AH722" s="491">
        <v>7800</v>
      </c>
      <c r="AI722" s="490">
        <v>5950</v>
      </c>
      <c r="AJ722" s="490">
        <v>6900</v>
      </c>
      <c r="AK722" s="491">
        <v>7700</v>
      </c>
      <c r="AM722" s="103"/>
      <c r="AN722" s="103"/>
      <c r="AO722" s="103"/>
    </row>
    <row r="723" spans="1:41" s="11" customFormat="1" x14ac:dyDescent="0.25">
      <c r="A723" s="719"/>
      <c r="B723" s="28"/>
      <c r="C723" s="62" t="s">
        <v>816</v>
      </c>
      <c r="D723" s="31" t="s">
        <v>27</v>
      </c>
      <c r="E723" s="59">
        <f t="shared" si="67"/>
        <v>10966.666666666666</v>
      </c>
      <c r="G723" s="32">
        <f t="shared" si="68"/>
        <v>27</v>
      </c>
      <c r="H723" s="498">
        <f t="shared" si="69"/>
        <v>7911.1111111111113</v>
      </c>
      <c r="I723" s="501">
        <f t="shared" si="70"/>
        <v>9466.6666666666661</v>
      </c>
      <c r="J723" s="499">
        <f t="shared" si="71"/>
        <v>10966.666666666666</v>
      </c>
      <c r="K723" s="498">
        <v>8050</v>
      </c>
      <c r="L723" s="501">
        <v>9500</v>
      </c>
      <c r="M723" s="500">
        <v>11000</v>
      </c>
      <c r="N723" s="498">
        <v>7900</v>
      </c>
      <c r="O723" s="501">
        <v>9500</v>
      </c>
      <c r="P723" s="500">
        <v>11000</v>
      </c>
      <c r="Q723" s="498">
        <v>8050</v>
      </c>
      <c r="R723" s="501">
        <v>9500</v>
      </c>
      <c r="S723" s="500">
        <v>11000</v>
      </c>
      <c r="T723" s="498">
        <v>8000</v>
      </c>
      <c r="U723" s="501">
        <v>9500</v>
      </c>
      <c r="V723" s="500">
        <v>11000</v>
      </c>
      <c r="W723" s="498">
        <v>7550</v>
      </c>
      <c r="X723" s="501">
        <v>9300</v>
      </c>
      <c r="Y723" s="500">
        <v>10800</v>
      </c>
      <c r="Z723" s="498">
        <v>7750</v>
      </c>
      <c r="AA723" s="501">
        <v>9500</v>
      </c>
      <c r="AB723" s="500">
        <v>11000</v>
      </c>
      <c r="AC723" s="498">
        <v>8050</v>
      </c>
      <c r="AD723" s="501">
        <v>9500</v>
      </c>
      <c r="AE723" s="500">
        <v>11000</v>
      </c>
      <c r="AF723" s="498">
        <v>8200</v>
      </c>
      <c r="AG723" s="501">
        <v>9500</v>
      </c>
      <c r="AH723" s="500">
        <v>11000</v>
      </c>
      <c r="AI723" s="501">
        <v>7650</v>
      </c>
      <c r="AJ723" s="501">
        <v>9400</v>
      </c>
      <c r="AK723" s="500">
        <v>10900</v>
      </c>
      <c r="AM723" s="103"/>
      <c r="AN723" s="103"/>
      <c r="AO723" s="103"/>
    </row>
    <row r="724" spans="1:41" s="11" customFormat="1" x14ac:dyDescent="0.25">
      <c r="A724" s="719"/>
      <c r="B724" s="28"/>
      <c r="C724" s="264" t="s">
        <v>815</v>
      </c>
      <c r="D724" s="496" t="s">
        <v>27</v>
      </c>
      <c r="E724" s="463">
        <f t="shared" si="67"/>
        <v>14266.666666666666</v>
      </c>
      <c r="G724" s="265">
        <f t="shared" si="68"/>
        <v>27</v>
      </c>
      <c r="H724" s="489">
        <f t="shared" si="69"/>
        <v>12211.111111111111</v>
      </c>
      <c r="I724" s="490">
        <f t="shared" si="70"/>
        <v>13766.666666666666</v>
      </c>
      <c r="J724" s="459">
        <f t="shared" si="71"/>
        <v>14266.666666666666</v>
      </c>
      <c r="K724" s="489">
        <v>12350</v>
      </c>
      <c r="L724" s="490">
        <v>13800</v>
      </c>
      <c r="M724" s="491">
        <v>14300</v>
      </c>
      <c r="N724" s="489">
        <v>12200</v>
      </c>
      <c r="O724" s="490">
        <v>13800</v>
      </c>
      <c r="P724" s="491">
        <v>14300</v>
      </c>
      <c r="Q724" s="489">
        <v>12350</v>
      </c>
      <c r="R724" s="490">
        <v>13800</v>
      </c>
      <c r="S724" s="491">
        <v>14300</v>
      </c>
      <c r="T724" s="489">
        <v>12300</v>
      </c>
      <c r="U724" s="490">
        <v>13800</v>
      </c>
      <c r="V724" s="491">
        <v>14300</v>
      </c>
      <c r="W724" s="489">
        <v>11850</v>
      </c>
      <c r="X724" s="490">
        <v>13600</v>
      </c>
      <c r="Y724" s="491">
        <v>14100</v>
      </c>
      <c r="Z724" s="489">
        <v>12050</v>
      </c>
      <c r="AA724" s="490">
        <v>13800</v>
      </c>
      <c r="AB724" s="491">
        <v>14300</v>
      </c>
      <c r="AC724" s="489">
        <v>12350</v>
      </c>
      <c r="AD724" s="490">
        <v>13800</v>
      </c>
      <c r="AE724" s="491">
        <v>14300</v>
      </c>
      <c r="AF724" s="489">
        <v>12500</v>
      </c>
      <c r="AG724" s="490">
        <v>13800</v>
      </c>
      <c r="AH724" s="491">
        <v>14300</v>
      </c>
      <c r="AI724" s="490">
        <v>11950</v>
      </c>
      <c r="AJ724" s="490">
        <v>13700</v>
      </c>
      <c r="AK724" s="491">
        <v>14200</v>
      </c>
      <c r="AM724" s="103"/>
      <c r="AN724" s="103"/>
      <c r="AO724" s="103"/>
    </row>
    <row r="725" spans="1:41" s="11" customFormat="1" x14ac:dyDescent="0.25">
      <c r="A725" s="719"/>
      <c r="B725" s="28"/>
      <c r="C725" s="62" t="s">
        <v>814</v>
      </c>
      <c r="D725" s="31" t="s">
        <v>27</v>
      </c>
      <c r="E725" s="59">
        <f t="shared" si="67"/>
        <v>15966.666666666666</v>
      </c>
      <c r="G725" s="32">
        <f t="shared" si="68"/>
        <v>27</v>
      </c>
      <c r="H725" s="498">
        <f t="shared" si="69"/>
        <v>14711.111111111111</v>
      </c>
      <c r="I725" s="501">
        <f t="shared" si="70"/>
        <v>15566.666666666666</v>
      </c>
      <c r="J725" s="499">
        <f t="shared" si="71"/>
        <v>15966.666666666666</v>
      </c>
      <c r="K725" s="498">
        <v>14850</v>
      </c>
      <c r="L725" s="501">
        <v>15600</v>
      </c>
      <c r="M725" s="500">
        <v>16000</v>
      </c>
      <c r="N725" s="498">
        <v>14700</v>
      </c>
      <c r="O725" s="501">
        <v>15600</v>
      </c>
      <c r="P725" s="500">
        <v>16000</v>
      </c>
      <c r="Q725" s="498">
        <v>14850</v>
      </c>
      <c r="R725" s="501">
        <v>15600</v>
      </c>
      <c r="S725" s="500">
        <v>16000</v>
      </c>
      <c r="T725" s="498">
        <v>14800</v>
      </c>
      <c r="U725" s="501">
        <v>15600</v>
      </c>
      <c r="V725" s="500">
        <v>16000</v>
      </c>
      <c r="W725" s="498">
        <v>14350</v>
      </c>
      <c r="X725" s="501">
        <v>15400</v>
      </c>
      <c r="Y725" s="500">
        <v>15800</v>
      </c>
      <c r="Z725" s="498">
        <v>14550</v>
      </c>
      <c r="AA725" s="501">
        <v>15600</v>
      </c>
      <c r="AB725" s="500">
        <v>16000</v>
      </c>
      <c r="AC725" s="498">
        <v>14850</v>
      </c>
      <c r="AD725" s="501">
        <v>15600</v>
      </c>
      <c r="AE725" s="500">
        <v>16000</v>
      </c>
      <c r="AF725" s="498">
        <v>15000</v>
      </c>
      <c r="AG725" s="501">
        <v>15600</v>
      </c>
      <c r="AH725" s="500">
        <v>16000</v>
      </c>
      <c r="AI725" s="501">
        <v>14450</v>
      </c>
      <c r="AJ725" s="501">
        <v>15500</v>
      </c>
      <c r="AK725" s="500">
        <v>15900</v>
      </c>
      <c r="AM725" s="103"/>
      <c r="AN725" s="103"/>
      <c r="AO725" s="103"/>
    </row>
    <row r="726" spans="1:41" s="11" customFormat="1" x14ac:dyDescent="0.25">
      <c r="A726" s="719"/>
      <c r="B726" s="28"/>
      <c r="C726" s="264" t="s">
        <v>808</v>
      </c>
      <c r="D726" s="496" t="s">
        <v>27</v>
      </c>
      <c r="E726" s="463">
        <f t="shared" si="67"/>
        <v>5666.666666666667</v>
      </c>
      <c r="G726" s="265">
        <f t="shared" si="68"/>
        <v>27</v>
      </c>
      <c r="H726" s="489">
        <f t="shared" si="69"/>
        <v>4711.1111111111113</v>
      </c>
      <c r="I726" s="490">
        <f t="shared" si="70"/>
        <v>5366.666666666667</v>
      </c>
      <c r="J726" s="459">
        <f t="shared" si="71"/>
        <v>5666.666666666667</v>
      </c>
      <c r="K726" s="489">
        <v>4850</v>
      </c>
      <c r="L726" s="490">
        <v>5400</v>
      </c>
      <c r="M726" s="491">
        <v>5700</v>
      </c>
      <c r="N726" s="489">
        <v>4700</v>
      </c>
      <c r="O726" s="490">
        <v>5400</v>
      </c>
      <c r="P726" s="491">
        <v>5700</v>
      </c>
      <c r="Q726" s="489">
        <v>4850</v>
      </c>
      <c r="R726" s="490">
        <v>5400</v>
      </c>
      <c r="S726" s="491">
        <v>5700</v>
      </c>
      <c r="T726" s="489">
        <v>4800</v>
      </c>
      <c r="U726" s="490">
        <v>5400</v>
      </c>
      <c r="V726" s="491">
        <v>5700</v>
      </c>
      <c r="W726" s="489">
        <v>4350</v>
      </c>
      <c r="X726" s="490">
        <v>5200</v>
      </c>
      <c r="Y726" s="491">
        <v>5500</v>
      </c>
      <c r="Z726" s="489">
        <v>4550</v>
      </c>
      <c r="AA726" s="490">
        <v>5400</v>
      </c>
      <c r="AB726" s="491">
        <v>5700</v>
      </c>
      <c r="AC726" s="489">
        <v>4850</v>
      </c>
      <c r="AD726" s="490">
        <v>5400</v>
      </c>
      <c r="AE726" s="491">
        <v>5700</v>
      </c>
      <c r="AF726" s="489">
        <v>5000</v>
      </c>
      <c r="AG726" s="490">
        <v>5400</v>
      </c>
      <c r="AH726" s="491">
        <v>5700</v>
      </c>
      <c r="AI726" s="490">
        <v>4450</v>
      </c>
      <c r="AJ726" s="490">
        <v>5300</v>
      </c>
      <c r="AK726" s="491">
        <v>5600</v>
      </c>
      <c r="AM726" s="103"/>
      <c r="AN726" s="103"/>
      <c r="AO726" s="103"/>
    </row>
    <row r="727" spans="1:41" s="11" customFormat="1" x14ac:dyDescent="0.25">
      <c r="A727" s="719"/>
      <c r="B727" s="28"/>
      <c r="C727" s="62" t="s">
        <v>807</v>
      </c>
      <c r="D727" s="31" t="s">
        <v>27</v>
      </c>
      <c r="E727" s="59">
        <f t="shared" si="67"/>
        <v>8966.6666666666661</v>
      </c>
      <c r="G727" s="32">
        <f t="shared" si="68"/>
        <v>27</v>
      </c>
      <c r="H727" s="498">
        <f t="shared" si="69"/>
        <v>6711.1111111111113</v>
      </c>
      <c r="I727" s="501">
        <f t="shared" si="70"/>
        <v>7966.666666666667</v>
      </c>
      <c r="J727" s="499">
        <f t="shared" si="71"/>
        <v>8966.6666666666661</v>
      </c>
      <c r="K727" s="498">
        <v>6850</v>
      </c>
      <c r="L727" s="501">
        <v>8000</v>
      </c>
      <c r="M727" s="500">
        <v>9000</v>
      </c>
      <c r="N727" s="498">
        <v>6700</v>
      </c>
      <c r="O727" s="501">
        <v>8000</v>
      </c>
      <c r="P727" s="500">
        <v>9000</v>
      </c>
      <c r="Q727" s="498">
        <v>6850</v>
      </c>
      <c r="R727" s="501">
        <v>8000</v>
      </c>
      <c r="S727" s="500">
        <v>9000</v>
      </c>
      <c r="T727" s="498">
        <v>6800</v>
      </c>
      <c r="U727" s="501">
        <v>8000</v>
      </c>
      <c r="V727" s="500">
        <v>9000</v>
      </c>
      <c r="W727" s="498">
        <v>6350</v>
      </c>
      <c r="X727" s="501">
        <v>7800</v>
      </c>
      <c r="Y727" s="500">
        <v>8800</v>
      </c>
      <c r="Z727" s="498">
        <v>6550</v>
      </c>
      <c r="AA727" s="501">
        <v>8000</v>
      </c>
      <c r="AB727" s="500">
        <v>9000</v>
      </c>
      <c r="AC727" s="498">
        <v>6850</v>
      </c>
      <c r="AD727" s="501">
        <v>8000</v>
      </c>
      <c r="AE727" s="500">
        <v>9000</v>
      </c>
      <c r="AF727" s="498">
        <v>7000</v>
      </c>
      <c r="AG727" s="501">
        <v>8000</v>
      </c>
      <c r="AH727" s="500">
        <v>9000</v>
      </c>
      <c r="AI727" s="501">
        <v>6450</v>
      </c>
      <c r="AJ727" s="501">
        <v>7900</v>
      </c>
      <c r="AK727" s="500">
        <v>8900</v>
      </c>
      <c r="AM727" s="103"/>
      <c r="AN727" s="103"/>
      <c r="AO727" s="103"/>
    </row>
    <row r="728" spans="1:41" s="11" customFormat="1" x14ac:dyDescent="0.25">
      <c r="A728" s="719"/>
      <c r="B728" s="28"/>
      <c r="C728" s="264" t="s">
        <v>806</v>
      </c>
      <c r="D728" s="496" t="s">
        <v>27</v>
      </c>
      <c r="E728" s="463">
        <f t="shared" si="67"/>
        <v>11966.666666666666</v>
      </c>
      <c r="G728" s="265">
        <f t="shared" si="68"/>
        <v>27</v>
      </c>
      <c r="H728" s="489">
        <f t="shared" si="69"/>
        <v>9711.1111111111113</v>
      </c>
      <c r="I728" s="490">
        <f t="shared" si="70"/>
        <v>10966.666666666666</v>
      </c>
      <c r="J728" s="459">
        <f t="shared" si="71"/>
        <v>11966.666666666666</v>
      </c>
      <c r="K728" s="489">
        <v>9850</v>
      </c>
      <c r="L728" s="490">
        <v>11000</v>
      </c>
      <c r="M728" s="491">
        <v>12000</v>
      </c>
      <c r="N728" s="489">
        <v>9700</v>
      </c>
      <c r="O728" s="490">
        <v>11000</v>
      </c>
      <c r="P728" s="491">
        <v>12000</v>
      </c>
      <c r="Q728" s="489">
        <v>9850</v>
      </c>
      <c r="R728" s="490">
        <v>11000</v>
      </c>
      <c r="S728" s="491">
        <v>12000</v>
      </c>
      <c r="T728" s="489">
        <v>9800</v>
      </c>
      <c r="U728" s="490">
        <v>11000</v>
      </c>
      <c r="V728" s="491">
        <v>12000</v>
      </c>
      <c r="W728" s="489">
        <v>9350</v>
      </c>
      <c r="X728" s="490">
        <v>10800</v>
      </c>
      <c r="Y728" s="491">
        <v>11800</v>
      </c>
      <c r="Z728" s="489">
        <v>9550</v>
      </c>
      <c r="AA728" s="490">
        <v>11000</v>
      </c>
      <c r="AB728" s="491">
        <v>12000</v>
      </c>
      <c r="AC728" s="489">
        <v>9850</v>
      </c>
      <c r="AD728" s="490">
        <v>11000</v>
      </c>
      <c r="AE728" s="491">
        <v>12000</v>
      </c>
      <c r="AF728" s="489">
        <v>10000</v>
      </c>
      <c r="AG728" s="490">
        <v>11000</v>
      </c>
      <c r="AH728" s="491">
        <v>12000</v>
      </c>
      <c r="AI728" s="490">
        <v>9450</v>
      </c>
      <c r="AJ728" s="490">
        <v>10900</v>
      </c>
      <c r="AK728" s="491">
        <v>11900</v>
      </c>
      <c r="AM728" s="103"/>
      <c r="AN728" s="103"/>
      <c r="AO728" s="103"/>
    </row>
    <row r="729" spans="1:41" s="11" customFormat="1" x14ac:dyDescent="0.25">
      <c r="A729" s="719"/>
      <c r="B729" s="28"/>
      <c r="C729" s="62" t="s">
        <v>805</v>
      </c>
      <c r="D729" s="31" t="s">
        <v>27</v>
      </c>
      <c r="E729" s="59">
        <f t="shared" si="67"/>
        <v>13966.666666666666</v>
      </c>
      <c r="G729" s="32">
        <f t="shared" si="68"/>
        <v>27</v>
      </c>
      <c r="H729" s="498">
        <f t="shared" si="69"/>
        <v>12211.111111111111</v>
      </c>
      <c r="I729" s="501">
        <f t="shared" si="70"/>
        <v>13166.666666666666</v>
      </c>
      <c r="J729" s="499">
        <f t="shared" si="71"/>
        <v>13966.666666666666</v>
      </c>
      <c r="K729" s="498">
        <v>12350</v>
      </c>
      <c r="L729" s="501">
        <v>13200</v>
      </c>
      <c r="M729" s="500">
        <v>14000</v>
      </c>
      <c r="N729" s="498">
        <v>12200</v>
      </c>
      <c r="O729" s="501">
        <v>13200</v>
      </c>
      <c r="P729" s="500">
        <v>14000</v>
      </c>
      <c r="Q729" s="498">
        <v>12350</v>
      </c>
      <c r="R729" s="501">
        <v>13200</v>
      </c>
      <c r="S729" s="500">
        <v>14000</v>
      </c>
      <c r="T729" s="498">
        <v>12300</v>
      </c>
      <c r="U729" s="501">
        <v>13200</v>
      </c>
      <c r="V729" s="500">
        <v>14000</v>
      </c>
      <c r="W729" s="498">
        <v>11850</v>
      </c>
      <c r="X729" s="501">
        <v>13000</v>
      </c>
      <c r="Y729" s="500">
        <v>13800</v>
      </c>
      <c r="Z729" s="498">
        <v>12050</v>
      </c>
      <c r="AA729" s="501">
        <v>13200</v>
      </c>
      <c r="AB729" s="500">
        <v>14000</v>
      </c>
      <c r="AC729" s="498">
        <v>12350</v>
      </c>
      <c r="AD729" s="501">
        <v>13200</v>
      </c>
      <c r="AE729" s="500">
        <v>14000</v>
      </c>
      <c r="AF729" s="498">
        <v>12500</v>
      </c>
      <c r="AG729" s="501">
        <v>13200</v>
      </c>
      <c r="AH729" s="500">
        <v>14000</v>
      </c>
      <c r="AI729" s="501">
        <v>11950</v>
      </c>
      <c r="AJ729" s="501">
        <v>13100</v>
      </c>
      <c r="AK729" s="500">
        <v>13900</v>
      </c>
      <c r="AM729" s="103"/>
      <c r="AN729" s="103"/>
      <c r="AO729" s="103"/>
    </row>
    <row r="730" spans="1:41" s="11" customFormat="1" x14ac:dyDescent="0.25">
      <c r="A730" s="719"/>
      <c r="B730" s="28"/>
      <c r="C730" s="264" t="s">
        <v>804</v>
      </c>
      <c r="D730" s="496" t="s">
        <v>27</v>
      </c>
      <c r="E730" s="463">
        <f t="shared" si="67"/>
        <v>16966.666666666668</v>
      </c>
      <c r="G730" s="265">
        <f t="shared" si="68"/>
        <v>27</v>
      </c>
      <c r="H730" s="489">
        <f t="shared" si="69"/>
        <v>14711.111111111111</v>
      </c>
      <c r="I730" s="490">
        <f t="shared" si="70"/>
        <v>15966.666666666666</v>
      </c>
      <c r="J730" s="459">
        <f t="shared" si="71"/>
        <v>16966.666666666668</v>
      </c>
      <c r="K730" s="489">
        <v>14850</v>
      </c>
      <c r="L730" s="490">
        <v>16000</v>
      </c>
      <c r="M730" s="491">
        <v>17000</v>
      </c>
      <c r="N730" s="489">
        <v>14700</v>
      </c>
      <c r="O730" s="490">
        <v>16000</v>
      </c>
      <c r="P730" s="491">
        <v>17000</v>
      </c>
      <c r="Q730" s="489">
        <v>14850</v>
      </c>
      <c r="R730" s="490">
        <v>16000</v>
      </c>
      <c r="S730" s="491">
        <v>17000</v>
      </c>
      <c r="T730" s="489">
        <v>14800</v>
      </c>
      <c r="U730" s="490">
        <v>16000</v>
      </c>
      <c r="V730" s="491">
        <v>17000</v>
      </c>
      <c r="W730" s="489">
        <v>14350</v>
      </c>
      <c r="X730" s="490">
        <v>15800</v>
      </c>
      <c r="Y730" s="491">
        <v>16800</v>
      </c>
      <c r="Z730" s="489">
        <v>14550</v>
      </c>
      <c r="AA730" s="490">
        <v>16000</v>
      </c>
      <c r="AB730" s="491">
        <v>17000</v>
      </c>
      <c r="AC730" s="489">
        <v>14850</v>
      </c>
      <c r="AD730" s="490">
        <v>16000</v>
      </c>
      <c r="AE730" s="491">
        <v>17000</v>
      </c>
      <c r="AF730" s="489">
        <v>15000</v>
      </c>
      <c r="AG730" s="490">
        <v>16000</v>
      </c>
      <c r="AH730" s="491">
        <v>17000</v>
      </c>
      <c r="AI730" s="490">
        <v>14450</v>
      </c>
      <c r="AJ730" s="490">
        <v>15900</v>
      </c>
      <c r="AK730" s="491">
        <v>16900</v>
      </c>
      <c r="AM730" s="103"/>
      <c r="AN730" s="103"/>
      <c r="AO730" s="103"/>
    </row>
    <row r="731" spans="1:41" s="11" customFormat="1" x14ac:dyDescent="0.25">
      <c r="A731" s="719"/>
      <c r="B731" s="28"/>
      <c r="C731" s="62" t="s">
        <v>823</v>
      </c>
      <c r="D731" s="31" t="s">
        <v>27</v>
      </c>
      <c r="E731" s="59">
        <f t="shared" si="67"/>
        <v>5416.666666666667</v>
      </c>
      <c r="G731" s="32">
        <f t="shared" si="68"/>
        <v>27</v>
      </c>
      <c r="H731" s="498">
        <f t="shared" si="69"/>
        <v>4711.1111111111113</v>
      </c>
      <c r="I731" s="501">
        <f t="shared" si="70"/>
        <v>5266.666666666667</v>
      </c>
      <c r="J731" s="499">
        <f t="shared" si="71"/>
        <v>5416.666666666667</v>
      </c>
      <c r="K731" s="498">
        <v>4850</v>
      </c>
      <c r="L731" s="501">
        <v>5300</v>
      </c>
      <c r="M731" s="500">
        <v>5450</v>
      </c>
      <c r="N731" s="498">
        <v>4700</v>
      </c>
      <c r="O731" s="501">
        <v>5300</v>
      </c>
      <c r="P731" s="500">
        <v>5450</v>
      </c>
      <c r="Q731" s="498">
        <v>4850</v>
      </c>
      <c r="R731" s="501">
        <v>5300</v>
      </c>
      <c r="S731" s="500">
        <v>5450</v>
      </c>
      <c r="T731" s="498">
        <v>4800</v>
      </c>
      <c r="U731" s="501">
        <v>5300</v>
      </c>
      <c r="V731" s="500">
        <v>5450</v>
      </c>
      <c r="W731" s="498">
        <v>4350</v>
      </c>
      <c r="X731" s="501">
        <v>5100</v>
      </c>
      <c r="Y731" s="500">
        <v>5250</v>
      </c>
      <c r="Z731" s="498">
        <v>4550</v>
      </c>
      <c r="AA731" s="501">
        <v>5300</v>
      </c>
      <c r="AB731" s="500">
        <v>5450</v>
      </c>
      <c r="AC731" s="498">
        <v>4850</v>
      </c>
      <c r="AD731" s="501">
        <v>5300</v>
      </c>
      <c r="AE731" s="500">
        <v>5450</v>
      </c>
      <c r="AF731" s="498">
        <v>5000</v>
      </c>
      <c r="AG731" s="501">
        <v>5300</v>
      </c>
      <c r="AH731" s="500">
        <v>5450</v>
      </c>
      <c r="AI731" s="501">
        <v>4450</v>
      </c>
      <c r="AJ731" s="501">
        <v>5200</v>
      </c>
      <c r="AK731" s="500">
        <v>5350</v>
      </c>
      <c r="AM731" s="103"/>
      <c r="AN731" s="103"/>
      <c r="AO731" s="103"/>
    </row>
    <row r="732" spans="1:41" s="11" customFormat="1" x14ac:dyDescent="0.25">
      <c r="A732" s="719"/>
      <c r="B732" s="28"/>
      <c r="C732" s="264" t="s">
        <v>822</v>
      </c>
      <c r="D732" s="496" t="s">
        <v>27</v>
      </c>
      <c r="E732" s="463">
        <f t="shared" si="67"/>
        <v>8966.6666666666661</v>
      </c>
      <c r="G732" s="265">
        <f t="shared" si="68"/>
        <v>27</v>
      </c>
      <c r="H732" s="489">
        <f t="shared" si="69"/>
        <v>6711.1111111111113</v>
      </c>
      <c r="I732" s="490">
        <f t="shared" si="70"/>
        <v>7966.666666666667</v>
      </c>
      <c r="J732" s="459">
        <f t="shared" si="71"/>
        <v>8966.6666666666661</v>
      </c>
      <c r="K732" s="489">
        <v>6850</v>
      </c>
      <c r="L732" s="490">
        <v>8000</v>
      </c>
      <c r="M732" s="491">
        <v>9000</v>
      </c>
      <c r="N732" s="489">
        <v>6700</v>
      </c>
      <c r="O732" s="490">
        <v>8000</v>
      </c>
      <c r="P732" s="491">
        <v>9000</v>
      </c>
      <c r="Q732" s="489">
        <v>6850</v>
      </c>
      <c r="R732" s="490">
        <v>8000</v>
      </c>
      <c r="S732" s="491">
        <v>9000</v>
      </c>
      <c r="T732" s="489">
        <v>6800</v>
      </c>
      <c r="U732" s="490">
        <v>8000</v>
      </c>
      <c r="V732" s="491">
        <v>9000</v>
      </c>
      <c r="W732" s="489">
        <v>6350</v>
      </c>
      <c r="X732" s="490">
        <v>7800</v>
      </c>
      <c r="Y732" s="491">
        <v>8800</v>
      </c>
      <c r="Z732" s="489">
        <v>6550</v>
      </c>
      <c r="AA732" s="490">
        <v>8000</v>
      </c>
      <c r="AB732" s="491">
        <v>9000</v>
      </c>
      <c r="AC732" s="489">
        <v>6850</v>
      </c>
      <c r="AD732" s="490">
        <v>8000</v>
      </c>
      <c r="AE732" s="491">
        <v>9000</v>
      </c>
      <c r="AF732" s="489">
        <v>7000</v>
      </c>
      <c r="AG732" s="490">
        <v>8000</v>
      </c>
      <c r="AH732" s="491">
        <v>9000</v>
      </c>
      <c r="AI732" s="490">
        <v>6450</v>
      </c>
      <c r="AJ732" s="490">
        <v>7900</v>
      </c>
      <c r="AK732" s="491">
        <v>8900</v>
      </c>
      <c r="AM732" s="103"/>
      <c r="AN732" s="103"/>
      <c r="AO732" s="103"/>
    </row>
    <row r="733" spans="1:41" s="11" customFormat="1" x14ac:dyDescent="0.25">
      <c r="A733" s="719"/>
      <c r="B733" s="28"/>
      <c r="C733" s="62" t="s">
        <v>821</v>
      </c>
      <c r="D733" s="31" t="s">
        <v>27</v>
      </c>
      <c r="E733" s="59">
        <f t="shared" si="67"/>
        <v>11966.666666666666</v>
      </c>
      <c r="G733" s="32">
        <f t="shared" si="68"/>
        <v>27</v>
      </c>
      <c r="H733" s="498">
        <f t="shared" si="69"/>
        <v>9711.1111111111113</v>
      </c>
      <c r="I733" s="501">
        <f t="shared" si="70"/>
        <v>10966.666666666666</v>
      </c>
      <c r="J733" s="499">
        <f t="shared" si="71"/>
        <v>11966.666666666666</v>
      </c>
      <c r="K733" s="498">
        <v>9850</v>
      </c>
      <c r="L733" s="501">
        <v>11000</v>
      </c>
      <c r="M733" s="500">
        <v>12000</v>
      </c>
      <c r="N733" s="498">
        <v>9700</v>
      </c>
      <c r="O733" s="501">
        <v>11000</v>
      </c>
      <c r="P733" s="500">
        <v>12000</v>
      </c>
      <c r="Q733" s="498">
        <v>9850</v>
      </c>
      <c r="R733" s="501">
        <v>11000</v>
      </c>
      <c r="S733" s="500">
        <v>12000</v>
      </c>
      <c r="T733" s="498">
        <v>9800</v>
      </c>
      <c r="U733" s="501">
        <v>11000</v>
      </c>
      <c r="V733" s="500">
        <v>12000</v>
      </c>
      <c r="W733" s="498">
        <v>9350</v>
      </c>
      <c r="X733" s="501">
        <v>10800</v>
      </c>
      <c r="Y733" s="500">
        <v>11800</v>
      </c>
      <c r="Z733" s="498">
        <v>9550</v>
      </c>
      <c r="AA733" s="501">
        <v>11000</v>
      </c>
      <c r="AB733" s="500">
        <v>12000</v>
      </c>
      <c r="AC733" s="498">
        <v>9850</v>
      </c>
      <c r="AD733" s="501">
        <v>11000</v>
      </c>
      <c r="AE733" s="500">
        <v>12000</v>
      </c>
      <c r="AF733" s="498">
        <v>10000</v>
      </c>
      <c r="AG733" s="501">
        <v>11000</v>
      </c>
      <c r="AH733" s="500">
        <v>12000</v>
      </c>
      <c r="AI733" s="501">
        <v>9450</v>
      </c>
      <c r="AJ733" s="501">
        <v>10900</v>
      </c>
      <c r="AK733" s="500">
        <v>11900</v>
      </c>
      <c r="AM733" s="103"/>
      <c r="AN733" s="103"/>
      <c r="AO733" s="103"/>
    </row>
    <row r="734" spans="1:41" s="11" customFormat="1" x14ac:dyDescent="0.25">
      <c r="A734" s="719"/>
      <c r="B734" s="28"/>
      <c r="C734" s="264" t="s">
        <v>820</v>
      </c>
      <c r="D734" s="496" t="s">
        <v>27</v>
      </c>
      <c r="E734" s="463">
        <f t="shared" si="67"/>
        <v>14466.666666666666</v>
      </c>
      <c r="G734" s="265">
        <f t="shared" si="68"/>
        <v>27</v>
      </c>
      <c r="H734" s="489">
        <f t="shared" si="69"/>
        <v>12711.111111111111</v>
      </c>
      <c r="I734" s="490">
        <f t="shared" si="70"/>
        <v>13766.666666666666</v>
      </c>
      <c r="J734" s="459">
        <f t="shared" si="71"/>
        <v>14466.666666666666</v>
      </c>
      <c r="K734" s="489">
        <v>12850</v>
      </c>
      <c r="L734" s="490">
        <v>13800</v>
      </c>
      <c r="M734" s="491">
        <v>14500</v>
      </c>
      <c r="N734" s="489">
        <v>12700</v>
      </c>
      <c r="O734" s="490">
        <v>13800</v>
      </c>
      <c r="P734" s="491">
        <v>14500</v>
      </c>
      <c r="Q734" s="489">
        <v>12850</v>
      </c>
      <c r="R734" s="490">
        <v>13800</v>
      </c>
      <c r="S734" s="491">
        <v>14500</v>
      </c>
      <c r="T734" s="489">
        <v>12800</v>
      </c>
      <c r="U734" s="490">
        <v>13800</v>
      </c>
      <c r="V734" s="491">
        <v>14500</v>
      </c>
      <c r="W734" s="489">
        <v>12350</v>
      </c>
      <c r="X734" s="490">
        <v>13600</v>
      </c>
      <c r="Y734" s="491">
        <v>14300</v>
      </c>
      <c r="Z734" s="489">
        <v>12550</v>
      </c>
      <c r="AA734" s="490">
        <v>13800</v>
      </c>
      <c r="AB734" s="491">
        <v>14500</v>
      </c>
      <c r="AC734" s="489">
        <v>12850</v>
      </c>
      <c r="AD734" s="490">
        <v>13800</v>
      </c>
      <c r="AE734" s="491">
        <v>14500</v>
      </c>
      <c r="AF734" s="489">
        <v>13000</v>
      </c>
      <c r="AG734" s="490">
        <v>13800</v>
      </c>
      <c r="AH734" s="491">
        <v>14500</v>
      </c>
      <c r="AI734" s="490">
        <v>12450</v>
      </c>
      <c r="AJ734" s="490">
        <v>13700</v>
      </c>
      <c r="AK734" s="491">
        <v>14400</v>
      </c>
      <c r="AM734" s="103"/>
      <c r="AN734" s="103"/>
      <c r="AO734" s="103"/>
    </row>
    <row r="735" spans="1:41" s="11" customFormat="1" x14ac:dyDescent="0.25">
      <c r="A735" s="719"/>
      <c r="B735" s="28"/>
      <c r="C735" s="62" t="s">
        <v>819</v>
      </c>
      <c r="D735" s="31" t="s">
        <v>27</v>
      </c>
      <c r="E735" s="59">
        <f t="shared" si="67"/>
        <v>16266.666666666666</v>
      </c>
      <c r="G735" s="32">
        <f t="shared" si="68"/>
        <v>27</v>
      </c>
      <c r="H735" s="498">
        <f t="shared" si="69"/>
        <v>14711.111111111111</v>
      </c>
      <c r="I735" s="501">
        <f t="shared" si="70"/>
        <v>15766.666666666666</v>
      </c>
      <c r="J735" s="499">
        <f t="shared" si="71"/>
        <v>16266.666666666666</v>
      </c>
      <c r="K735" s="498">
        <v>14850</v>
      </c>
      <c r="L735" s="501">
        <v>15800</v>
      </c>
      <c r="M735" s="500">
        <v>16300</v>
      </c>
      <c r="N735" s="498">
        <v>14700</v>
      </c>
      <c r="O735" s="501">
        <v>15800</v>
      </c>
      <c r="P735" s="500">
        <v>16300</v>
      </c>
      <c r="Q735" s="498">
        <v>14850</v>
      </c>
      <c r="R735" s="501">
        <v>15800</v>
      </c>
      <c r="S735" s="500">
        <v>16300</v>
      </c>
      <c r="T735" s="498">
        <v>14800</v>
      </c>
      <c r="U735" s="501">
        <v>15800</v>
      </c>
      <c r="V735" s="500">
        <v>16300</v>
      </c>
      <c r="W735" s="498">
        <v>14350</v>
      </c>
      <c r="X735" s="501">
        <v>15600</v>
      </c>
      <c r="Y735" s="500">
        <v>16100</v>
      </c>
      <c r="Z735" s="498">
        <v>14550</v>
      </c>
      <c r="AA735" s="501">
        <v>15800</v>
      </c>
      <c r="AB735" s="500">
        <v>16300</v>
      </c>
      <c r="AC735" s="498">
        <v>14850</v>
      </c>
      <c r="AD735" s="501">
        <v>15800</v>
      </c>
      <c r="AE735" s="500">
        <v>16300</v>
      </c>
      <c r="AF735" s="498">
        <v>15000</v>
      </c>
      <c r="AG735" s="501">
        <v>15800</v>
      </c>
      <c r="AH735" s="500">
        <v>16300</v>
      </c>
      <c r="AI735" s="501">
        <v>14450</v>
      </c>
      <c r="AJ735" s="501">
        <v>15700</v>
      </c>
      <c r="AK735" s="500">
        <v>16200</v>
      </c>
      <c r="AM735" s="103"/>
      <c r="AN735" s="103"/>
      <c r="AO735" s="103"/>
    </row>
    <row r="736" spans="1:41" s="11" customFormat="1" x14ac:dyDescent="0.25">
      <c r="A736" s="719"/>
      <c r="B736" s="28"/>
      <c r="C736" s="264" t="s">
        <v>813</v>
      </c>
      <c r="D736" s="496" t="s">
        <v>27</v>
      </c>
      <c r="E736" s="463">
        <f t="shared" si="67"/>
        <v>5566.666666666667</v>
      </c>
      <c r="G736" s="265">
        <f t="shared" si="68"/>
        <v>27</v>
      </c>
      <c r="H736" s="489">
        <f t="shared" si="69"/>
        <v>4711.1111111111113</v>
      </c>
      <c r="I736" s="490">
        <f t="shared" si="70"/>
        <v>5266.666666666667</v>
      </c>
      <c r="J736" s="459">
        <f t="shared" si="71"/>
        <v>5566.666666666667</v>
      </c>
      <c r="K736" s="489">
        <v>4850</v>
      </c>
      <c r="L736" s="490">
        <v>5300</v>
      </c>
      <c r="M736" s="491">
        <v>5600</v>
      </c>
      <c r="N736" s="489">
        <v>4700</v>
      </c>
      <c r="O736" s="490">
        <v>5300</v>
      </c>
      <c r="P736" s="491">
        <v>5600</v>
      </c>
      <c r="Q736" s="489">
        <v>4850</v>
      </c>
      <c r="R736" s="490">
        <v>5300</v>
      </c>
      <c r="S736" s="491">
        <v>5600</v>
      </c>
      <c r="T736" s="489">
        <v>4800</v>
      </c>
      <c r="U736" s="490">
        <v>5300</v>
      </c>
      <c r="V736" s="491">
        <v>5600</v>
      </c>
      <c r="W736" s="489">
        <v>4350</v>
      </c>
      <c r="X736" s="490">
        <v>5100</v>
      </c>
      <c r="Y736" s="491">
        <v>5400</v>
      </c>
      <c r="Z736" s="489">
        <v>4550</v>
      </c>
      <c r="AA736" s="490">
        <v>5300</v>
      </c>
      <c r="AB736" s="491">
        <v>5600</v>
      </c>
      <c r="AC736" s="489">
        <v>4850</v>
      </c>
      <c r="AD736" s="490">
        <v>5300</v>
      </c>
      <c r="AE736" s="491">
        <v>5600</v>
      </c>
      <c r="AF736" s="489">
        <v>5000</v>
      </c>
      <c r="AG736" s="490">
        <v>5300</v>
      </c>
      <c r="AH736" s="491">
        <v>5600</v>
      </c>
      <c r="AI736" s="490">
        <v>4450</v>
      </c>
      <c r="AJ736" s="490">
        <v>5200</v>
      </c>
      <c r="AK736" s="491">
        <v>5500</v>
      </c>
      <c r="AM736" s="103"/>
      <c r="AN736" s="103"/>
      <c r="AO736" s="103"/>
    </row>
    <row r="737" spans="1:41" s="11" customFormat="1" x14ac:dyDescent="0.25">
      <c r="A737" s="719"/>
      <c r="B737" s="28"/>
      <c r="C737" s="62" t="s">
        <v>812</v>
      </c>
      <c r="D737" s="31" t="s">
        <v>27</v>
      </c>
      <c r="E737" s="59">
        <f t="shared" si="67"/>
        <v>8966.6666666666661</v>
      </c>
      <c r="G737" s="32">
        <f t="shared" si="68"/>
        <v>27</v>
      </c>
      <c r="H737" s="498">
        <f t="shared" si="69"/>
        <v>6511.1111111111113</v>
      </c>
      <c r="I737" s="501">
        <f t="shared" si="70"/>
        <v>7466.666666666667</v>
      </c>
      <c r="J737" s="499">
        <f t="shared" si="71"/>
        <v>8966.6666666666661</v>
      </c>
      <c r="K737" s="498">
        <v>6650</v>
      </c>
      <c r="L737" s="501">
        <v>7500</v>
      </c>
      <c r="M737" s="500">
        <v>9000</v>
      </c>
      <c r="N737" s="498">
        <v>6500</v>
      </c>
      <c r="O737" s="501">
        <v>7500</v>
      </c>
      <c r="P737" s="500">
        <v>9000</v>
      </c>
      <c r="Q737" s="498">
        <v>6650</v>
      </c>
      <c r="R737" s="501">
        <v>7500</v>
      </c>
      <c r="S737" s="500">
        <v>9000</v>
      </c>
      <c r="T737" s="498">
        <v>6600</v>
      </c>
      <c r="U737" s="501">
        <v>7500</v>
      </c>
      <c r="V737" s="500">
        <v>9000</v>
      </c>
      <c r="W737" s="498">
        <v>6150</v>
      </c>
      <c r="X737" s="501">
        <v>7300</v>
      </c>
      <c r="Y737" s="500">
        <v>8800</v>
      </c>
      <c r="Z737" s="498">
        <v>6350</v>
      </c>
      <c r="AA737" s="501">
        <v>7500</v>
      </c>
      <c r="AB737" s="500">
        <v>9000</v>
      </c>
      <c r="AC737" s="498">
        <v>6650</v>
      </c>
      <c r="AD737" s="501">
        <v>7500</v>
      </c>
      <c r="AE737" s="500">
        <v>9000</v>
      </c>
      <c r="AF737" s="498">
        <v>6800</v>
      </c>
      <c r="AG737" s="501">
        <v>7500</v>
      </c>
      <c r="AH737" s="500">
        <v>9000</v>
      </c>
      <c r="AI737" s="501">
        <v>6250</v>
      </c>
      <c r="AJ737" s="501">
        <v>7400</v>
      </c>
      <c r="AK737" s="500">
        <v>8900</v>
      </c>
      <c r="AM737" s="103"/>
      <c r="AN737" s="103"/>
      <c r="AO737" s="103"/>
    </row>
    <row r="738" spans="1:41" s="11" customFormat="1" x14ac:dyDescent="0.25">
      <c r="A738" s="719"/>
      <c r="B738" s="28"/>
      <c r="C738" s="264" t="s">
        <v>811</v>
      </c>
      <c r="D738" s="496" t="s">
        <v>27</v>
      </c>
      <c r="E738" s="463">
        <f t="shared" si="67"/>
        <v>11966.666666666666</v>
      </c>
      <c r="G738" s="265">
        <f t="shared" si="68"/>
        <v>27</v>
      </c>
      <c r="H738" s="489">
        <f t="shared" si="69"/>
        <v>9511.1111111111113</v>
      </c>
      <c r="I738" s="490">
        <f t="shared" si="70"/>
        <v>10966.666666666666</v>
      </c>
      <c r="J738" s="459">
        <f t="shared" si="71"/>
        <v>11966.666666666666</v>
      </c>
      <c r="K738" s="489">
        <v>9650</v>
      </c>
      <c r="L738" s="490">
        <v>11000</v>
      </c>
      <c r="M738" s="491">
        <v>12000</v>
      </c>
      <c r="N738" s="489">
        <v>9500</v>
      </c>
      <c r="O738" s="490">
        <v>11000</v>
      </c>
      <c r="P738" s="491">
        <v>12000</v>
      </c>
      <c r="Q738" s="489">
        <v>9650</v>
      </c>
      <c r="R738" s="490">
        <v>11000</v>
      </c>
      <c r="S738" s="491">
        <v>12000</v>
      </c>
      <c r="T738" s="489">
        <v>9600</v>
      </c>
      <c r="U738" s="490">
        <v>11000</v>
      </c>
      <c r="V738" s="491">
        <v>12000</v>
      </c>
      <c r="W738" s="489">
        <v>9150</v>
      </c>
      <c r="X738" s="490">
        <v>10800</v>
      </c>
      <c r="Y738" s="491">
        <v>11800</v>
      </c>
      <c r="Z738" s="489">
        <v>9350</v>
      </c>
      <c r="AA738" s="490">
        <v>11000</v>
      </c>
      <c r="AB738" s="491">
        <v>12000</v>
      </c>
      <c r="AC738" s="489">
        <v>9650</v>
      </c>
      <c r="AD738" s="490">
        <v>11000</v>
      </c>
      <c r="AE738" s="491">
        <v>12000</v>
      </c>
      <c r="AF738" s="489">
        <v>9800</v>
      </c>
      <c r="AG738" s="490">
        <v>11000</v>
      </c>
      <c r="AH738" s="491">
        <v>12000</v>
      </c>
      <c r="AI738" s="490">
        <v>9250</v>
      </c>
      <c r="AJ738" s="490">
        <v>10900</v>
      </c>
      <c r="AK738" s="491">
        <v>11900</v>
      </c>
      <c r="AM738" s="103"/>
      <c r="AN738" s="103"/>
      <c r="AO738" s="103"/>
    </row>
    <row r="739" spans="1:41" s="11" customFormat="1" x14ac:dyDescent="0.25">
      <c r="A739" s="719"/>
      <c r="B739" s="28"/>
      <c r="C739" s="62" t="s">
        <v>810</v>
      </c>
      <c r="D739" s="31" t="s">
        <v>27</v>
      </c>
      <c r="E739" s="59">
        <f t="shared" si="67"/>
        <v>13966.666666666666</v>
      </c>
      <c r="G739" s="32">
        <f t="shared" si="68"/>
        <v>27</v>
      </c>
      <c r="H739" s="498">
        <f t="shared" si="69"/>
        <v>12711.111111111111</v>
      </c>
      <c r="I739" s="501">
        <f t="shared" si="70"/>
        <v>13766.666666666666</v>
      </c>
      <c r="J739" s="499">
        <f t="shared" si="71"/>
        <v>13966.666666666666</v>
      </c>
      <c r="K739" s="498">
        <v>12850</v>
      </c>
      <c r="L739" s="501">
        <v>13800</v>
      </c>
      <c r="M739" s="500">
        <v>14000</v>
      </c>
      <c r="N739" s="498">
        <v>12700</v>
      </c>
      <c r="O739" s="501">
        <v>13800</v>
      </c>
      <c r="P739" s="500">
        <v>14000</v>
      </c>
      <c r="Q739" s="498">
        <v>12850</v>
      </c>
      <c r="R739" s="501">
        <v>13800</v>
      </c>
      <c r="S739" s="500">
        <v>14000</v>
      </c>
      <c r="T739" s="498">
        <v>12800</v>
      </c>
      <c r="U739" s="501">
        <v>13800</v>
      </c>
      <c r="V739" s="500">
        <v>14000</v>
      </c>
      <c r="W739" s="498">
        <v>12350</v>
      </c>
      <c r="X739" s="501">
        <v>13600</v>
      </c>
      <c r="Y739" s="500">
        <v>13800</v>
      </c>
      <c r="Z739" s="498">
        <v>12550</v>
      </c>
      <c r="AA739" s="501">
        <v>13800</v>
      </c>
      <c r="AB739" s="500">
        <v>14000</v>
      </c>
      <c r="AC739" s="498">
        <v>12850</v>
      </c>
      <c r="AD739" s="501">
        <v>13800</v>
      </c>
      <c r="AE739" s="500">
        <v>14000</v>
      </c>
      <c r="AF739" s="498">
        <v>13000</v>
      </c>
      <c r="AG739" s="501">
        <v>13800</v>
      </c>
      <c r="AH739" s="500">
        <v>14000</v>
      </c>
      <c r="AI739" s="501">
        <v>12450</v>
      </c>
      <c r="AJ739" s="501">
        <v>13700</v>
      </c>
      <c r="AK739" s="500">
        <v>13900</v>
      </c>
      <c r="AM739" s="103"/>
      <c r="AN739" s="103"/>
      <c r="AO739" s="103"/>
    </row>
    <row r="740" spans="1:41" s="11" customFormat="1" ht="15.75" thickBot="1" x14ac:dyDescent="0.3">
      <c r="A740" s="720"/>
      <c r="B740" s="28"/>
      <c r="C740" s="272" t="s">
        <v>809</v>
      </c>
      <c r="D740" s="497" t="s">
        <v>27</v>
      </c>
      <c r="E740" s="465">
        <f t="shared" si="67"/>
        <v>14966.666666666666</v>
      </c>
      <c r="G740" s="273">
        <f t="shared" si="68"/>
        <v>27</v>
      </c>
      <c r="H740" s="534">
        <f t="shared" si="69"/>
        <v>13711.111111111111</v>
      </c>
      <c r="I740" s="536">
        <f t="shared" si="70"/>
        <v>14766.666666666666</v>
      </c>
      <c r="J740" s="495">
        <f t="shared" si="71"/>
        <v>14966.666666666666</v>
      </c>
      <c r="K740" s="534">
        <v>13850</v>
      </c>
      <c r="L740" s="536">
        <v>14800</v>
      </c>
      <c r="M740" s="535">
        <v>15000</v>
      </c>
      <c r="N740" s="534">
        <v>13700</v>
      </c>
      <c r="O740" s="536">
        <v>14800</v>
      </c>
      <c r="P740" s="535">
        <v>15000</v>
      </c>
      <c r="Q740" s="534">
        <v>13850</v>
      </c>
      <c r="R740" s="536">
        <v>14800</v>
      </c>
      <c r="S740" s="535">
        <v>15000</v>
      </c>
      <c r="T740" s="534">
        <v>13800</v>
      </c>
      <c r="U740" s="536">
        <v>14800</v>
      </c>
      <c r="V740" s="535">
        <v>15000</v>
      </c>
      <c r="W740" s="534">
        <v>13350</v>
      </c>
      <c r="X740" s="536">
        <v>14600</v>
      </c>
      <c r="Y740" s="535">
        <v>14800</v>
      </c>
      <c r="Z740" s="534">
        <v>13550</v>
      </c>
      <c r="AA740" s="536">
        <v>14800</v>
      </c>
      <c r="AB740" s="535">
        <v>15000</v>
      </c>
      <c r="AC740" s="534">
        <v>13850</v>
      </c>
      <c r="AD740" s="536">
        <v>14800</v>
      </c>
      <c r="AE740" s="535">
        <v>15000</v>
      </c>
      <c r="AF740" s="534">
        <v>14000</v>
      </c>
      <c r="AG740" s="536">
        <v>14800</v>
      </c>
      <c r="AH740" s="535">
        <v>15000</v>
      </c>
      <c r="AI740" s="536">
        <v>13450</v>
      </c>
      <c r="AJ740" s="536">
        <v>14700</v>
      </c>
      <c r="AK740" s="535">
        <v>14900</v>
      </c>
      <c r="AM740" s="103"/>
      <c r="AN740" s="103"/>
      <c r="AO740" s="103"/>
    </row>
    <row r="741" spans="1:41" s="11" customFormat="1" x14ac:dyDescent="0.25">
      <c r="A741" s="718" t="s">
        <v>551</v>
      </c>
      <c r="B741" s="28"/>
      <c r="C741" s="511" t="s">
        <v>556</v>
      </c>
      <c r="D741" s="522" t="s">
        <v>27</v>
      </c>
      <c r="E741" s="520">
        <f t="shared" si="67"/>
        <v>5366.666666666667</v>
      </c>
      <c r="G741" s="65">
        <f t="shared" si="68"/>
        <v>27</v>
      </c>
      <c r="H741" s="498">
        <f t="shared" si="69"/>
        <v>4611.1111111111113</v>
      </c>
      <c r="I741" s="501">
        <f t="shared" si="70"/>
        <v>5266.666666666667</v>
      </c>
      <c r="J741" s="499">
        <f t="shared" si="71"/>
        <v>5366.666666666667</v>
      </c>
      <c r="K741" s="498">
        <v>4750</v>
      </c>
      <c r="L741" s="501">
        <v>5300</v>
      </c>
      <c r="M741" s="500">
        <v>5400</v>
      </c>
      <c r="N741" s="498">
        <v>4600</v>
      </c>
      <c r="O741" s="501">
        <v>5300</v>
      </c>
      <c r="P741" s="500">
        <v>5400</v>
      </c>
      <c r="Q741" s="498">
        <v>4750</v>
      </c>
      <c r="R741" s="501">
        <v>5300</v>
      </c>
      <c r="S741" s="500">
        <v>5400</v>
      </c>
      <c r="T741" s="498">
        <v>4700</v>
      </c>
      <c r="U741" s="501">
        <v>5300</v>
      </c>
      <c r="V741" s="500">
        <v>5400</v>
      </c>
      <c r="W741" s="498">
        <v>4250</v>
      </c>
      <c r="X741" s="501">
        <v>5100</v>
      </c>
      <c r="Y741" s="500">
        <v>5200</v>
      </c>
      <c r="Z741" s="498">
        <v>4450</v>
      </c>
      <c r="AA741" s="501">
        <v>5300</v>
      </c>
      <c r="AB741" s="500">
        <v>5400</v>
      </c>
      <c r="AC741" s="498">
        <v>4750</v>
      </c>
      <c r="AD741" s="501">
        <v>5300</v>
      </c>
      <c r="AE741" s="500">
        <v>5400</v>
      </c>
      <c r="AF741" s="498">
        <v>4900</v>
      </c>
      <c r="AG741" s="501">
        <v>5300</v>
      </c>
      <c r="AH741" s="500">
        <v>5400</v>
      </c>
      <c r="AI741" s="501">
        <v>4350</v>
      </c>
      <c r="AJ741" s="501">
        <v>5200</v>
      </c>
      <c r="AK741" s="500">
        <v>5300</v>
      </c>
      <c r="AM741" s="103"/>
      <c r="AN741" s="103"/>
      <c r="AO741" s="103"/>
    </row>
    <row r="742" spans="1:41" s="11" customFormat="1" x14ac:dyDescent="0.25">
      <c r="A742" s="719"/>
      <c r="B742" s="28"/>
      <c r="C742" s="264" t="s">
        <v>555</v>
      </c>
      <c r="D742" s="496" t="s">
        <v>27</v>
      </c>
      <c r="E742" s="463">
        <f t="shared" si="67"/>
        <v>9966.6666666666661</v>
      </c>
      <c r="G742" s="265">
        <f t="shared" si="68"/>
        <v>27</v>
      </c>
      <c r="H742" s="489">
        <f t="shared" si="69"/>
        <v>7711.1111111111113</v>
      </c>
      <c r="I742" s="490">
        <f t="shared" si="70"/>
        <v>9266.6666666666661</v>
      </c>
      <c r="J742" s="459">
        <f t="shared" si="71"/>
        <v>9966.6666666666661</v>
      </c>
      <c r="K742" s="489">
        <v>7850</v>
      </c>
      <c r="L742" s="490">
        <v>9300</v>
      </c>
      <c r="M742" s="491">
        <v>10000</v>
      </c>
      <c r="N742" s="489">
        <v>7700</v>
      </c>
      <c r="O742" s="490">
        <v>9300</v>
      </c>
      <c r="P742" s="491">
        <v>10000</v>
      </c>
      <c r="Q742" s="489">
        <v>7850</v>
      </c>
      <c r="R742" s="490">
        <v>9300</v>
      </c>
      <c r="S742" s="491">
        <v>10000</v>
      </c>
      <c r="T742" s="489">
        <v>7800</v>
      </c>
      <c r="U742" s="490">
        <v>9300</v>
      </c>
      <c r="V742" s="491">
        <v>10000</v>
      </c>
      <c r="W742" s="489">
        <v>7350</v>
      </c>
      <c r="X742" s="490">
        <v>9100</v>
      </c>
      <c r="Y742" s="491">
        <v>9800</v>
      </c>
      <c r="Z742" s="489">
        <v>7550</v>
      </c>
      <c r="AA742" s="490">
        <v>9300</v>
      </c>
      <c r="AB742" s="491">
        <v>10000</v>
      </c>
      <c r="AC742" s="489">
        <v>7850</v>
      </c>
      <c r="AD742" s="490">
        <v>9300</v>
      </c>
      <c r="AE742" s="491">
        <v>10000</v>
      </c>
      <c r="AF742" s="489">
        <v>8000</v>
      </c>
      <c r="AG742" s="490">
        <v>9300</v>
      </c>
      <c r="AH742" s="491">
        <v>10000</v>
      </c>
      <c r="AI742" s="490">
        <v>7450</v>
      </c>
      <c r="AJ742" s="490">
        <v>9200</v>
      </c>
      <c r="AK742" s="491">
        <v>9900</v>
      </c>
      <c r="AM742" s="103"/>
      <c r="AN742" s="103"/>
      <c r="AO742" s="103"/>
    </row>
    <row r="743" spans="1:41" s="11" customFormat="1" x14ac:dyDescent="0.25">
      <c r="A743" s="719"/>
      <c r="B743" s="28"/>
      <c r="C743" s="62" t="s">
        <v>554</v>
      </c>
      <c r="D743" s="31" t="s">
        <v>27</v>
      </c>
      <c r="E743" s="59">
        <f t="shared" si="67"/>
        <v>12966.666666666666</v>
      </c>
      <c r="G743" s="32">
        <f t="shared" si="68"/>
        <v>27</v>
      </c>
      <c r="H743" s="498">
        <f t="shared" si="69"/>
        <v>10711.111111111111</v>
      </c>
      <c r="I743" s="501">
        <f t="shared" si="70"/>
        <v>11966.666666666666</v>
      </c>
      <c r="J743" s="499">
        <f t="shared" si="71"/>
        <v>12966.666666666666</v>
      </c>
      <c r="K743" s="498">
        <v>10850</v>
      </c>
      <c r="L743" s="501">
        <v>12000</v>
      </c>
      <c r="M743" s="500">
        <v>13000</v>
      </c>
      <c r="N743" s="498">
        <v>10700</v>
      </c>
      <c r="O743" s="501">
        <v>12000</v>
      </c>
      <c r="P743" s="500">
        <v>13000</v>
      </c>
      <c r="Q743" s="498">
        <v>10850</v>
      </c>
      <c r="R743" s="501">
        <v>12000</v>
      </c>
      <c r="S743" s="500">
        <v>13000</v>
      </c>
      <c r="T743" s="498">
        <v>10800</v>
      </c>
      <c r="U743" s="501">
        <v>12000</v>
      </c>
      <c r="V743" s="500">
        <v>13000</v>
      </c>
      <c r="W743" s="498">
        <v>10350</v>
      </c>
      <c r="X743" s="501">
        <v>11800</v>
      </c>
      <c r="Y743" s="500">
        <v>12800</v>
      </c>
      <c r="Z743" s="498">
        <v>10550</v>
      </c>
      <c r="AA743" s="501">
        <v>12000</v>
      </c>
      <c r="AB743" s="500">
        <v>13000</v>
      </c>
      <c r="AC743" s="498">
        <v>10850</v>
      </c>
      <c r="AD743" s="501">
        <v>12000</v>
      </c>
      <c r="AE743" s="500">
        <v>13000</v>
      </c>
      <c r="AF743" s="498">
        <v>11000</v>
      </c>
      <c r="AG743" s="501">
        <v>12000</v>
      </c>
      <c r="AH743" s="500">
        <v>13000</v>
      </c>
      <c r="AI743" s="501">
        <v>10450</v>
      </c>
      <c r="AJ743" s="501">
        <v>11900</v>
      </c>
      <c r="AK743" s="500">
        <v>12900</v>
      </c>
      <c r="AM743" s="103"/>
      <c r="AN743" s="103"/>
      <c r="AO743" s="103"/>
    </row>
    <row r="744" spans="1:41" s="11" customFormat="1" x14ac:dyDescent="0.25">
      <c r="A744" s="719"/>
      <c r="B744" s="28"/>
      <c r="C744" s="264" t="s">
        <v>553</v>
      </c>
      <c r="D744" s="496" t="s">
        <v>27</v>
      </c>
      <c r="E744" s="463">
        <f t="shared" si="67"/>
        <v>14966.666666666666</v>
      </c>
      <c r="G744" s="265">
        <f t="shared" si="68"/>
        <v>27</v>
      </c>
      <c r="H744" s="489">
        <f t="shared" si="69"/>
        <v>12711.111111111111</v>
      </c>
      <c r="I744" s="490">
        <f t="shared" si="70"/>
        <v>13966.666666666666</v>
      </c>
      <c r="J744" s="459">
        <f t="shared" si="71"/>
        <v>14966.666666666666</v>
      </c>
      <c r="K744" s="489">
        <v>12850</v>
      </c>
      <c r="L744" s="490">
        <v>14000</v>
      </c>
      <c r="M744" s="491">
        <v>15000</v>
      </c>
      <c r="N744" s="489">
        <v>12700</v>
      </c>
      <c r="O744" s="490">
        <v>14000</v>
      </c>
      <c r="P744" s="491">
        <v>15000</v>
      </c>
      <c r="Q744" s="489">
        <v>12850</v>
      </c>
      <c r="R744" s="490">
        <v>14000</v>
      </c>
      <c r="S744" s="491">
        <v>15000</v>
      </c>
      <c r="T744" s="489">
        <v>12800</v>
      </c>
      <c r="U744" s="490">
        <v>14000</v>
      </c>
      <c r="V744" s="491">
        <v>15000</v>
      </c>
      <c r="W744" s="489">
        <v>12350</v>
      </c>
      <c r="X744" s="490">
        <v>13800</v>
      </c>
      <c r="Y744" s="491">
        <v>14800</v>
      </c>
      <c r="Z744" s="489">
        <v>12550</v>
      </c>
      <c r="AA744" s="490">
        <v>14000</v>
      </c>
      <c r="AB744" s="491">
        <v>15000</v>
      </c>
      <c r="AC744" s="489">
        <v>12850</v>
      </c>
      <c r="AD744" s="490">
        <v>14000</v>
      </c>
      <c r="AE744" s="491">
        <v>15000</v>
      </c>
      <c r="AF744" s="489">
        <v>13000</v>
      </c>
      <c r="AG744" s="490">
        <v>14000</v>
      </c>
      <c r="AH744" s="491">
        <v>15000</v>
      </c>
      <c r="AI744" s="490">
        <v>12450</v>
      </c>
      <c r="AJ744" s="490">
        <v>13900</v>
      </c>
      <c r="AK744" s="491">
        <v>14900</v>
      </c>
      <c r="AM744" s="103"/>
      <c r="AN744" s="103"/>
      <c r="AO744" s="103"/>
    </row>
    <row r="745" spans="1:41" s="11" customFormat="1" ht="15.75" thickBot="1" x14ac:dyDescent="0.3">
      <c r="A745" s="720"/>
      <c r="B745" s="28"/>
      <c r="C745" s="453" t="s">
        <v>552</v>
      </c>
      <c r="D745" s="454" t="s">
        <v>27</v>
      </c>
      <c r="E745" s="455">
        <f t="shared" si="67"/>
        <v>17966.666666666668</v>
      </c>
      <c r="G745" s="36">
        <f t="shared" si="68"/>
        <v>27</v>
      </c>
      <c r="H745" s="498">
        <f t="shared" si="69"/>
        <v>14711.111111111111</v>
      </c>
      <c r="I745" s="501">
        <f t="shared" si="70"/>
        <v>16466.666666666668</v>
      </c>
      <c r="J745" s="499">
        <f t="shared" si="71"/>
        <v>17966.666666666668</v>
      </c>
      <c r="K745" s="498">
        <v>14850</v>
      </c>
      <c r="L745" s="501">
        <v>16500</v>
      </c>
      <c r="M745" s="500">
        <v>18000</v>
      </c>
      <c r="N745" s="498">
        <v>14700</v>
      </c>
      <c r="O745" s="501">
        <v>16500</v>
      </c>
      <c r="P745" s="500">
        <v>18000</v>
      </c>
      <c r="Q745" s="498">
        <v>14850</v>
      </c>
      <c r="R745" s="501">
        <v>16500</v>
      </c>
      <c r="S745" s="500">
        <v>18000</v>
      </c>
      <c r="T745" s="498">
        <v>14800</v>
      </c>
      <c r="U745" s="501">
        <v>16500</v>
      </c>
      <c r="V745" s="500">
        <v>18000</v>
      </c>
      <c r="W745" s="498">
        <v>14350</v>
      </c>
      <c r="X745" s="501">
        <v>16300</v>
      </c>
      <c r="Y745" s="500">
        <v>17800</v>
      </c>
      <c r="Z745" s="498">
        <v>14550</v>
      </c>
      <c r="AA745" s="501">
        <v>16500</v>
      </c>
      <c r="AB745" s="500">
        <v>18000</v>
      </c>
      <c r="AC745" s="498">
        <v>14850</v>
      </c>
      <c r="AD745" s="501">
        <v>16500</v>
      </c>
      <c r="AE745" s="500">
        <v>18000</v>
      </c>
      <c r="AF745" s="498">
        <v>15000</v>
      </c>
      <c r="AG745" s="501">
        <v>16500</v>
      </c>
      <c r="AH745" s="500">
        <v>18000</v>
      </c>
      <c r="AI745" s="501">
        <v>14450</v>
      </c>
      <c r="AJ745" s="501">
        <v>16400</v>
      </c>
      <c r="AK745" s="500">
        <v>17900</v>
      </c>
      <c r="AM745" s="103"/>
      <c r="AN745" s="103"/>
      <c r="AO745" s="103"/>
    </row>
    <row r="746" spans="1:41" s="11" customFormat="1" x14ac:dyDescent="0.25">
      <c r="A746" s="718" t="s">
        <v>525</v>
      </c>
      <c r="B746" s="28"/>
      <c r="C746" s="516" t="s">
        <v>540</v>
      </c>
      <c r="D746" s="505" t="s">
        <v>27</v>
      </c>
      <c r="E746" s="462">
        <f t="shared" si="67"/>
        <v>5266.666666666667</v>
      </c>
      <c r="G746" s="266">
        <f t="shared" si="68"/>
        <v>27</v>
      </c>
      <c r="H746" s="485">
        <f t="shared" si="69"/>
        <v>4161.1111111111113</v>
      </c>
      <c r="I746" s="486">
        <f t="shared" si="70"/>
        <v>4966.666666666667</v>
      </c>
      <c r="J746" s="533">
        <f t="shared" si="71"/>
        <v>5266.666666666667</v>
      </c>
      <c r="K746" s="485">
        <v>4350</v>
      </c>
      <c r="L746" s="486">
        <v>5000</v>
      </c>
      <c r="M746" s="487">
        <v>5300</v>
      </c>
      <c r="N746" s="485">
        <v>4200</v>
      </c>
      <c r="O746" s="486">
        <v>5000</v>
      </c>
      <c r="P746" s="487">
        <v>5300</v>
      </c>
      <c r="Q746" s="485">
        <v>4350</v>
      </c>
      <c r="R746" s="486">
        <v>5000</v>
      </c>
      <c r="S746" s="487">
        <v>5300</v>
      </c>
      <c r="T746" s="485">
        <v>4300</v>
      </c>
      <c r="U746" s="486">
        <v>5000</v>
      </c>
      <c r="V746" s="487">
        <v>5300</v>
      </c>
      <c r="W746" s="485">
        <v>3850</v>
      </c>
      <c r="X746" s="486">
        <v>4800</v>
      </c>
      <c r="Y746" s="487">
        <v>5100</v>
      </c>
      <c r="Z746" s="485">
        <v>4050</v>
      </c>
      <c r="AA746" s="486">
        <v>5000</v>
      </c>
      <c r="AB746" s="487">
        <v>5300</v>
      </c>
      <c r="AC746" s="485">
        <v>4350</v>
      </c>
      <c r="AD746" s="486">
        <v>5000</v>
      </c>
      <c r="AE746" s="487">
        <v>5300</v>
      </c>
      <c r="AF746" s="485">
        <v>4050</v>
      </c>
      <c r="AG746" s="486">
        <v>5000</v>
      </c>
      <c r="AH746" s="487">
        <v>5300</v>
      </c>
      <c r="AI746" s="486">
        <v>3950</v>
      </c>
      <c r="AJ746" s="486">
        <v>4900</v>
      </c>
      <c r="AK746" s="487">
        <v>5200</v>
      </c>
      <c r="AM746" s="103"/>
      <c r="AN746" s="103"/>
      <c r="AO746" s="103"/>
    </row>
    <row r="747" spans="1:41" s="11" customFormat="1" x14ac:dyDescent="0.25">
      <c r="A747" s="719"/>
      <c r="B747" s="28"/>
      <c r="C747" s="62" t="s">
        <v>539</v>
      </c>
      <c r="D747" s="31" t="s">
        <v>27</v>
      </c>
      <c r="E747" s="59">
        <f t="shared" si="67"/>
        <v>8966.6666666666661</v>
      </c>
      <c r="G747" s="32">
        <f t="shared" si="68"/>
        <v>27</v>
      </c>
      <c r="H747" s="498">
        <f t="shared" si="69"/>
        <v>6661.1111111111113</v>
      </c>
      <c r="I747" s="501">
        <f t="shared" si="70"/>
        <v>7966.666666666667</v>
      </c>
      <c r="J747" s="499">
        <f t="shared" si="71"/>
        <v>8966.6666666666661</v>
      </c>
      <c r="K747" s="498">
        <v>6850</v>
      </c>
      <c r="L747" s="501">
        <v>8000</v>
      </c>
      <c r="M747" s="500">
        <v>9000</v>
      </c>
      <c r="N747" s="498">
        <v>6700</v>
      </c>
      <c r="O747" s="501">
        <v>8000</v>
      </c>
      <c r="P747" s="500">
        <v>9000</v>
      </c>
      <c r="Q747" s="498">
        <v>6850</v>
      </c>
      <c r="R747" s="501">
        <v>8000</v>
      </c>
      <c r="S747" s="500">
        <v>9000</v>
      </c>
      <c r="T747" s="498">
        <v>6800</v>
      </c>
      <c r="U747" s="501">
        <v>8000</v>
      </c>
      <c r="V747" s="500">
        <v>9000</v>
      </c>
      <c r="W747" s="498">
        <v>6350</v>
      </c>
      <c r="X747" s="501">
        <v>7800</v>
      </c>
      <c r="Y747" s="500">
        <v>8800</v>
      </c>
      <c r="Z747" s="498">
        <v>6550</v>
      </c>
      <c r="AA747" s="501">
        <v>8000</v>
      </c>
      <c r="AB747" s="500">
        <v>9000</v>
      </c>
      <c r="AC747" s="498">
        <v>6850</v>
      </c>
      <c r="AD747" s="501">
        <v>8000</v>
      </c>
      <c r="AE747" s="500">
        <v>9000</v>
      </c>
      <c r="AF747" s="498">
        <v>6550</v>
      </c>
      <c r="AG747" s="501">
        <v>8000</v>
      </c>
      <c r="AH747" s="500">
        <v>9000</v>
      </c>
      <c r="AI747" s="501">
        <v>6450</v>
      </c>
      <c r="AJ747" s="501">
        <v>7900</v>
      </c>
      <c r="AK747" s="500">
        <v>8900</v>
      </c>
      <c r="AM747" s="103"/>
      <c r="AN747" s="103"/>
      <c r="AO747" s="103"/>
    </row>
    <row r="748" spans="1:41" s="11" customFormat="1" x14ac:dyDescent="0.25">
      <c r="A748" s="719"/>
      <c r="B748" s="28"/>
      <c r="C748" s="264" t="s">
        <v>538</v>
      </c>
      <c r="D748" s="496" t="s">
        <v>27</v>
      </c>
      <c r="E748" s="463">
        <f t="shared" si="67"/>
        <v>13666.666666666666</v>
      </c>
      <c r="G748" s="265">
        <f t="shared" si="68"/>
        <v>27</v>
      </c>
      <c r="H748" s="489">
        <f t="shared" si="69"/>
        <v>11661.111111111111</v>
      </c>
      <c r="I748" s="490">
        <f t="shared" si="70"/>
        <v>12559.258888888889</v>
      </c>
      <c r="J748" s="459">
        <f t="shared" si="71"/>
        <v>13666.666666666666</v>
      </c>
      <c r="K748" s="489">
        <v>11850</v>
      </c>
      <c r="L748" s="490">
        <v>12800</v>
      </c>
      <c r="M748" s="491">
        <v>13700</v>
      </c>
      <c r="N748" s="489">
        <v>11700</v>
      </c>
      <c r="O748" s="490">
        <v>12600</v>
      </c>
      <c r="P748" s="491">
        <v>13700</v>
      </c>
      <c r="Q748" s="489">
        <v>11850</v>
      </c>
      <c r="R748" s="490">
        <v>12800</v>
      </c>
      <c r="S748" s="491">
        <v>13700</v>
      </c>
      <c r="T748" s="489">
        <v>11800</v>
      </c>
      <c r="U748" s="490">
        <v>12733.33</v>
      </c>
      <c r="V748" s="491">
        <v>13700</v>
      </c>
      <c r="W748" s="489">
        <v>11350</v>
      </c>
      <c r="X748" s="490">
        <v>12200</v>
      </c>
      <c r="Y748" s="491">
        <v>13500</v>
      </c>
      <c r="Z748" s="489">
        <v>11550</v>
      </c>
      <c r="AA748" s="490">
        <v>12400</v>
      </c>
      <c r="AB748" s="491">
        <v>13700</v>
      </c>
      <c r="AC748" s="489">
        <v>11850</v>
      </c>
      <c r="AD748" s="490">
        <v>12800</v>
      </c>
      <c r="AE748" s="491">
        <v>13700</v>
      </c>
      <c r="AF748" s="489">
        <v>11550</v>
      </c>
      <c r="AG748" s="490">
        <v>12400</v>
      </c>
      <c r="AH748" s="491">
        <v>13700</v>
      </c>
      <c r="AI748" s="490">
        <v>11450</v>
      </c>
      <c r="AJ748" s="490">
        <v>12300</v>
      </c>
      <c r="AK748" s="491">
        <v>13600</v>
      </c>
      <c r="AM748" s="103"/>
      <c r="AN748" s="103"/>
      <c r="AO748" s="103"/>
    </row>
    <row r="749" spans="1:41" s="11" customFormat="1" x14ac:dyDescent="0.25">
      <c r="A749" s="719"/>
      <c r="B749" s="28"/>
      <c r="C749" s="62" t="s">
        <v>537</v>
      </c>
      <c r="D749" s="31" t="s">
        <v>27</v>
      </c>
      <c r="E749" s="59">
        <f t="shared" si="67"/>
        <v>14966.666666666666</v>
      </c>
      <c r="G749" s="32">
        <f t="shared" si="68"/>
        <v>27</v>
      </c>
      <c r="H749" s="498">
        <f t="shared" si="69"/>
        <v>13661.111111111111</v>
      </c>
      <c r="I749" s="501">
        <f t="shared" si="70"/>
        <v>14059.258888888889</v>
      </c>
      <c r="J749" s="499">
        <f t="shared" si="71"/>
        <v>14966.666666666666</v>
      </c>
      <c r="K749" s="498">
        <v>13850</v>
      </c>
      <c r="L749" s="501">
        <v>14300</v>
      </c>
      <c r="M749" s="500">
        <v>15000</v>
      </c>
      <c r="N749" s="498">
        <v>13700</v>
      </c>
      <c r="O749" s="501">
        <v>14100</v>
      </c>
      <c r="P749" s="500">
        <v>15000</v>
      </c>
      <c r="Q749" s="498">
        <v>13850</v>
      </c>
      <c r="R749" s="501">
        <v>14300</v>
      </c>
      <c r="S749" s="500">
        <v>15000</v>
      </c>
      <c r="T749" s="498">
        <v>13800</v>
      </c>
      <c r="U749" s="501">
        <v>14233.33</v>
      </c>
      <c r="V749" s="500">
        <v>15000</v>
      </c>
      <c r="W749" s="498">
        <v>13350</v>
      </c>
      <c r="X749" s="501">
        <v>13700</v>
      </c>
      <c r="Y749" s="500">
        <v>14800</v>
      </c>
      <c r="Z749" s="498">
        <v>13550</v>
      </c>
      <c r="AA749" s="501">
        <v>13900</v>
      </c>
      <c r="AB749" s="500">
        <v>15000</v>
      </c>
      <c r="AC749" s="498">
        <v>13850</v>
      </c>
      <c r="AD749" s="501">
        <v>14300</v>
      </c>
      <c r="AE749" s="500">
        <v>15000</v>
      </c>
      <c r="AF749" s="498">
        <v>13550</v>
      </c>
      <c r="AG749" s="501">
        <v>13900</v>
      </c>
      <c r="AH749" s="500">
        <v>15000</v>
      </c>
      <c r="AI749" s="501">
        <v>13450</v>
      </c>
      <c r="AJ749" s="501">
        <v>13800</v>
      </c>
      <c r="AK749" s="500">
        <v>14900</v>
      </c>
      <c r="AM749" s="103"/>
      <c r="AN749" s="103"/>
      <c r="AO749" s="103"/>
    </row>
    <row r="750" spans="1:41" s="11" customFormat="1" x14ac:dyDescent="0.25">
      <c r="A750" s="719"/>
      <c r="B750" s="28"/>
      <c r="C750" s="264" t="s">
        <v>536</v>
      </c>
      <c r="D750" s="496" t="s">
        <v>27</v>
      </c>
      <c r="E750" s="463">
        <f t="shared" si="67"/>
        <v>17966.666666666668</v>
      </c>
      <c r="G750" s="265">
        <f t="shared" si="68"/>
        <v>27</v>
      </c>
      <c r="H750" s="489">
        <f t="shared" si="69"/>
        <v>14661.111111111111</v>
      </c>
      <c r="I750" s="490">
        <f t="shared" si="70"/>
        <v>16559.258888888889</v>
      </c>
      <c r="J750" s="459">
        <f t="shared" si="71"/>
        <v>17966.666666666668</v>
      </c>
      <c r="K750" s="489">
        <v>14850</v>
      </c>
      <c r="L750" s="490">
        <v>16800</v>
      </c>
      <c r="M750" s="491">
        <v>18000</v>
      </c>
      <c r="N750" s="489">
        <v>14700</v>
      </c>
      <c r="O750" s="490">
        <v>16600</v>
      </c>
      <c r="P750" s="491">
        <v>18000</v>
      </c>
      <c r="Q750" s="489">
        <v>14850</v>
      </c>
      <c r="R750" s="490">
        <v>16800</v>
      </c>
      <c r="S750" s="491">
        <v>18000</v>
      </c>
      <c r="T750" s="489">
        <v>14800</v>
      </c>
      <c r="U750" s="490">
        <v>16733.330000000002</v>
      </c>
      <c r="V750" s="491">
        <v>18000</v>
      </c>
      <c r="W750" s="489">
        <v>14350</v>
      </c>
      <c r="X750" s="490">
        <v>16200</v>
      </c>
      <c r="Y750" s="491">
        <v>17800</v>
      </c>
      <c r="Z750" s="489">
        <v>14550</v>
      </c>
      <c r="AA750" s="490">
        <v>16400</v>
      </c>
      <c r="AB750" s="491">
        <v>18000</v>
      </c>
      <c r="AC750" s="489">
        <v>14850</v>
      </c>
      <c r="AD750" s="490">
        <v>16800</v>
      </c>
      <c r="AE750" s="491">
        <v>18000</v>
      </c>
      <c r="AF750" s="489">
        <v>14550</v>
      </c>
      <c r="AG750" s="490">
        <v>16400</v>
      </c>
      <c r="AH750" s="491">
        <v>18000</v>
      </c>
      <c r="AI750" s="490">
        <v>14450</v>
      </c>
      <c r="AJ750" s="490">
        <v>16300</v>
      </c>
      <c r="AK750" s="491">
        <v>17900</v>
      </c>
      <c r="AM750" s="103"/>
      <c r="AN750" s="103"/>
      <c r="AO750" s="103"/>
    </row>
    <row r="751" spans="1:41" s="11" customFormat="1" x14ac:dyDescent="0.25">
      <c r="A751" s="719"/>
      <c r="B751" s="28"/>
      <c r="C751" s="62" t="s">
        <v>530</v>
      </c>
      <c r="D751" s="31" t="s">
        <v>27</v>
      </c>
      <c r="E751" s="59">
        <f t="shared" si="67"/>
        <v>5166.666666666667</v>
      </c>
      <c r="G751" s="32">
        <f t="shared" si="68"/>
        <v>27</v>
      </c>
      <c r="H751" s="498">
        <f t="shared" si="69"/>
        <v>4061.1111111111113</v>
      </c>
      <c r="I751" s="501">
        <f t="shared" si="70"/>
        <v>4459.2588888888895</v>
      </c>
      <c r="J751" s="499">
        <f t="shared" si="71"/>
        <v>5166.666666666667</v>
      </c>
      <c r="K751" s="498">
        <v>4250</v>
      </c>
      <c r="L751" s="501">
        <v>4700</v>
      </c>
      <c r="M751" s="500">
        <v>5200</v>
      </c>
      <c r="N751" s="498">
        <v>4100</v>
      </c>
      <c r="O751" s="501">
        <v>4500</v>
      </c>
      <c r="P751" s="500">
        <v>5200</v>
      </c>
      <c r="Q751" s="498">
        <v>4250</v>
      </c>
      <c r="R751" s="501">
        <v>4700</v>
      </c>
      <c r="S751" s="500">
        <v>5200</v>
      </c>
      <c r="T751" s="498">
        <v>4200</v>
      </c>
      <c r="U751" s="501">
        <v>4633.33</v>
      </c>
      <c r="V751" s="500">
        <v>5200</v>
      </c>
      <c r="W751" s="498">
        <v>3750</v>
      </c>
      <c r="X751" s="501">
        <v>4100</v>
      </c>
      <c r="Y751" s="500">
        <v>5000</v>
      </c>
      <c r="Z751" s="498">
        <v>3950</v>
      </c>
      <c r="AA751" s="501">
        <v>4300</v>
      </c>
      <c r="AB751" s="500">
        <v>5200</v>
      </c>
      <c r="AC751" s="498">
        <v>4250</v>
      </c>
      <c r="AD751" s="501">
        <v>4700</v>
      </c>
      <c r="AE751" s="500">
        <v>5200</v>
      </c>
      <c r="AF751" s="498">
        <v>3950</v>
      </c>
      <c r="AG751" s="501">
        <v>4300</v>
      </c>
      <c r="AH751" s="500">
        <v>5200</v>
      </c>
      <c r="AI751" s="501">
        <v>3850</v>
      </c>
      <c r="AJ751" s="501">
        <v>4200</v>
      </c>
      <c r="AK751" s="500">
        <v>5100</v>
      </c>
      <c r="AM751" s="103"/>
      <c r="AN751" s="103"/>
      <c r="AO751" s="103"/>
    </row>
    <row r="752" spans="1:41" s="11" customFormat="1" x14ac:dyDescent="0.25">
      <c r="A752" s="719"/>
      <c r="B752" s="28"/>
      <c r="C752" s="264" t="s">
        <v>529</v>
      </c>
      <c r="D752" s="496" t="s">
        <v>27</v>
      </c>
      <c r="E752" s="463">
        <f t="shared" si="67"/>
        <v>8966.6666666666661</v>
      </c>
      <c r="G752" s="265">
        <f t="shared" si="68"/>
        <v>27</v>
      </c>
      <c r="H752" s="489">
        <f t="shared" si="69"/>
        <v>6661.1111111111113</v>
      </c>
      <c r="I752" s="490">
        <f t="shared" si="70"/>
        <v>7559.2588888888895</v>
      </c>
      <c r="J752" s="459">
        <f t="shared" si="71"/>
        <v>8966.6666666666661</v>
      </c>
      <c r="K752" s="489">
        <v>6850</v>
      </c>
      <c r="L752" s="490">
        <v>7800</v>
      </c>
      <c r="M752" s="491">
        <v>9000</v>
      </c>
      <c r="N752" s="489">
        <v>6700</v>
      </c>
      <c r="O752" s="490">
        <v>7600</v>
      </c>
      <c r="P752" s="491">
        <v>9000</v>
      </c>
      <c r="Q752" s="489">
        <v>6850</v>
      </c>
      <c r="R752" s="490">
        <v>7800</v>
      </c>
      <c r="S752" s="491">
        <v>9000</v>
      </c>
      <c r="T752" s="489">
        <v>6800</v>
      </c>
      <c r="U752" s="490">
        <v>7733.33</v>
      </c>
      <c r="V752" s="491">
        <v>9000</v>
      </c>
      <c r="W752" s="489">
        <v>6350</v>
      </c>
      <c r="X752" s="490">
        <v>7200</v>
      </c>
      <c r="Y752" s="491">
        <v>8800</v>
      </c>
      <c r="Z752" s="489">
        <v>6550</v>
      </c>
      <c r="AA752" s="490">
        <v>7400</v>
      </c>
      <c r="AB752" s="491">
        <v>9000</v>
      </c>
      <c r="AC752" s="489">
        <v>6850</v>
      </c>
      <c r="AD752" s="490">
        <v>7800</v>
      </c>
      <c r="AE752" s="491">
        <v>9000</v>
      </c>
      <c r="AF752" s="489">
        <v>6550</v>
      </c>
      <c r="AG752" s="490">
        <v>7400</v>
      </c>
      <c r="AH752" s="491">
        <v>9000</v>
      </c>
      <c r="AI752" s="490">
        <v>6450</v>
      </c>
      <c r="AJ752" s="490">
        <v>7300</v>
      </c>
      <c r="AK752" s="491">
        <v>8900</v>
      </c>
      <c r="AM752" s="103"/>
      <c r="AN752" s="103"/>
      <c r="AO752" s="103"/>
    </row>
    <row r="753" spans="1:41" s="11" customFormat="1" x14ac:dyDescent="0.25">
      <c r="A753" s="719"/>
      <c r="B753" s="28"/>
      <c r="C753" s="62" t="s">
        <v>528</v>
      </c>
      <c r="D753" s="31" t="s">
        <v>27</v>
      </c>
      <c r="E753" s="59">
        <f t="shared" si="67"/>
        <v>13966.666666666666</v>
      </c>
      <c r="G753" s="32">
        <f t="shared" si="68"/>
        <v>27</v>
      </c>
      <c r="H753" s="498">
        <f t="shared" si="69"/>
        <v>11661.111111111111</v>
      </c>
      <c r="I753" s="501">
        <f t="shared" si="70"/>
        <v>12559.258888888889</v>
      </c>
      <c r="J753" s="499">
        <f t="shared" si="71"/>
        <v>13966.666666666666</v>
      </c>
      <c r="K753" s="498">
        <v>11850</v>
      </c>
      <c r="L753" s="501">
        <v>12800</v>
      </c>
      <c r="M753" s="500">
        <v>14000</v>
      </c>
      <c r="N753" s="498">
        <v>11700</v>
      </c>
      <c r="O753" s="501">
        <v>12600</v>
      </c>
      <c r="P753" s="500">
        <v>14000</v>
      </c>
      <c r="Q753" s="498">
        <v>11850</v>
      </c>
      <c r="R753" s="501">
        <v>12800</v>
      </c>
      <c r="S753" s="500">
        <v>14000</v>
      </c>
      <c r="T753" s="498">
        <v>11800</v>
      </c>
      <c r="U753" s="501">
        <v>12733.33</v>
      </c>
      <c r="V753" s="500">
        <v>14000</v>
      </c>
      <c r="W753" s="498">
        <v>11350</v>
      </c>
      <c r="X753" s="501">
        <v>12200</v>
      </c>
      <c r="Y753" s="500">
        <v>13800</v>
      </c>
      <c r="Z753" s="498">
        <v>11550</v>
      </c>
      <c r="AA753" s="501">
        <v>12400</v>
      </c>
      <c r="AB753" s="500">
        <v>14000</v>
      </c>
      <c r="AC753" s="498">
        <v>11850</v>
      </c>
      <c r="AD753" s="501">
        <v>12800</v>
      </c>
      <c r="AE753" s="500">
        <v>14000</v>
      </c>
      <c r="AF753" s="498">
        <v>11550</v>
      </c>
      <c r="AG753" s="501">
        <v>12400</v>
      </c>
      <c r="AH753" s="500">
        <v>14000</v>
      </c>
      <c r="AI753" s="501">
        <v>11450</v>
      </c>
      <c r="AJ753" s="501">
        <v>12300</v>
      </c>
      <c r="AK753" s="500">
        <v>13900</v>
      </c>
      <c r="AM753" s="103"/>
      <c r="AN753" s="103"/>
      <c r="AO753" s="103"/>
    </row>
    <row r="754" spans="1:41" s="11" customFormat="1" x14ac:dyDescent="0.25">
      <c r="A754" s="719"/>
      <c r="B754" s="28"/>
      <c r="C754" s="264" t="s">
        <v>527</v>
      </c>
      <c r="D754" s="496" t="s">
        <v>27</v>
      </c>
      <c r="E754" s="463">
        <f t="shared" si="67"/>
        <v>14966.666666666666</v>
      </c>
      <c r="G754" s="265">
        <f t="shared" si="68"/>
        <v>27</v>
      </c>
      <c r="H754" s="489">
        <f t="shared" si="69"/>
        <v>13161.111111111111</v>
      </c>
      <c r="I754" s="490">
        <f t="shared" si="70"/>
        <v>14559.258888888889</v>
      </c>
      <c r="J754" s="459">
        <f t="shared" si="71"/>
        <v>14966.666666666666</v>
      </c>
      <c r="K754" s="489">
        <v>13350</v>
      </c>
      <c r="L754" s="490">
        <v>14800</v>
      </c>
      <c r="M754" s="491">
        <v>15000</v>
      </c>
      <c r="N754" s="489">
        <v>13200</v>
      </c>
      <c r="O754" s="490">
        <v>14600</v>
      </c>
      <c r="P754" s="491">
        <v>15000</v>
      </c>
      <c r="Q754" s="489">
        <v>13350</v>
      </c>
      <c r="R754" s="490">
        <v>14800</v>
      </c>
      <c r="S754" s="491">
        <v>15000</v>
      </c>
      <c r="T754" s="489">
        <v>13300</v>
      </c>
      <c r="U754" s="490">
        <v>14733.33</v>
      </c>
      <c r="V754" s="491">
        <v>15000</v>
      </c>
      <c r="W754" s="489">
        <v>12850</v>
      </c>
      <c r="X754" s="490">
        <v>14200</v>
      </c>
      <c r="Y754" s="491">
        <v>14800</v>
      </c>
      <c r="Z754" s="489">
        <v>13050</v>
      </c>
      <c r="AA754" s="490">
        <v>14400</v>
      </c>
      <c r="AB754" s="491">
        <v>15000</v>
      </c>
      <c r="AC754" s="489">
        <v>13350</v>
      </c>
      <c r="AD754" s="490">
        <v>14800</v>
      </c>
      <c r="AE754" s="491">
        <v>15000</v>
      </c>
      <c r="AF754" s="489">
        <v>13050</v>
      </c>
      <c r="AG754" s="490">
        <v>14400</v>
      </c>
      <c r="AH754" s="491">
        <v>15000</v>
      </c>
      <c r="AI754" s="490">
        <v>12950</v>
      </c>
      <c r="AJ754" s="490">
        <v>14300</v>
      </c>
      <c r="AK754" s="491">
        <v>14900</v>
      </c>
      <c r="AM754" s="103"/>
      <c r="AN754" s="103"/>
      <c r="AO754" s="103"/>
    </row>
    <row r="755" spans="1:41" s="11" customFormat="1" x14ac:dyDescent="0.25">
      <c r="A755" s="719"/>
      <c r="B755" s="28"/>
      <c r="C755" s="62" t="s">
        <v>526</v>
      </c>
      <c r="D755" s="31" t="s">
        <v>27</v>
      </c>
      <c r="E755" s="59">
        <f t="shared" si="67"/>
        <v>17966.666666666668</v>
      </c>
      <c r="G755" s="32">
        <f t="shared" si="68"/>
        <v>27</v>
      </c>
      <c r="H755" s="498">
        <f t="shared" si="69"/>
        <v>14661.111111111111</v>
      </c>
      <c r="I755" s="501">
        <f t="shared" si="70"/>
        <v>16759.258888888889</v>
      </c>
      <c r="J755" s="499">
        <f t="shared" si="71"/>
        <v>17966.666666666668</v>
      </c>
      <c r="K755" s="498">
        <v>14850</v>
      </c>
      <c r="L755" s="501">
        <v>17000</v>
      </c>
      <c r="M755" s="500">
        <v>18000</v>
      </c>
      <c r="N755" s="498">
        <v>14700</v>
      </c>
      <c r="O755" s="501">
        <v>16800</v>
      </c>
      <c r="P755" s="500">
        <v>18000</v>
      </c>
      <c r="Q755" s="498">
        <v>14850</v>
      </c>
      <c r="R755" s="501">
        <v>17000</v>
      </c>
      <c r="S755" s="500">
        <v>18000</v>
      </c>
      <c r="T755" s="498">
        <v>14800</v>
      </c>
      <c r="U755" s="501">
        <v>16933.330000000002</v>
      </c>
      <c r="V755" s="500">
        <v>18000</v>
      </c>
      <c r="W755" s="498">
        <v>14350</v>
      </c>
      <c r="X755" s="501">
        <v>16400</v>
      </c>
      <c r="Y755" s="500">
        <v>17800</v>
      </c>
      <c r="Z755" s="498">
        <v>14550</v>
      </c>
      <c r="AA755" s="501">
        <v>16600</v>
      </c>
      <c r="AB755" s="500">
        <v>18000</v>
      </c>
      <c r="AC755" s="498">
        <v>14850</v>
      </c>
      <c r="AD755" s="501">
        <v>17000</v>
      </c>
      <c r="AE755" s="500">
        <v>18000</v>
      </c>
      <c r="AF755" s="498">
        <v>14550</v>
      </c>
      <c r="AG755" s="501">
        <v>16600</v>
      </c>
      <c r="AH755" s="500">
        <v>18000</v>
      </c>
      <c r="AI755" s="501">
        <v>14450</v>
      </c>
      <c r="AJ755" s="501">
        <v>16500</v>
      </c>
      <c r="AK755" s="500">
        <v>17900</v>
      </c>
      <c r="AM755" s="103"/>
      <c r="AN755" s="103"/>
      <c r="AO755" s="103"/>
    </row>
    <row r="756" spans="1:41" s="11" customFormat="1" x14ac:dyDescent="0.25">
      <c r="A756" s="719"/>
      <c r="B756" s="28"/>
      <c r="C756" s="264" t="s">
        <v>545</v>
      </c>
      <c r="D756" s="496" t="s">
        <v>27</v>
      </c>
      <c r="E756" s="463">
        <f t="shared" si="67"/>
        <v>5266.666666666667</v>
      </c>
      <c r="G756" s="265">
        <f t="shared" si="68"/>
        <v>27</v>
      </c>
      <c r="H756" s="489">
        <f t="shared" si="69"/>
        <v>4161.1111111111113</v>
      </c>
      <c r="I756" s="490">
        <f t="shared" si="70"/>
        <v>4559.2588888888895</v>
      </c>
      <c r="J756" s="459">
        <f t="shared" si="71"/>
        <v>5266.666666666667</v>
      </c>
      <c r="K756" s="489">
        <v>4350</v>
      </c>
      <c r="L756" s="490">
        <v>4800</v>
      </c>
      <c r="M756" s="491">
        <v>5300</v>
      </c>
      <c r="N756" s="489">
        <v>4200</v>
      </c>
      <c r="O756" s="490">
        <v>4600</v>
      </c>
      <c r="P756" s="491">
        <v>5300</v>
      </c>
      <c r="Q756" s="489">
        <v>4350</v>
      </c>
      <c r="R756" s="490">
        <v>4800</v>
      </c>
      <c r="S756" s="491">
        <v>5300</v>
      </c>
      <c r="T756" s="489">
        <v>4300</v>
      </c>
      <c r="U756" s="490">
        <v>4733.33</v>
      </c>
      <c r="V756" s="491">
        <v>5300</v>
      </c>
      <c r="W756" s="489">
        <v>3850</v>
      </c>
      <c r="X756" s="490">
        <v>4200</v>
      </c>
      <c r="Y756" s="491">
        <v>5100</v>
      </c>
      <c r="Z756" s="489">
        <v>4050</v>
      </c>
      <c r="AA756" s="490">
        <v>4400</v>
      </c>
      <c r="AB756" s="491">
        <v>5300</v>
      </c>
      <c r="AC756" s="489">
        <v>4350</v>
      </c>
      <c r="AD756" s="490">
        <v>4800</v>
      </c>
      <c r="AE756" s="491">
        <v>5300</v>
      </c>
      <c r="AF756" s="489">
        <v>4050</v>
      </c>
      <c r="AG756" s="490">
        <v>4400</v>
      </c>
      <c r="AH756" s="491">
        <v>5300</v>
      </c>
      <c r="AI756" s="490">
        <v>3950</v>
      </c>
      <c r="AJ756" s="490">
        <v>4300</v>
      </c>
      <c r="AK756" s="491">
        <v>5200</v>
      </c>
      <c r="AM756" s="103"/>
      <c r="AN756" s="103"/>
      <c r="AO756" s="103"/>
    </row>
    <row r="757" spans="1:41" s="11" customFormat="1" x14ac:dyDescent="0.25">
      <c r="A757" s="719"/>
      <c r="B757" s="28"/>
      <c r="C757" s="62" t="s">
        <v>544</v>
      </c>
      <c r="D757" s="31" t="s">
        <v>27</v>
      </c>
      <c r="E757" s="59">
        <f t="shared" si="67"/>
        <v>8966.6666666666661</v>
      </c>
      <c r="G757" s="32">
        <f t="shared" si="68"/>
        <v>27</v>
      </c>
      <c r="H757" s="498">
        <f t="shared" si="69"/>
        <v>6661.1111111111113</v>
      </c>
      <c r="I757" s="501">
        <f t="shared" si="70"/>
        <v>7559.2588888888895</v>
      </c>
      <c r="J757" s="499">
        <f t="shared" si="71"/>
        <v>8966.6666666666661</v>
      </c>
      <c r="K757" s="498">
        <v>6850</v>
      </c>
      <c r="L757" s="501">
        <v>7800</v>
      </c>
      <c r="M757" s="500">
        <v>9000</v>
      </c>
      <c r="N757" s="498">
        <v>6700</v>
      </c>
      <c r="O757" s="501">
        <v>7600</v>
      </c>
      <c r="P757" s="500">
        <v>9000</v>
      </c>
      <c r="Q757" s="498">
        <v>6850</v>
      </c>
      <c r="R757" s="501">
        <v>7800</v>
      </c>
      <c r="S757" s="500">
        <v>9000</v>
      </c>
      <c r="T757" s="498">
        <v>6800</v>
      </c>
      <c r="U757" s="501">
        <v>7733.33</v>
      </c>
      <c r="V757" s="500">
        <v>9000</v>
      </c>
      <c r="W757" s="498">
        <v>6350</v>
      </c>
      <c r="X757" s="501">
        <v>7200</v>
      </c>
      <c r="Y757" s="500">
        <v>8800</v>
      </c>
      <c r="Z757" s="498">
        <v>6550</v>
      </c>
      <c r="AA757" s="501">
        <v>7400</v>
      </c>
      <c r="AB757" s="500">
        <v>9000</v>
      </c>
      <c r="AC757" s="498">
        <v>6850</v>
      </c>
      <c r="AD757" s="501">
        <v>7800</v>
      </c>
      <c r="AE757" s="500">
        <v>9000</v>
      </c>
      <c r="AF757" s="498">
        <v>6550</v>
      </c>
      <c r="AG757" s="501">
        <v>7400</v>
      </c>
      <c r="AH757" s="500">
        <v>9000</v>
      </c>
      <c r="AI757" s="501">
        <v>6450</v>
      </c>
      <c r="AJ757" s="501">
        <v>7300</v>
      </c>
      <c r="AK757" s="500">
        <v>8900</v>
      </c>
      <c r="AM757" s="103"/>
      <c r="AN757" s="103"/>
      <c r="AO757" s="103"/>
    </row>
    <row r="758" spans="1:41" s="11" customFormat="1" x14ac:dyDescent="0.25">
      <c r="A758" s="719"/>
      <c r="B758" s="28"/>
      <c r="C758" s="264" t="s">
        <v>543</v>
      </c>
      <c r="D758" s="496" t="s">
        <v>27</v>
      </c>
      <c r="E758" s="463">
        <f t="shared" si="67"/>
        <v>13966.666666666666</v>
      </c>
      <c r="G758" s="265">
        <f t="shared" si="68"/>
        <v>27</v>
      </c>
      <c r="H758" s="489">
        <f t="shared" si="69"/>
        <v>12161.111111111111</v>
      </c>
      <c r="I758" s="490">
        <f t="shared" si="70"/>
        <v>12559.258888888889</v>
      </c>
      <c r="J758" s="459">
        <f t="shared" si="71"/>
        <v>13966.666666666666</v>
      </c>
      <c r="K758" s="489">
        <v>12350</v>
      </c>
      <c r="L758" s="490">
        <v>12800</v>
      </c>
      <c r="M758" s="491">
        <v>14000</v>
      </c>
      <c r="N758" s="489">
        <v>12200</v>
      </c>
      <c r="O758" s="490">
        <v>12600</v>
      </c>
      <c r="P758" s="491">
        <v>14000</v>
      </c>
      <c r="Q758" s="489">
        <v>12350</v>
      </c>
      <c r="R758" s="490">
        <v>12800</v>
      </c>
      <c r="S758" s="491">
        <v>14000</v>
      </c>
      <c r="T758" s="489">
        <v>12300</v>
      </c>
      <c r="U758" s="490">
        <v>12733.33</v>
      </c>
      <c r="V758" s="491">
        <v>14000</v>
      </c>
      <c r="W758" s="489">
        <v>11850</v>
      </c>
      <c r="X758" s="490">
        <v>12200</v>
      </c>
      <c r="Y758" s="491">
        <v>13800</v>
      </c>
      <c r="Z758" s="489">
        <v>12050</v>
      </c>
      <c r="AA758" s="490">
        <v>12400</v>
      </c>
      <c r="AB758" s="491">
        <v>14000</v>
      </c>
      <c r="AC758" s="489">
        <v>12350</v>
      </c>
      <c r="AD758" s="490">
        <v>12800</v>
      </c>
      <c r="AE758" s="491">
        <v>14000</v>
      </c>
      <c r="AF758" s="489">
        <v>12050</v>
      </c>
      <c r="AG758" s="490">
        <v>12400</v>
      </c>
      <c r="AH758" s="491">
        <v>14000</v>
      </c>
      <c r="AI758" s="490">
        <v>11950</v>
      </c>
      <c r="AJ758" s="490">
        <v>12300</v>
      </c>
      <c r="AK758" s="491">
        <v>13900</v>
      </c>
      <c r="AM758" s="103"/>
      <c r="AN758" s="103"/>
      <c r="AO758" s="103"/>
    </row>
    <row r="759" spans="1:41" s="11" customFormat="1" x14ac:dyDescent="0.25">
      <c r="A759" s="719"/>
      <c r="B759" s="28"/>
      <c r="C759" s="62" t="s">
        <v>542</v>
      </c>
      <c r="D759" s="31" t="s">
        <v>27</v>
      </c>
      <c r="E759" s="59">
        <f t="shared" si="67"/>
        <v>14966.666666666666</v>
      </c>
      <c r="G759" s="32">
        <f t="shared" si="68"/>
        <v>27</v>
      </c>
      <c r="H759" s="498">
        <f t="shared" si="69"/>
        <v>13161.111111111111</v>
      </c>
      <c r="I759" s="501">
        <f t="shared" si="70"/>
        <v>13559.258888888889</v>
      </c>
      <c r="J759" s="499">
        <f t="shared" si="71"/>
        <v>14966.666666666666</v>
      </c>
      <c r="K759" s="498">
        <v>13350</v>
      </c>
      <c r="L759" s="501">
        <v>13800</v>
      </c>
      <c r="M759" s="500">
        <v>15000</v>
      </c>
      <c r="N759" s="498">
        <v>13200</v>
      </c>
      <c r="O759" s="501">
        <v>13600</v>
      </c>
      <c r="P759" s="500">
        <v>15000</v>
      </c>
      <c r="Q759" s="498">
        <v>13350</v>
      </c>
      <c r="R759" s="501">
        <v>13800</v>
      </c>
      <c r="S759" s="500">
        <v>15000</v>
      </c>
      <c r="T759" s="498">
        <v>13300</v>
      </c>
      <c r="U759" s="501">
        <v>13733.33</v>
      </c>
      <c r="V759" s="500">
        <v>15000</v>
      </c>
      <c r="W759" s="498">
        <v>12850</v>
      </c>
      <c r="X759" s="501">
        <v>13200</v>
      </c>
      <c r="Y759" s="500">
        <v>14800</v>
      </c>
      <c r="Z759" s="498">
        <v>13050</v>
      </c>
      <c r="AA759" s="501">
        <v>13400</v>
      </c>
      <c r="AB759" s="500">
        <v>15000</v>
      </c>
      <c r="AC759" s="498">
        <v>13350</v>
      </c>
      <c r="AD759" s="501">
        <v>13800</v>
      </c>
      <c r="AE759" s="500">
        <v>15000</v>
      </c>
      <c r="AF759" s="498">
        <v>13050</v>
      </c>
      <c r="AG759" s="501">
        <v>13400</v>
      </c>
      <c r="AH759" s="500">
        <v>15000</v>
      </c>
      <c r="AI759" s="501">
        <v>12950</v>
      </c>
      <c r="AJ759" s="501">
        <v>13300</v>
      </c>
      <c r="AK759" s="500">
        <v>14900</v>
      </c>
      <c r="AM759" s="103"/>
      <c r="AN759" s="103"/>
      <c r="AO759" s="103"/>
    </row>
    <row r="760" spans="1:41" s="11" customFormat="1" x14ac:dyDescent="0.25">
      <c r="A760" s="719"/>
      <c r="B760" s="28"/>
      <c r="C760" s="264" t="s">
        <v>541</v>
      </c>
      <c r="D760" s="496" t="s">
        <v>27</v>
      </c>
      <c r="E760" s="463">
        <f t="shared" si="67"/>
        <v>18466.666666666668</v>
      </c>
      <c r="G760" s="265">
        <f t="shared" si="68"/>
        <v>27</v>
      </c>
      <c r="H760" s="489">
        <f t="shared" si="69"/>
        <v>14661.111111111111</v>
      </c>
      <c r="I760" s="490">
        <f t="shared" si="70"/>
        <v>16759.258888888889</v>
      </c>
      <c r="J760" s="459">
        <f t="shared" si="71"/>
        <v>18466.666666666668</v>
      </c>
      <c r="K760" s="489">
        <v>14850</v>
      </c>
      <c r="L760" s="490">
        <v>17000</v>
      </c>
      <c r="M760" s="491">
        <v>18500</v>
      </c>
      <c r="N760" s="489">
        <v>14700</v>
      </c>
      <c r="O760" s="490">
        <v>16800</v>
      </c>
      <c r="P760" s="491">
        <v>18500</v>
      </c>
      <c r="Q760" s="489">
        <v>14850</v>
      </c>
      <c r="R760" s="490">
        <v>17000</v>
      </c>
      <c r="S760" s="491">
        <v>18500</v>
      </c>
      <c r="T760" s="489">
        <v>14800</v>
      </c>
      <c r="U760" s="490">
        <v>16933.330000000002</v>
      </c>
      <c r="V760" s="491">
        <v>18500</v>
      </c>
      <c r="W760" s="489">
        <v>14350</v>
      </c>
      <c r="X760" s="490">
        <v>16400</v>
      </c>
      <c r="Y760" s="491">
        <v>18300</v>
      </c>
      <c r="Z760" s="489">
        <v>14550</v>
      </c>
      <c r="AA760" s="490">
        <v>16600</v>
      </c>
      <c r="AB760" s="491">
        <v>18500</v>
      </c>
      <c r="AC760" s="489">
        <v>14850</v>
      </c>
      <c r="AD760" s="490">
        <v>17000</v>
      </c>
      <c r="AE760" s="491">
        <v>18500</v>
      </c>
      <c r="AF760" s="489">
        <v>14550</v>
      </c>
      <c r="AG760" s="490">
        <v>16600</v>
      </c>
      <c r="AH760" s="491">
        <v>18500</v>
      </c>
      <c r="AI760" s="490">
        <v>14450</v>
      </c>
      <c r="AJ760" s="490">
        <v>16500</v>
      </c>
      <c r="AK760" s="491">
        <v>18400</v>
      </c>
      <c r="AM760" s="103"/>
      <c r="AN760" s="103"/>
      <c r="AO760" s="103"/>
    </row>
    <row r="761" spans="1:41" s="11" customFormat="1" x14ac:dyDescent="0.25">
      <c r="A761" s="719"/>
      <c r="B761" s="28"/>
      <c r="C761" s="62" t="s">
        <v>535</v>
      </c>
      <c r="D761" s="31" t="s">
        <v>27</v>
      </c>
      <c r="E761" s="59">
        <f t="shared" si="67"/>
        <v>11966.666666666666</v>
      </c>
      <c r="G761" s="32">
        <f t="shared" si="68"/>
        <v>27</v>
      </c>
      <c r="H761" s="498">
        <f t="shared" si="69"/>
        <v>9661.1111111111113</v>
      </c>
      <c r="I761" s="501">
        <f t="shared" si="70"/>
        <v>10359.258888888889</v>
      </c>
      <c r="J761" s="499">
        <f t="shared" si="71"/>
        <v>11966.666666666666</v>
      </c>
      <c r="K761" s="498">
        <v>9850</v>
      </c>
      <c r="L761" s="501">
        <v>10600</v>
      </c>
      <c r="M761" s="500">
        <v>12000</v>
      </c>
      <c r="N761" s="498">
        <v>9700</v>
      </c>
      <c r="O761" s="501">
        <v>10400</v>
      </c>
      <c r="P761" s="500">
        <v>12000</v>
      </c>
      <c r="Q761" s="498">
        <v>9850</v>
      </c>
      <c r="R761" s="501">
        <v>10600</v>
      </c>
      <c r="S761" s="500">
        <v>12000</v>
      </c>
      <c r="T761" s="498">
        <v>9800</v>
      </c>
      <c r="U761" s="501">
        <v>10533.33</v>
      </c>
      <c r="V761" s="500">
        <v>12000</v>
      </c>
      <c r="W761" s="498">
        <v>9350</v>
      </c>
      <c r="X761" s="501">
        <v>10000</v>
      </c>
      <c r="Y761" s="500">
        <v>11800</v>
      </c>
      <c r="Z761" s="498">
        <v>9550</v>
      </c>
      <c r="AA761" s="501">
        <v>10200</v>
      </c>
      <c r="AB761" s="500">
        <v>12000</v>
      </c>
      <c r="AC761" s="498">
        <v>9850</v>
      </c>
      <c r="AD761" s="501">
        <v>10600</v>
      </c>
      <c r="AE761" s="500">
        <v>12000</v>
      </c>
      <c r="AF761" s="498">
        <v>9550</v>
      </c>
      <c r="AG761" s="501">
        <v>10200</v>
      </c>
      <c r="AH761" s="500">
        <v>12000</v>
      </c>
      <c r="AI761" s="501">
        <v>9450</v>
      </c>
      <c r="AJ761" s="501">
        <v>10100</v>
      </c>
      <c r="AK761" s="500">
        <v>11900</v>
      </c>
      <c r="AM761" s="103"/>
      <c r="AN761" s="103"/>
      <c r="AO761" s="103"/>
    </row>
    <row r="762" spans="1:41" s="11" customFormat="1" x14ac:dyDescent="0.25">
      <c r="A762" s="719"/>
      <c r="B762" s="28"/>
      <c r="C762" s="264" t="s">
        <v>534</v>
      </c>
      <c r="D762" s="496" t="s">
        <v>27</v>
      </c>
      <c r="E762" s="463">
        <f t="shared" si="67"/>
        <v>13966.666666666666</v>
      </c>
      <c r="G762" s="265">
        <f t="shared" si="68"/>
        <v>27</v>
      </c>
      <c r="H762" s="489">
        <f t="shared" si="69"/>
        <v>11661.111111111111</v>
      </c>
      <c r="I762" s="490">
        <f t="shared" si="70"/>
        <v>12559.258888888889</v>
      </c>
      <c r="J762" s="459">
        <f t="shared" si="71"/>
        <v>13966.666666666666</v>
      </c>
      <c r="K762" s="489">
        <v>11850</v>
      </c>
      <c r="L762" s="490">
        <v>12800</v>
      </c>
      <c r="M762" s="491">
        <v>14000</v>
      </c>
      <c r="N762" s="489">
        <v>11700</v>
      </c>
      <c r="O762" s="490">
        <v>12600</v>
      </c>
      <c r="P762" s="491">
        <v>14000</v>
      </c>
      <c r="Q762" s="489">
        <v>11850</v>
      </c>
      <c r="R762" s="490">
        <v>12800</v>
      </c>
      <c r="S762" s="491">
        <v>14000</v>
      </c>
      <c r="T762" s="489">
        <v>11800</v>
      </c>
      <c r="U762" s="490">
        <v>12733.33</v>
      </c>
      <c r="V762" s="491">
        <v>14000</v>
      </c>
      <c r="W762" s="489">
        <v>11350</v>
      </c>
      <c r="X762" s="490">
        <v>12200</v>
      </c>
      <c r="Y762" s="491">
        <v>13800</v>
      </c>
      <c r="Z762" s="489">
        <v>11550</v>
      </c>
      <c r="AA762" s="490">
        <v>12400</v>
      </c>
      <c r="AB762" s="491">
        <v>14000</v>
      </c>
      <c r="AC762" s="489">
        <v>11850</v>
      </c>
      <c r="AD762" s="490">
        <v>12800</v>
      </c>
      <c r="AE762" s="491">
        <v>14000</v>
      </c>
      <c r="AF762" s="489">
        <v>11550</v>
      </c>
      <c r="AG762" s="490">
        <v>12400</v>
      </c>
      <c r="AH762" s="491">
        <v>14000</v>
      </c>
      <c r="AI762" s="490">
        <v>11450</v>
      </c>
      <c r="AJ762" s="490">
        <v>12300</v>
      </c>
      <c r="AK762" s="491">
        <v>13900</v>
      </c>
      <c r="AM762" s="103"/>
      <c r="AN762" s="103"/>
      <c r="AO762" s="103"/>
    </row>
    <row r="763" spans="1:41" s="11" customFormat="1" x14ac:dyDescent="0.25">
      <c r="A763" s="719"/>
      <c r="B763" s="28"/>
      <c r="C763" s="62" t="s">
        <v>533</v>
      </c>
      <c r="D763" s="31" t="s">
        <v>27</v>
      </c>
      <c r="E763" s="59">
        <f t="shared" si="67"/>
        <v>15966.666666666666</v>
      </c>
      <c r="G763" s="32">
        <f t="shared" si="68"/>
        <v>27</v>
      </c>
      <c r="H763" s="498">
        <f t="shared" si="69"/>
        <v>14161.111111111111</v>
      </c>
      <c r="I763" s="501">
        <f t="shared" si="70"/>
        <v>14059.258888888889</v>
      </c>
      <c r="J763" s="499">
        <f t="shared" si="71"/>
        <v>15966.666666666666</v>
      </c>
      <c r="K763" s="498">
        <v>14350</v>
      </c>
      <c r="L763" s="501">
        <v>14300</v>
      </c>
      <c r="M763" s="500">
        <v>16000</v>
      </c>
      <c r="N763" s="498">
        <v>14200</v>
      </c>
      <c r="O763" s="501">
        <v>14100</v>
      </c>
      <c r="P763" s="500">
        <v>16000</v>
      </c>
      <c r="Q763" s="498">
        <v>14350</v>
      </c>
      <c r="R763" s="501">
        <v>14300</v>
      </c>
      <c r="S763" s="500">
        <v>16000</v>
      </c>
      <c r="T763" s="498">
        <v>14300</v>
      </c>
      <c r="U763" s="501">
        <v>14233.33</v>
      </c>
      <c r="V763" s="500">
        <v>16000</v>
      </c>
      <c r="W763" s="498">
        <v>13850</v>
      </c>
      <c r="X763" s="501">
        <v>13700</v>
      </c>
      <c r="Y763" s="500">
        <v>15800</v>
      </c>
      <c r="Z763" s="498">
        <v>14050</v>
      </c>
      <c r="AA763" s="501">
        <v>13900</v>
      </c>
      <c r="AB763" s="500">
        <v>16000</v>
      </c>
      <c r="AC763" s="498">
        <v>14350</v>
      </c>
      <c r="AD763" s="501">
        <v>14300</v>
      </c>
      <c r="AE763" s="500">
        <v>16000</v>
      </c>
      <c r="AF763" s="498">
        <v>14050</v>
      </c>
      <c r="AG763" s="501">
        <v>13900</v>
      </c>
      <c r="AH763" s="500">
        <v>16000</v>
      </c>
      <c r="AI763" s="501">
        <v>13950</v>
      </c>
      <c r="AJ763" s="501">
        <v>13800</v>
      </c>
      <c r="AK763" s="500">
        <v>15900</v>
      </c>
      <c r="AM763" s="103"/>
      <c r="AN763" s="103"/>
      <c r="AO763" s="103"/>
    </row>
    <row r="764" spans="1:41" s="11" customFormat="1" x14ac:dyDescent="0.25">
      <c r="A764" s="719"/>
      <c r="B764" s="28"/>
      <c r="C764" s="264" t="s">
        <v>532</v>
      </c>
      <c r="D764" s="496" t="s">
        <v>27</v>
      </c>
      <c r="E764" s="463">
        <f t="shared" si="67"/>
        <v>17966.666666666668</v>
      </c>
      <c r="G764" s="265">
        <f t="shared" si="68"/>
        <v>27</v>
      </c>
      <c r="H764" s="489">
        <f t="shared" si="69"/>
        <v>15161.111111111111</v>
      </c>
      <c r="I764" s="490">
        <f t="shared" si="70"/>
        <v>17059.258888888889</v>
      </c>
      <c r="J764" s="459">
        <f t="shared" si="71"/>
        <v>17966.666666666668</v>
      </c>
      <c r="K764" s="489">
        <v>15350</v>
      </c>
      <c r="L764" s="490">
        <v>17300</v>
      </c>
      <c r="M764" s="491">
        <v>18000</v>
      </c>
      <c r="N764" s="489">
        <v>15200</v>
      </c>
      <c r="O764" s="490">
        <v>17100</v>
      </c>
      <c r="P764" s="491">
        <v>18000</v>
      </c>
      <c r="Q764" s="489">
        <v>15350</v>
      </c>
      <c r="R764" s="490">
        <v>17300</v>
      </c>
      <c r="S764" s="491">
        <v>18000</v>
      </c>
      <c r="T764" s="489">
        <v>15300</v>
      </c>
      <c r="U764" s="490">
        <v>17233.330000000002</v>
      </c>
      <c r="V764" s="491">
        <v>18000</v>
      </c>
      <c r="W764" s="489">
        <v>14850</v>
      </c>
      <c r="X764" s="490">
        <v>16700</v>
      </c>
      <c r="Y764" s="491">
        <v>17800</v>
      </c>
      <c r="Z764" s="489">
        <v>15050</v>
      </c>
      <c r="AA764" s="490">
        <v>16900</v>
      </c>
      <c r="AB764" s="491">
        <v>18000</v>
      </c>
      <c r="AC764" s="489">
        <v>15350</v>
      </c>
      <c r="AD764" s="490">
        <v>17300</v>
      </c>
      <c r="AE764" s="491">
        <v>18000</v>
      </c>
      <c r="AF764" s="489">
        <v>15050</v>
      </c>
      <c r="AG764" s="490">
        <v>16900</v>
      </c>
      <c r="AH764" s="491">
        <v>18000</v>
      </c>
      <c r="AI764" s="490">
        <v>14950</v>
      </c>
      <c r="AJ764" s="490">
        <v>16800</v>
      </c>
      <c r="AK764" s="491">
        <v>17900</v>
      </c>
      <c r="AM764" s="103"/>
      <c r="AN764" s="103"/>
      <c r="AO764" s="103"/>
    </row>
    <row r="765" spans="1:41" s="11" customFormat="1" x14ac:dyDescent="0.25">
      <c r="A765" s="719"/>
      <c r="B765" s="28"/>
      <c r="C765" s="62" t="s">
        <v>531</v>
      </c>
      <c r="D765" s="31" t="s">
        <v>27</v>
      </c>
      <c r="E765" s="59">
        <f t="shared" si="67"/>
        <v>20966.666666666668</v>
      </c>
      <c r="G765" s="32">
        <f t="shared" si="68"/>
        <v>27</v>
      </c>
      <c r="H765" s="498">
        <f t="shared" si="69"/>
        <v>17661.111111111109</v>
      </c>
      <c r="I765" s="501">
        <f t="shared" si="70"/>
        <v>19559.258888888889</v>
      </c>
      <c r="J765" s="499">
        <f t="shared" si="71"/>
        <v>20966.666666666668</v>
      </c>
      <c r="K765" s="498">
        <v>17850</v>
      </c>
      <c r="L765" s="501">
        <v>19800</v>
      </c>
      <c r="M765" s="500">
        <v>21000</v>
      </c>
      <c r="N765" s="498">
        <v>17700</v>
      </c>
      <c r="O765" s="501">
        <v>19600</v>
      </c>
      <c r="P765" s="500">
        <v>21000</v>
      </c>
      <c r="Q765" s="498">
        <v>17850</v>
      </c>
      <c r="R765" s="501">
        <v>19800</v>
      </c>
      <c r="S765" s="500">
        <v>21000</v>
      </c>
      <c r="T765" s="498">
        <v>17800</v>
      </c>
      <c r="U765" s="501">
        <v>19733.330000000002</v>
      </c>
      <c r="V765" s="500">
        <v>21000</v>
      </c>
      <c r="W765" s="498">
        <v>17350</v>
      </c>
      <c r="X765" s="501">
        <v>19200</v>
      </c>
      <c r="Y765" s="500">
        <v>20800</v>
      </c>
      <c r="Z765" s="498">
        <v>17550</v>
      </c>
      <c r="AA765" s="501">
        <v>19400</v>
      </c>
      <c r="AB765" s="500">
        <v>21000</v>
      </c>
      <c r="AC765" s="498">
        <v>17850</v>
      </c>
      <c r="AD765" s="501">
        <v>19800</v>
      </c>
      <c r="AE765" s="500">
        <v>21000</v>
      </c>
      <c r="AF765" s="498">
        <v>17550</v>
      </c>
      <c r="AG765" s="501">
        <v>19400</v>
      </c>
      <c r="AH765" s="500">
        <v>21000</v>
      </c>
      <c r="AI765" s="501">
        <v>17450</v>
      </c>
      <c r="AJ765" s="501">
        <v>19300</v>
      </c>
      <c r="AK765" s="500">
        <v>20900</v>
      </c>
      <c r="AM765" s="103"/>
      <c r="AN765" s="103"/>
      <c r="AO765" s="103"/>
    </row>
    <row r="766" spans="1:41" s="11" customFormat="1" x14ac:dyDescent="0.25">
      <c r="A766" s="719"/>
      <c r="B766" s="28"/>
      <c r="C766" s="264" t="s">
        <v>550</v>
      </c>
      <c r="D766" s="496" t="s">
        <v>27</v>
      </c>
      <c r="E766" s="463">
        <f t="shared" si="67"/>
        <v>5216.666666666667</v>
      </c>
      <c r="G766" s="265">
        <f t="shared" si="68"/>
        <v>27</v>
      </c>
      <c r="H766" s="489">
        <f t="shared" si="69"/>
        <v>4161.1111111111113</v>
      </c>
      <c r="I766" s="490">
        <f t="shared" si="70"/>
        <v>4559.2588888888895</v>
      </c>
      <c r="J766" s="459">
        <f t="shared" si="71"/>
        <v>5216.666666666667</v>
      </c>
      <c r="K766" s="489">
        <v>4350</v>
      </c>
      <c r="L766" s="490">
        <v>4800</v>
      </c>
      <c r="M766" s="491">
        <v>5250</v>
      </c>
      <c r="N766" s="489">
        <v>4200</v>
      </c>
      <c r="O766" s="490">
        <v>4600</v>
      </c>
      <c r="P766" s="491">
        <v>5250</v>
      </c>
      <c r="Q766" s="489">
        <v>4350</v>
      </c>
      <c r="R766" s="490">
        <v>4800</v>
      </c>
      <c r="S766" s="491">
        <v>5250</v>
      </c>
      <c r="T766" s="489">
        <v>4300</v>
      </c>
      <c r="U766" s="490">
        <v>4733.33</v>
      </c>
      <c r="V766" s="491">
        <v>5250</v>
      </c>
      <c r="W766" s="489">
        <v>3850</v>
      </c>
      <c r="X766" s="490">
        <v>4200</v>
      </c>
      <c r="Y766" s="491">
        <v>5050</v>
      </c>
      <c r="Z766" s="489">
        <v>4050</v>
      </c>
      <c r="AA766" s="490">
        <v>4400</v>
      </c>
      <c r="AB766" s="491">
        <v>5250</v>
      </c>
      <c r="AC766" s="489">
        <v>4350</v>
      </c>
      <c r="AD766" s="490">
        <v>4800</v>
      </c>
      <c r="AE766" s="491">
        <v>5250</v>
      </c>
      <c r="AF766" s="489">
        <v>4050</v>
      </c>
      <c r="AG766" s="490">
        <v>4400</v>
      </c>
      <c r="AH766" s="491">
        <v>5250</v>
      </c>
      <c r="AI766" s="490">
        <v>3950</v>
      </c>
      <c r="AJ766" s="490">
        <v>4300</v>
      </c>
      <c r="AK766" s="491">
        <v>5150</v>
      </c>
      <c r="AM766" s="103"/>
      <c r="AN766" s="103"/>
      <c r="AO766" s="103"/>
    </row>
    <row r="767" spans="1:41" s="11" customFormat="1" x14ac:dyDescent="0.25">
      <c r="A767" s="719"/>
      <c r="B767" s="28"/>
      <c r="C767" s="62" t="s">
        <v>549</v>
      </c>
      <c r="D767" s="31" t="s">
        <v>27</v>
      </c>
      <c r="E767" s="59">
        <f t="shared" si="67"/>
        <v>9966.6666666666661</v>
      </c>
      <c r="G767" s="32">
        <f t="shared" si="68"/>
        <v>27</v>
      </c>
      <c r="H767" s="498">
        <f t="shared" si="69"/>
        <v>6661.1111111111113</v>
      </c>
      <c r="I767" s="501">
        <f t="shared" si="70"/>
        <v>7559.2588888888895</v>
      </c>
      <c r="J767" s="499">
        <f t="shared" si="71"/>
        <v>9966.6666666666661</v>
      </c>
      <c r="K767" s="498">
        <v>6850</v>
      </c>
      <c r="L767" s="501">
        <v>7800</v>
      </c>
      <c r="M767" s="500">
        <v>10000</v>
      </c>
      <c r="N767" s="498">
        <v>6700</v>
      </c>
      <c r="O767" s="501">
        <v>7600</v>
      </c>
      <c r="P767" s="500">
        <v>10000</v>
      </c>
      <c r="Q767" s="498">
        <v>6850</v>
      </c>
      <c r="R767" s="501">
        <v>7800</v>
      </c>
      <c r="S767" s="500">
        <v>10000</v>
      </c>
      <c r="T767" s="498">
        <v>6800</v>
      </c>
      <c r="U767" s="501">
        <v>7733.33</v>
      </c>
      <c r="V767" s="500">
        <v>10000</v>
      </c>
      <c r="W767" s="498">
        <v>6350</v>
      </c>
      <c r="X767" s="501">
        <v>7200</v>
      </c>
      <c r="Y767" s="500">
        <v>9800</v>
      </c>
      <c r="Z767" s="498">
        <v>6550</v>
      </c>
      <c r="AA767" s="501">
        <v>7400</v>
      </c>
      <c r="AB767" s="500">
        <v>10000</v>
      </c>
      <c r="AC767" s="498">
        <v>6850</v>
      </c>
      <c r="AD767" s="501">
        <v>7800</v>
      </c>
      <c r="AE767" s="500">
        <v>10000</v>
      </c>
      <c r="AF767" s="498">
        <v>6550</v>
      </c>
      <c r="AG767" s="501">
        <v>7400</v>
      </c>
      <c r="AH767" s="500">
        <v>10000</v>
      </c>
      <c r="AI767" s="501">
        <v>6450</v>
      </c>
      <c r="AJ767" s="501">
        <v>7300</v>
      </c>
      <c r="AK767" s="500">
        <v>9900</v>
      </c>
      <c r="AM767" s="103"/>
      <c r="AN767" s="103"/>
      <c r="AO767" s="103"/>
    </row>
    <row r="768" spans="1:41" s="11" customFormat="1" x14ac:dyDescent="0.25">
      <c r="A768" s="719"/>
      <c r="B768" s="28"/>
      <c r="C768" s="264" t="s">
        <v>548</v>
      </c>
      <c r="D768" s="496" t="s">
        <v>27</v>
      </c>
      <c r="E768" s="463">
        <f t="shared" si="67"/>
        <v>13966.666666666666</v>
      </c>
      <c r="G768" s="265">
        <f t="shared" si="68"/>
        <v>27</v>
      </c>
      <c r="H768" s="489">
        <f t="shared" si="69"/>
        <v>12161.111111111111</v>
      </c>
      <c r="I768" s="490">
        <f t="shared" si="70"/>
        <v>12559.258888888889</v>
      </c>
      <c r="J768" s="459">
        <f t="shared" si="71"/>
        <v>13966.666666666666</v>
      </c>
      <c r="K768" s="489">
        <v>12350</v>
      </c>
      <c r="L768" s="490">
        <v>12800</v>
      </c>
      <c r="M768" s="491">
        <v>14000</v>
      </c>
      <c r="N768" s="489">
        <v>12200</v>
      </c>
      <c r="O768" s="490">
        <v>12600</v>
      </c>
      <c r="P768" s="491">
        <v>14000</v>
      </c>
      <c r="Q768" s="489">
        <v>12350</v>
      </c>
      <c r="R768" s="490">
        <v>12800</v>
      </c>
      <c r="S768" s="491">
        <v>14000</v>
      </c>
      <c r="T768" s="489">
        <v>12300</v>
      </c>
      <c r="U768" s="490">
        <v>12733.33</v>
      </c>
      <c r="V768" s="491">
        <v>14000</v>
      </c>
      <c r="W768" s="489">
        <v>11850</v>
      </c>
      <c r="X768" s="490">
        <v>12200</v>
      </c>
      <c r="Y768" s="491">
        <v>13800</v>
      </c>
      <c r="Z768" s="489">
        <v>12050</v>
      </c>
      <c r="AA768" s="490">
        <v>12400</v>
      </c>
      <c r="AB768" s="491">
        <v>14000</v>
      </c>
      <c r="AC768" s="489">
        <v>12350</v>
      </c>
      <c r="AD768" s="490">
        <v>12800</v>
      </c>
      <c r="AE768" s="491">
        <v>14000</v>
      </c>
      <c r="AF768" s="489">
        <v>12050</v>
      </c>
      <c r="AG768" s="490">
        <v>12400</v>
      </c>
      <c r="AH768" s="491">
        <v>14000</v>
      </c>
      <c r="AI768" s="490">
        <v>11950</v>
      </c>
      <c r="AJ768" s="490">
        <v>12300</v>
      </c>
      <c r="AK768" s="491">
        <v>13900</v>
      </c>
      <c r="AM768" s="103"/>
      <c r="AN768" s="103"/>
      <c r="AO768" s="103"/>
    </row>
    <row r="769" spans="1:41" s="11" customFormat="1" x14ac:dyDescent="0.25">
      <c r="A769" s="719"/>
      <c r="B769" s="28"/>
      <c r="C769" s="62" t="s">
        <v>547</v>
      </c>
      <c r="D769" s="31" t="s">
        <v>27</v>
      </c>
      <c r="E769" s="59">
        <f t="shared" si="67"/>
        <v>14966.666666666666</v>
      </c>
      <c r="G769" s="32">
        <f t="shared" si="68"/>
        <v>27</v>
      </c>
      <c r="H769" s="498">
        <f t="shared" si="69"/>
        <v>13161.111111111111</v>
      </c>
      <c r="I769" s="501">
        <f t="shared" si="70"/>
        <v>13559.258888888889</v>
      </c>
      <c r="J769" s="499">
        <f t="shared" si="71"/>
        <v>14966.666666666666</v>
      </c>
      <c r="K769" s="498">
        <v>13350</v>
      </c>
      <c r="L769" s="501">
        <v>13800</v>
      </c>
      <c r="M769" s="500">
        <v>15000</v>
      </c>
      <c r="N769" s="498">
        <v>13200</v>
      </c>
      <c r="O769" s="501">
        <v>13600</v>
      </c>
      <c r="P769" s="500">
        <v>15000</v>
      </c>
      <c r="Q769" s="498">
        <v>13350</v>
      </c>
      <c r="R769" s="501">
        <v>13800</v>
      </c>
      <c r="S769" s="500">
        <v>15000</v>
      </c>
      <c r="T769" s="498">
        <v>13300</v>
      </c>
      <c r="U769" s="501">
        <v>13733.33</v>
      </c>
      <c r="V769" s="500">
        <v>15000</v>
      </c>
      <c r="W769" s="498">
        <v>12850</v>
      </c>
      <c r="X769" s="501">
        <v>13200</v>
      </c>
      <c r="Y769" s="500">
        <v>14800</v>
      </c>
      <c r="Z769" s="498">
        <v>13050</v>
      </c>
      <c r="AA769" s="501">
        <v>13400</v>
      </c>
      <c r="AB769" s="500">
        <v>15000</v>
      </c>
      <c r="AC769" s="498">
        <v>13350</v>
      </c>
      <c r="AD769" s="501">
        <v>13800</v>
      </c>
      <c r="AE769" s="500">
        <v>15000</v>
      </c>
      <c r="AF769" s="498">
        <v>13050</v>
      </c>
      <c r="AG769" s="501">
        <v>13400</v>
      </c>
      <c r="AH769" s="500">
        <v>15000</v>
      </c>
      <c r="AI769" s="501">
        <v>12950</v>
      </c>
      <c r="AJ769" s="501">
        <v>13300</v>
      </c>
      <c r="AK769" s="500">
        <v>14900</v>
      </c>
      <c r="AM769" s="103"/>
      <c r="AN769" s="103"/>
      <c r="AO769" s="103"/>
    </row>
    <row r="770" spans="1:41" s="11" customFormat="1" ht="15.75" thickBot="1" x14ac:dyDescent="0.3">
      <c r="A770" s="720"/>
      <c r="B770" s="28"/>
      <c r="C770" s="272" t="s">
        <v>546</v>
      </c>
      <c r="D770" s="497" t="s">
        <v>27</v>
      </c>
      <c r="E770" s="465">
        <f t="shared" si="67"/>
        <v>18466.666666666668</v>
      </c>
      <c r="G770" s="273">
        <f t="shared" si="68"/>
        <v>27</v>
      </c>
      <c r="H770" s="534">
        <f t="shared" si="69"/>
        <v>14661.111111111111</v>
      </c>
      <c r="I770" s="536">
        <f t="shared" si="70"/>
        <v>16759.258888888889</v>
      </c>
      <c r="J770" s="495">
        <f t="shared" si="71"/>
        <v>18466.666666666668</v>
      </c>
      <c r="K770" s="534">
        <v>14850</v>
      </c>
      <c r="L770" s="536">
        <v>17000</v>
      </c>
      <c r="M770" s="535">
        <v>18500</v>
      </c>
      <c r="N770" s="534">
        <v>14700</v>
      </c>
      <c r="O770" s="536">
        <v>16800</v>
      </c>
      <c r="P770" s="535">
        <v>18500</v>
      </c>
      <c r="Q770" s="534">
        <v>14850</v>
      </c>
      <c r="R770" s="536">
        <v>17000</v>
      </c>
      <c r="S770" s="535">
        <v>18500</v>
      </c>
      <c r="T770" s="534">
        <v>14800</v>
      </c>
      <c r="U770" s="536">
        <v>16933.330000000002</v>
      </c>
      <c r="V770" s="535">
        <v>18500</v>
      </c>
      <c r="W770" s="534">
        <v>14350</v>
      </c>
      <c r="X770" s="536">
        <v>16400</v>
      </c>
      <c r="Y770" s="535">
        <v>18300</v>
      </c>
      <c r="Z770" s="534">
        <v>14550</v>
      </c>
      <c r="AA770" s="536">
        <v>16600</v>
      </c>
      <c r="AB770" s="535">
        <v>18500</v>
      </c>
      <c r="AC770" s="534">
        <v>14850</v>
      </c>
      <c r="AD770" s="536">
        <v>17000</v>
      </c>
      <c r="AE770" s="535">
        <v>18500</v>
      </c>
      <c r="AF770" s="534">
        <v>14550</v>
      </c>
      <c r="AG770" s="536">
        <v>16600</v>
      </c>
      <c r="AH770" s="535">
        <v>18500</v>
      </c>
      <c r="AI770" s="536">
        <v>14450</v>
      </c>
      <c r="AJ770" s="536">
        <v>16500</v>
      </c>
      <c r="AK770" s="535">
        <v>18400</v>
      </c>
      <c r="AM770" s="103"/>
      <c r="AN770" s="103"/>
      <c r="AO770" s="103"/>
    </row>
    <row r="771" spans="1:41" s="11" customFormat="1" x14ac:dyDescent="0.25">
      <c r="A771" s="718" t="s">
        <v>1580</v>
      </c>
      <c r="B771" s="28"/>
      <c r="C771" s="511" t="s">
        <v>768</v>
      </c>
      <c r="D771" s="522" t="s">
        <v>82</v>
      </c>
      <c r="E771" s="520">
        <f t="shared" si="67"/>
        <v>6066.666666666667</v>
      </c>
      <c r="G771" s="65">
        <f t="shared" si="68"/>
        <v>27</v>
      </c>
      <c r="H771" s="498">
        <f t="shared" si="69"/>
        <v>4711.1111111111113</v>
      </c>
      <c r="I771" s="501">
        <f t="shared" si="70"/>
        <v>5466.666666666667</v>
      </c>
      <c r="J771" s="499">
        <f t="shared" si="71"/>
        <v>6066.666666666667</v>
      </c>
      <c r="K771" s="498">
        <v>4850</v>
      </c>
      <c r="L771" s="501">
        <v>5500</v>
      </c>
      <c r="M771" s="500">
        <v>6100</v>
      </c>
      <c r="N771" s="498">
        <v>4700</v>
      </c>
      <c r="O771" s="501">
        <v>5500</v>
      </c>
      <c r="P771" s="500">
        <v>6100</v>
      </c>
      <c r="Q771" s="498">
        <v>4850</v>
      </c>
      <c r="R771" s="501">
        <v>5500</v>
      </c>
      <c r="S771" s="500">
        <v>6100</v>
      </c>
      <c r="T771" s="498">
        <v>4800</v>
      </c>
      <c r="U771" s="501">
        <v>5500</v>
      </c>
      <c r="V771" s="500">
        <v>6100</v>
      </c>
      <c r="W771" s="498">
        <v>4350</v>
      </c>
      <c r="X771" s="501">
        <v>5300</v>
      </c>
      <c r="Y771" s="500">
        <v>5900</v>
      </c>
      <c r="Z771" s="498">
        <v>4550</v>
      </c>
      <c r="AA771" s="501">
        <v>5500</v>
      </c>
      <c r="AB771" s="500">
        <v>6100</v>
      </c>
      <c r="AC771" s="498">
        <v>4850</v>
      </c>
      <c r="AD771" s="501">
        <v>5500</v>
      </c>
      <c r="AE771" s="500">
        <v>6100</v>
      </c>
      <c r="AF771" s="498">
        <v>5000</v>
      </c>
      <c r="AG771" s="501">
        <v>5500</v>
      </c>
      <c r="AH771" s="500">
        <v>6100</v>
      </c>
      <c r="AI771" s="501">
        <v>4450</v>
      </c>
      <c r="AJ771" s="501">
        <v>5400</v>
      </c>
      <c r="AK771" s="500">
        <v>6000</v>
      </c>
      <c r="AM771" s="103"/>
      <c r="AN771" s="103"/>
      <c r="AO771" s="103"/>
    </row>
    <row r="772" spans="1:41" s="11" customFormat="1" x14ac:dyDescent="0.25">
      <c r="A772" s="719"/>
      <c r="B772" s="28"/>
      <c r="C772" s="264" t="s">
        <v>767</v>
      </c>
      <c r="D772" s="496" t="s">
        <v>84</v>
      </c>
      <c r="E772" s="463">
        <f t="shared" si="67"/>
        <v>9466.6666666666661</v>
      </c>
      <c r="G772" s="265">
        <f t="shared" si="68"/>
        <v>27</v>
      </c>
      <c r="H772" s="489">
        <f t="shared" si="69"/>
        <v>8211.1111111111113</v>
      </c>
      <c r="I772" s="490">
        <f t="shared" si="70"/>
        <v>8866.6666666666661</v>
      </c>
      <c r="J772" s="459">
        <f t="shared" si="71"/>
        <v>9466.6666666666661</v>
      </c>
      <c r="K772" s="489">
        <v>8350</v>
      </c>
      <c r="L772" s="490">
        <v>8900</v>
      </c>
      <c r="M772" s="491">
        <v>9500</v>
      </c>
      <c r="N772" s="489">
        <v>8200</v>
      </c>
      <c r="O772" s="490">
        <v>8900</v>
      </c>
      <c r="P772" s="491">
        <v>9500</v>
      </c>
      <c r="Q772" s="489">
        <v>8350</v>
      </c>
      <c r="R772" s="490">
        <v>8900</v>
      </c>
      <c r="S772" s="491">
        <v>9500</v>
      </c>
      <c r="T772" s="489">
        <v>8300</v>
      </c>
      <c r="U772" s="490">
        <v>8900</v>
      </c>
      <c r="V772" s="491">
        <v>9500</v>
      </c>
      <c r="W772" s="489">
        <v>7850</v>
      </c>
      <c r="X772" s="490">
        <v>8700</v>
      </c>
      <c r="Y772" s="491">
        <v>9300</v>
      </c>
      <c r="Z772" s="489">
        <v>8050</v>
      </c>
      <c r="AA772" s="490">
        <v>8900</v>
      </c>
      <c r="AB772" s="491">
        <v>9500</v>
      </c>
      <c r="AC772" s="489">
        <v>8350</v>
      </c>
      <c r="AD772" s="490">
        <v>8900</v>
      </c>
      <c r="AE772" s="491">
        <v>9500</v>
      </c>
      <c r="AF772" s="489">
        <v>8500</v>
      </c>
      <c r="AG772" s="490">
        <v>8900</v>
      </c>
      <c r="AH772" s="491">
        <v>9500</v>
      </c>
      <c r="AI772" s="490">
        <v>7950</v>
      </c>
      <c r="AJ772" s="490">
        <v>8800</v>
      </c>
      <c r="AK772" s="491">
        <v>9400</v>
      </c>
      <c r="AM772" s="103"/>
      <c r="AN772" s="103"/>
      <c r="AO772" s="103"/>
    </row>
    <row r="773" spans="1:41" s="11" customFormat="1" x14ac:dyDescent="0.25">
      <c r="A773" s="719"/>
      <c r="B773" s="28"/>
      <c r="C773" s="62" t="s">
        <v>766</v>
      </c>
      <c r="D773" s="31" t="s">
        <v>86</v>
      </c>
      <c r="E773" s="59">
        <f t="shared" si="67"/>
        <v>12966.666666666666</v>
      </c>
      <c r="G773" s="32">
        <f t="shared" si="68"/>
        <v>27</v>
      </c>
      <c r="H773" s="498">
        <f t="shared" si="69"/>
        <v>10311.111111111111</v>
      </c>
      <c r="I773" s="501">
        <f t="shared" si="70"/>
        <v>11966.666666666666</v>
      </c>
      <c r="J773" s="499">
        <f t="shared" si="71"/>
        <v>12966.666666666666</v>
      </c>
      <c r="K773" s="498">
        <v>10450</v>
      </c>
      <c r="L773" s="501">
        <v>12000</v>
      </c>
      <c r="M773" s="500">
        <v>13000</v>
      </c>
      <c r="N773" s="498">
        <v>10300</v>
      </c>
      <c r="O773" s="501">
        <v>12000</v>
      </c>
      <c r="P773" s="500">
        <v>13000</v>
      </c>
      <c r="Q773" s="498">
        <v>10450</v>
      </c>
      <c r="R773" s="501">
        <v>12000</v>
      </c>
      <c r="S773" s="500">
        <v>13000</v>
      </c>
      <c r="T773" s="498">
        <v>10400</v>
      </c>
      <c r="U773" s="501">
        <v>12000</v>
      </c>
      <c r="V773" s="500">
        <v>13000</v>
      </c>
      <c r="W773" s="498">
        <v>9950</v>
      </c>
      <c r="X773" s="501">
        <v>11800</v>
      </c>
      <c r="Y773" s="500">
        <v>12800</v>
      </c>
      <c r="Z773" s="498">
        <v>10150</v>
      </c>
      <c r="AA773" s="501">
        <v>12000</v>
      </c>
      <c r="AB773" s="500">
        <v>13000</v>
      </c>
      <c r="AC773" s="498">
        <v>10450</v>
      </c>
      <c r="AD773" s="501">
        <v>12000</v>
      </c>
      <c r="AE773" s="500">
        <v>13000</v>
      </c>
      <c r="AF773" s="498">
        <v>10600</v>
      </c>
      <c r="AG773" s="501">
        <v>12000</v>
      </c>
      <c r="AH773" s="500">
        <v>13000</v>
      </c>
      <c r="AI773" s="501">
        <v>10050</v>
      </c>
      <c r="AJ773" s="501">
        <v>11900</v>
      </c>
      <c r="AK773" s="500">
        <v>12900</v>
      </c>
      <c r="AM773" s="103"/>
      <c r="AN773" s="103"/>
      <c r="AO773" s="103"/>
    </row>
    <row r="774" spans="1:41" s="11" customFormat="1" x14ac:dyDescent="0.25">
      <c r="A774" s="719"/>
      <c r="B774" s="28"/>
      <c r="C774" s="264" t="s">
        <v>765</v>
      </c>
      <c r="D774" s="496" t="s">
        <v>27</v>
      </c>
      <c r="E774" s="463">
        <f t="shared" si="67"/>
        <v>15966.666666666666</v>
      </c>
      <c r="G774" s="265">
        <f t="shared" si="68"/>
        <v>27</v>
      </c>
      <c r="H774" s="489">
        <f t="shared" si="69"/>
        <v>13711.111111111111</v>
      </c>
      <c r="I774" s="490">
        <f t="shared" si="70"/>
        <v>14966.666666666666</v>
      </c>
      <c r="J774" s="459">
        <f t="shared" si="71"/>
        <v>15966.666666666666</v>
      </c>
      <c r="K774" s="489">
        <v>13850</v>
      </c>
      <c r="L774" s="490">
        <v>15000</v>
      </c>
      <c r="M774" s="491">
        <v>16000</v>
      </c>
      <c r="N774" s="489">
        <v>13700</v>
      </c>
      <c r="O774" s="490">
        <v>15000</v>
      </c>
      <c r="P774" s="491">
        <v>16000</v>
      </c>
      <c r="Q774" s="489">
        <v>13850</v>
      </c>
      <c r="R774" s="490">
        <v>15000</v>
      </c>
      <c r="S774" s="491">
        <v>16000</v>
      </c>
      <c r="T774" s="489">
        <v>13800</v>
      </c>
      <c r="U774" s="490">
        <v>15000</v>
      </c>
      <c r="V774" s="491">
        <v>16000</v>
      </c>
      <c r="W774" s="489">
        <v>13350</v>
      </c>
      <c r="X774" s="490">
        <v>14800</v>
      </c>
      <c r="Y774" s="491">
        <v>15800</v>
      </c>
      <c r="Z774" s="489">
        <v>13550</v>
      </c>
      <c r="AA774" s="490">
        <v>15000</v>
      </c>
      <c r="AB774" s="491">
        <v>16000</v>
      </c>
      <c r="AC774" s="489">
        <v>13850</v>
      </c>
      <c r="AD774" s="490">
        <v>15000</v>
      </c>
      <c r="AE774" s="491">
        <v>16000</v>
      </c>
      <c r="AF774" s="489">
        <v>14000</v>
      </c>
      <c r="AG774" s="490">
        <v>15000</v>
      </c>
      <c r="AH774" s="491">
        <v>16000</v>
      </c>
      <c r="AI774" s="490">
        <v>13450</v>
      </c>
      <c r="AJ774" s="490">
        <v>14900</v>
      </c>
      <c r="AK774" s="491">
        <v>15900</v>
      </c>
      <c r="AM774" s="103"/>
      <c r="AN774" s="103"/>
      <c r="AO774" s="103"/>
    </row>
    <row r="775" spans="1:41" s="11" customFormat="1" x14ac:dyDescent="0.25">
      <c r="A775" s="719"/>
      <c r="B775" s="28"/>
      <c r="C775" s="62" t="s">
        <v>764</v>
      </c>
      <c r="D775" s="31" t="s">
        <v>89</v>
      </c>
      <c r="E775" s="59">
        <f t="shared" si="67"/>
        <v>17966.666666666668</v>
      </c>
      <c r="G775" s="32">
        <f t="shared" si="68"/>
        <v>27</v>
      </c>
      <c r="H775" s="498">
        <f t="shared" si="69"/>
        <v>15911.111111111111</v>
      </c>
      <c r="I775" s="501">
        <f t="shared" si="70"/>
        <v>16966.666666666668</v>
      </c>
      <c r="J775" s="499">
        <f t="shared" si="71"/>
        <v>17966.666666666668</v>
      </c>
      <c r="K775" s="498">
        <v>16050</v>
      </c>
      <c r="L775" s="501">
        <v>17000</v>
      </c>
      <c r="M775" s="500">
        <v>18000</v>
      </c>
      <c r="N775" s="498">
        <v>15900</v>
      </c>
      <c r="O775" s="501">
        <v>17000</v>
      </c>
      <c r="P775" s="500">
        <v>18000</v>
      </c>
      <c r="Q775" s="498">
        <v>16050</v>
      </c>
      <c r="R775" s="501">
        <v>17000</v>
      </c>
      <c r="S775" s="500">
        <v>18000</v>
      </c>
      <c r="T775" s="498">
        <v>16000</v>
      </c>
      <c r="U775" s="501">
        <v>17000</v>
      </c>
      <c r="V775" s="500">
        <v>18000</v>
      </c>
      <c r="W775" s="498">
        <v>15550</v>
      </c>
      <c r="X775" s="501">
        <v>16800</v>
      </c>
      <c r="Y775" s="500">
        <v>17800</v>
      </c>
      <c r="Z775" s="498">
        <v>15750</v>
      </c>
      <c r="AA775" s="501">
        <v>17000</v>
      </c>
      <c r="AB775" s="500">
        <v>18000</v>
      </c>
      <c r="AC775" s="498">
        <v>16050</v>
      </c>
      <c r="AD775" s="501">
        <v>17000</v>
      </c>
      <c r="AE775" s="500">
        <v>18000</v>
      </c>
      <c r="AF775" s="498">
        <v>16200</v>
      </c>
      <c r="AG775" s="501">
        <v>17000</v>
      </c>
      <c r="AH775" s="500">
        <v>18000</v>
      </c>
      <c r="AI775" s="501">
        <v>15650</v>
      </c>
      <c r="AJ775" s="501">
        <v>16900</v>
      </c>
      <c r="AK775" s="500">
        <v>17900</v>
      </c>
      <c r="AM775" s="103"/>
      <c r="AN775" s="103"/>
      <c r="AO775" s="103"/>
    </row>
    <row r="776" spans="1:41" s="11" customFormat="1" x14ac:dyDescent="0.25">
      <c r="A776" s="719"/>
      <c r="B776" s="28"/>
      <c r="C776" s="264" t="s">
        <v>1509</v>
      </c>
      <c r="D776" s="496" t="s">
        <v>27</v>
      </c>
      <c r="E776" s="463">
        <f t="shared" si="67"/>
        <v>28077.777777777777</v>
      </c>
      <c r="G776" s="265">
        <f t="shared" si="68"/>
        <v>27</v>
      </c>
      <c r="H776" s="489">
        <f t="shared" si="69"/>
        <v>20711.111111111109</v>
      </c>
      <c r="I776" s="490">
        <f t="shared" si="70"/>
        <v>22633.333333333332</v>
      </c>
      <c r="J776" s="459">
        <f t="shared" si="71"/>
        <v>28077.777777777777</v>
      </c>
      <c r="K776" s="489">
        <v>20850</v>
      </c>
      <c r="L776" s="490">
        <v>22500</v>
      </c>
      <c r="M776" s="491">
        <v>28000</v>
      </c>
      <c r="N776" s="489">
        <v>20700</v>
      </c>
      <c r="O776" s="490">
        <v>22500</v>
      </c>
      <c r="P776" s="491">
        <v>28000</v>
      </c>
      <c r="Q776" s="489">
        <v>20850</v>
      </c>
      <c r="R776" s="490">
        <v>22500</v>
      </c>
      <c r="S776" s="491">
        <v>28000</v>
      </c>
      <c r="T776" s="489">
        <v>20800</v>
      </c>
      <c r="U776" s="490">
        <v>22500</v>
      </c>
      <c r="V776" s="491">
        <v>28000</v>
      </c>
      <c r="W776" s="489">
        <v>20350</v>
      </c>
      <c r="X776" s="490">
        <v>22300</v>
      </c>
      <c r="Y776" s="491">
        <v>27800</v>
      </c>
      <c r="Z776" s="489">
        <v>20550</v>
      </c>
      <c r="AA776" s="490">
        <v>22500</v>
      </c>
      <c r="AB776" s="491">
        <v>28000</v>
      </c>
      <c r="AC776" s="489">
        <v>20850</v>
      </c>
      <c r="AD776" s="490">
        <v>22500</v>
      </c>
      <c r="AE776" s="491">
        <v>28000</v>
      </c>
      <c r="AF776" s="489">
        <v>21000</v>
      </c>
      <c r="AG776" s="490">
        <v>24000</v>
      </c>
      <c r="AH776" s="491">
        <v>29000</v>
      </c>
      <c r="AI776" s="490">
        <v>20450</v>
      </c>
      <c r="AJ776" s="490">
        <v>22400</v>
      </c>
      <c r="AK776" s="491">
        <v>27900</v>
      </c>
      <c r="AM776" s="103"/>
      <c r="AN776" s="103"/>
      <c r="AO776" s="103"/>
    </row>
    <row r="777" spans="1:41" s="11" customFormat="1" x14ac:dyDescent="0.25">
      <c r="A777" s="719"/>
      <c r="B777" s="28"/>
      <c r="C777" s="62" t="s">
        <v>1510</v>
      </c>
      <c r="D777" s="31" t="s">
        <v>27</v>
      </c>
      <c r="E777" s="59">
        <f t="shared" si="67"/>
        <v>30966.666666666668</v>
      </c>
      <c r="G777" s="32">
        <f t="shared" si="68"/>
        <v>27</v>
      </c>
      <c r="H777" s="498">
        <f t="shared" si="69"/>
        <v>23211.111111111109</v>
      </c>
      <c r="I777" s="501">
        <f t="shared" si="70"/>
        <v>25133.333333333332</v>
      </c>
      <c r="J777" s="499">
        <f t="shared" si="71"/>
        <v>30966.666666666668</v>
      </c>
      <c r="K777" s="498">
        <v>23350</v>
      </c>
      <c r="L777" s="501">
        <v>25000</v>
      </c>
      <c r="M777" s="500">
        <v>31000</v>
      </c>
      <c r="N777" s="498">
        <v>23200</v>
      </c>
      <c r="O777" s="501">
        <v>25000</v>
      </c>
      <c r="P777" s="500">
        <v>31000</v>
      </c>
      <c r="Q777" s="498">
        <v>23350</v>
      </c>
      <c r="R777" s="501">
        <v>25000</v>
      </c>
      <c r="S777" s="500">
        <v>31000</v>
      </c>
      <c r="T777" s="498">
        <v>23300</v>
      </c>
      <c r="U777" s="501">
        <v>25000</v>
      </c>
      <c r="V777" s="500">
        <v>31000</v>
      </c>
      <c r="W777" s="498">
        <v>22850</v>
      </c>
      <c r="X777" s="501">
        <v>24800</v>
      </c>
      <c r="Y777" s="500">
        <v>30800</v>
      </c>
      <c r="Z777" s="498">
        <v>23050</v>
      </c>
      <c r="AA777" s="501">
        <v>25000</v>
      </c>
      <c r="AB777" s="500">
        <v>31000</v>
      </c>
      <c r="AC777" s="498">
        <v>23350</v>
      </c>
      <c r="AD777" s="501">
        <v>25000</v>
      </c>
      <c r="AE777" s="500">
        <v>31000</v>
      </c>
      <c r="AF777" s="498">
        <v>23500</v>
      </c>
      <c r="AG777" s="501">
        <v>26500</v>
      </c>
      <c r="AH777" s="500">
        <v>31000</v>
      </c>
      <c r="AI777" s="501">
        <v>22950</v>
      </c>
      <c r="AJ777" s="501">
        <v>24900</v>
      </c>
      <c r="AK777" s="500">
        <v>30900</v>
      </c>
      <c r="AM777" s="103"/>
      <c r="AN777" s="103"/>
      <c r="AO777" s="103"/>
    </row>
    <row r="778" spans="1:41" s="11" customFormat="1" x14ac:dyDescent="0.25">
      <c r="A778" s="719"/>
      <c r="B778" s="28"/>
      <c r="C778" s="264" t="s">
        <v>1511</v>
      </c>
      <c r="D778" s="496" t="s">
        <v>27</v>
      </c>
      <c r="E778" s="463">
        <f t="shared" si="67"/>
        <v>33966.666666666664</v>
      </c>
      <c r="G778" s="265">
        <f t="shared" si="68"/>
        <v>27</v>
      </c>
      <c r="H778" s="489">
        <f t="shared" si="69"/>
        <v>24711.111111111109</v>
      </c>
      <c r="I778" s="490">
        <f t="shared" si="70"/>
        <v>27133.333333333332</v>
      </c>
      <c r="J778" s="459">
        <f t="shared" si="71"/>
        <v>33966.666666666664</v>
      </c>
      <c r="K778" s="489">
        <v>24850</v>
      </c>
      <c r="L778" s="490">
        <v>27000</v>
      </c>
      <c r="M778" s="491">
        <v>34000</v>
      </c>
      <c r="N778" s="489">
        <v>24700</v>
      </c>
      <c r="O778" s="490">
        <v>27000</v>
      </c>
      <c r="P778" s="491">
        <v>34000</v>
      </c>
      <c r="Q778" s="489">
        <v>24850</v>
      </c>
      <c r="R778" s="490">
        <v>27000</v>
      </c>
      <c r="S778" s="491">
        <v>34000</v>
      </c>
      <c r="T778" s="489">
        <v>24800</v>
      </c>
      <c r="U778" s="490">
        <v>27000</v>
      </c>
      <c r="V778" s="491">
        <v>34000</v>
      </c>
      <c r="W778" s="489">
        <v>24350</v>
      </c>
      <c r="X778" s="490">
        <v>26800</v>
      </c>
      <c r="Y778" s="491">
        <v>33800</v>
      </c>
      <c r="Z778" s="489">
        <v>24550</v>
      </c>
      <c r="AA778" s="490">
        <v>27000</v>
      </c>
      <c r="AB778" s="491">
        <v>34000</v>
      </c>
      <c r="AC778" s="489">
        <v>24850</v>
      </c>
      <c r="AD778" s="490">
        <v>27000</v>
      </c>
      <c r="AE778" s="491">
        <v>34000</v>
      </c>
      <c r="AF778" s="489">
        <v>25000</v>
      </c>
      <c r="AG778" s="490">
        <v>28500</v>
      </c>
      <c r="AH778" s="491">
        <v>34000</v>
      </c>
      <c r="AI778" s="490">
        <v>24450</v>
      </c>
      <c r="AJ778" s="490">
        <v>26900</v>
      </c>
      <c r="AK778" s="491">
        <v>33900</v>
      </c>
      <c r="AM778" s="103"/>
      <c r="AN778" s="103"/>
      <c r="AO778" s="103"/>
    </row>
    <row r="779" spans="1:41" s="11" customFormat="1" x14ac:dyDescent="0.25">
      <c r="A779" s="719"/>
      <c r="B779" s="28"/>
      <c r="C779" s="62" t="s">
        <v>773</v>
      </c>
      <c r="D779" s="31" t="s">
        <v>82</v>
      </c>
      <c r="E779" s="59">
        <f t="shared" si="67"/>
        <v>6966.666666666667</v>
      </c>
      <c r="G779" s="32">
        <f t="shared" si="68"/>
        <v>27</v>
      </c>
      <c r="H779" s="498">
        <f t="shared" si="69"/>
        <v>4711.1111111111113</v>
      </c>
      <c r="I779" s="501">
        <f t="shared" si="70"/>
        <v>5966.666666666667</v>
      </c>
      <c r="J779" s="499">
        <f t="shared" si="71"/>
        <v>6966.666666666667</v>
      </c>
      <c r="K779" s="498">
        <v>4850</v>
      </c>
      <c r="L779" s="501">
        <v>6000</v>
      </c>
      <c r="M779" s="500">
        <v>7000</v>
      </c>
      <c r="N779" s="498">
        <v>4700</v>
      </c>
      <c r="O779" s="501">
        <v>6000</v>
      </c>
      <c r="P779" s="500">
        <v>7000</v>
      </c>
      <c r="Q779" s="498">
        <v>4850</v>
      </c>
      <c r="R779" s="501">
        <v>6000</v>
      </c>
      <c r="S779" s="500">
        <v>7000</v>
      </c>
      <c r="T779" s="498">
        <v>4800</v>
      </c>
      <c r="U779" s="501">
        <v>6000</v>
      </c>
      <c r="V779" s="500">
        <v>7000</v>
      </c>
      <c r="W779" s="498">
        <v>4350</v>
      </c>
      <c r="X779" s="501">
        <v>5800</v>
      </c>
      <c r="Y779" s="500">
        <v>6800</v>
      </c>
      <c r="Z779" s="498">
        <v>4550</v>
      </c>
      <c r="AA779" s="501">
        <v>6000</v>
      </c>
      <c r="AB779" s="500">
        <v>7000</v>
      </c>
      <c r="AC779" s="498">
        <v>4850</v>
      </c>
      <c r="AD779" s="501">
        <v>6000</v>
      </c>
      <c r="AE779" s="500">
        <v>7000</v>
      </c>
      <c r="AF779" s="498">
        <v>5000</v>
      </c>
      <c r="AG779" s="501">
        <v>6000</v>
      </c>
      <c r="AH779" s="500">
        <v>7000</v>
      </c>
      <c r="AI779" s="501">
        <v>4450</v>
      </c>
      <c r="AJ779" s="501">
        <v>5900</v>
      </c>
      <c r="AK779" s="500">
        <v>6900</v>
      </c>
      <c r="AM779" s="103"/>
      <c r="AN779" s="103"/>
      <c r="AO779" s="103"/>
    </row>
    <row r="780" spans="1:41" s="11" customFormat="1" x14ac:dyDescent="0.25">
      <c r="A780" s="719"/>
      <c r="B780" s="28"/>
      <c r="C780" s="264" t="s">
        <v>772</v>
      </c>
      <c r="D780" s="496" t="s">
        <v>84</v>
      </c>
      <c r="E780" s="463">
        <f t="shared" si="67"/>
        <v>9966.6666666666661</v>
      </c>
      <c r="G780" s="265">
        <f t="shared" si="68"/>
        <v>27</v>
      </c>
      <c r="H780" s="489">
        <f t="shared" si="69"/>
        <v>7711.1111111111113</v>
      </c>
      <c r="I780" s="490">
        <f t="shared" si="70"/>
        <v>8966.6666666666661</v>
      </c>
      <c r="J780" s="459">
        <f t="shared" si="71"/>
        <v>9966.6666666666661</v>
      </c>
      <c r="K780" s="489">
        <v>7850</v>
      </c>
      <c r="L780" s="490">
        <v>9000</v>
      </c>
      <c r="M780" s="491">
        <v>10000</v>
      </c>
      <c r="N780" s="489">
        <v>7700</v>
      </c>
      <c r="O780" s="490">
        <v>9000</v>
      </c>
      <c r="P780" s="491">
        <v>10000</v>
      </c>
      <c r="Q780" s="489">
        <v>7850</v>
      </c>
      <c r="R780" s="490">
        <v>9000</v>
      </c>
      <c r="S780" s="491">
        <v>10000</v>
      </c>
      <c r="T780" s="489">
        <v>7800</v>
      </c>
      <c r="U780" s="490">
        <v>9000</v>
      </c>
      <c r="V780" s="491">
        <v>10000</v>
      </c>
      <c r="W780" s="489">
        <v>7350</v>
      </c>
      <c r="X780" s="490">
        <v>8800</v>
      </c>
      <c r="Y780" s="491">
        <v>9800</v>
      </c>
      <c r="Z780" s="489">
        <v>7550</v>
      </c>
      <c r="AA780" s="490">
        <v>9000</v>
      </c>
      <c r="AB780" s="491">
        <v>10000</v>
      </c>
      <c r="AC780" s="489">
        <v>7850</v>
      </c>
      <c r="AD780" s="490">
        <v>9000</v>
      </c>
      <c r="AE780" s="491">
        <v>10000</v>
      </c>
      <c r="AF780" s="489">
        <v>8000</v>
      </c>
      <c r="AG780" s="490">
        <v>9000</v>
      </c>
      <c r="AH780" s="491">
        <v>10000</v>
      </c>
      <c r="AI780" s="490">
        <v>7450</v>
      </c>
      <c r="AJ780" s="490">
        <v>8900</v>
      </c>
      <c r="AK780" s="491">
        <v>9900</v>
      </c>
      <c r="AM780" s="103"/>
      <c r="AN780" s="103"/>
      <c r="AO780" s="103"/>
    </row>
    <row r="781" spans="1:41" s="11" customFormat="1" x14ac:dyDescent="0.25">
      <c r="A781" s="719"/>
      <c r="B781" s="28"/>
      <c r="C781" s="62" t="s">
        <v>771</v>
      </c>
      <c r="D781" s="31" t="s">
        <v>86</v>
      </c>
      <c r="E781" s="59">
        <f t="shared" ref="E781:E844" si="72">J781</f>
        <v>15966.666666666666</v>
      </c>
      <c r="G781" s="32">
        <f t="shared" ref="G781:G844" si="73">COUNT(K781:AK781)</f>
        <v>27</v>
      </c>
      <c r="H781" s="498">
        <f t="shared" ref="H781:H844" si="74">AVERAGE(K781,N781,Q781,T781,W781,Z781,AC781,AF781,AI781)</f>
        <v>11711.111111111111</v>
      </c>
      <c r="I781" s="501">
        <f t="shared" ref="I781:I844" si="75">AVERAGE(L781,O781,R781,U781,X781,AA781,AD781,AG781,AJ781)</f>
        <v>13966.666666666666</v>
      </c>
      <c r="J781" s="499">
        <f t="shared" ref="J781:J844" si="76">AVERAGE(M781,P781,S781,V781,Y781,AB781,AE781,AH781,AK781)</f>
        <v>15966.666666666666</v>
      </c>
      <c r="K781" s="498">
        <v>11850</v>
      </c>
      <c r="L781" s="501">
        <v>14000</v>
      </c>
      <c r="M781" s="500">
        <v>16000</v>
      </c>
      <c r="N781" s="498">
        <v>11700</v>
      </c>
      <c r="O781" s="501">
        <v>14000</v>
      </c>
      <c r="P781" s="500">
        <v>16000</v>
      </c>
      <c r="Q781" s="498">
        <v>11850</v>
      </c>
      <c r="R781" s="501">
        <v>14000</v>
      </c>
      <c r="S781" s="500">
        <v>16000</v>
      </c>
      <c r="T781" s="498">
        <v>11800</v>
      </c>
      <c r="U781" s="501">
        <v>14000</v>
      </c>
      <c r="V781" s="500">
        <v>16000</v>
      </c>
      <c r="W781" s="498">
        <v>11350</v>
      </c>
      <c r="X781" s="501">
        <v>13800</v>
      </c>
      <c r="Y781" s="500">
        <v>15800</v>
      </c>
      <c r="Z781" s="498">
        <v>11550</v>
      </c>
      <c r="AA781" s="501">
        <v>14000</v>
      </c>
      <c r="AB781" s="500">
        <v>16000</v>
      </c>
      <c r="AC781" s="498">
        <v>11850</v>
      </c>
      <c r="AD781" s="501">
        <v>14000</v>
      </c>
      <c r="AE781" s="500">
        <v>16000</v>
      </c>
      <c r="AF781" s="498">
        <v>12000</v>
      </c>
      <c r="AG781" s="501">
        <v>14000</v>
      </c>
      <c r="AH781" s="500">
        <v>16000</v>
      </c>
      <c r="AI781" s="501">
        <v>11450</v>
      </c>
      <c r="AJ781" s="501">
        <v>13900</v>
      </c>
      <c r="AK781" s="500">
        <v>15900</v>
      </c>
      <c r="AM781" s="103"/>
      <c r="AN781" s="103"/>
      <c r="AO781" s="103"/>
    </row>
    <row r="782" spans="1:41" s="11" customFormat="1" x14ac:dyDescent="0.25">
      <c r="A782" s="719"/>
      <c r="B782" s="28"/>
      <c r="C782" s="264" t="s">
        <v>770</v>
      </c>
      <c r="D782" s="496" t="s">
        <v>27</v>
      </c>
      <c r="E782" s="463">
        <f t="shared" si="72"/>
        <v>17966.666666666668</v>
      </c>
      <c r="G782" s="265">
        <f t="shared" si="73"/>
        <v>27</v>
      </c>
      <c r="H782" s="489">
        <f t="shared" si="74"/>
        <v>15711.111111111111</v>
      </c>
      <c r="I782" s="490">
        <f t="shared" si="75"/>
        <v>16966.666666666668</v>
      </c>
      <c r="J782" s="459">
        <f t="shared" si="76"/>
        <v>17966.666666666668</v>
      </c>
      <c r="K782" s="489">
        <v>15850</v>
      </c>
      <c r="L782" s="490">
        <v>17000</v>
      </c>
      <c r="M782" s="491">
        <v>18000</v>
      </c>
      <c r="N782" s="489">
        <v>15700</v>
      </c>
      <c r="O782" s="490">
        <v>17000</v>
      </c>
      <c r="P782" s="491">
        <v>18000</v>
      </c>
      <c r="Q782" s="489">
        <v>15850</v>
      </c>
      <c r="R782" s="490">
        <v>17000</v>
      </c>
      <c r="S782" s="491">
        <v>18000</v>
      </c>
      <c r="T782" s="489">
        <v>15800</v>
      </c>
      <c r="U782" s="490">
        <v>17000</v>
      </c>
      <c r="V782" s="491">
        <v>18000</v>
      </c>
      <c r="W782" s="489">
        <v>15350</v>
      </c>
      <c r="X782" s="490">
        <v>16800</v>
      </c>
      <c r="Y782" s="491">
        <v>17800</v>
      </c>
      <c r="Z782" s="489">
        <v>15550</v>
      </c>
      <c r="AA782" s="490">
        <v>17000</v>
      </c>
      <c r="AB782" s="491">
        <v>18000</v>
      </c>
      <c r="AC782" s="489">
        <v>15850</v>
      </c>
      <c r="AD782" s="490">
        <v>17000</v>
      </c>
      <c r="AE782" s="491">
        <v>18000</v>
      </c>
      <c r="AF782" s="489">
        <v>16000</v>
      </c>
      <c r="AG782" s="490">
        <v>17000</v>
      </c>
      <c r="AH782" s="491">
        <v>18000</v>
      </c>
      <c r="AI782" s="490">
        <v>15450</v>
      </c>
      <c r="AJ782" s="490">
        <v>16900</v>
      </c>
      <c r="AK782" s="491">
        <v>17900</v>
      </c>
      <c r="AM782" s="103"/>
      <c r="AN782" s="103"/>
      <c r="AO782" s="103"/>
    </row>
    <row r="783" spans="1:41" s="11" customFormat="1" ht="15.75" thickBot="1" x14ac:dyDescent="0.3">
      <c r="A783" s="720"/>
      <c r="B783" s="28"/>
      <c r="C783" s="453" t="s">
        <v>769</v>
      </c>
      <c r="D783" s="454" t="s">
        <v>27</v>
      </c>
      <c r="E783" s="455">
        <f t="shared" si="72"/>
        <v>23966.666666666668</v>
      </c>
      <c r="G783" s="36">
        <f t="shared" si="73"/>
        <v>27</v>
      </c>
      <c r="H783" s="498">
        <f t="shared" si="74"/>
        <v>19711.111111111109</v>
      </c>
      <c r="I783" s="501">
        <f t="shared" si="75"/>
        <v>21966.666666666668</v>
      </c>
      <c r="J783" s="499">
        <f t="shared" si="76"/>
        <v>23966.666666666668</v>
      </c>
      <c r="K783" s="498">
        <v>19850</v>
      </c>
      <c r="L783" s="501">
        <v>22000</v>
      </c>
      <c r="M783" s="500">
        <v>24000</v>
      </c>
      <c r="N783" s="498">
        <v>19700</v>
      </c>
      <c r="O783" s="501">
        <v>22000</v>
      </c>
      <c r="P783" s="500">
        <v>24000</v>
      </c>
      <c r="Q783" s="498">
        <v>19850</v>
      </c>
      <c r="R783" s="501">
        <v>22000</v>
      </c>
      <c r="S783" s="500">
        <v>24000</v>
      </c>
      <c r="T783" s="498">
        <v>19800</v>
      </c>
      <c r="U783" s="501">
        <v>22000</v>
      </c>
      <c r="V783" s="500">
        <v>24000</v>
      </c>
      <c r="W783" s="498">
        <v>19350</v>
      </c>
      <c r="X783" s="501">
        <v>21800</v>
      </c>
      <c r="Y783" s="500">
        <v>23800</v>
      </c>
      <c r="Z783" s="498">
        <v>19550</v>
      </c>
      <c r="AA783" s="501">
        <v>22000</v>
      </c>
      <c r="AB783" s="500">
        <v>24000</v>
      </c>
      <c r="AC783" s="498">
        <v>19850</v>
      </c>
      <c r="AD783" s="501">
        <v>22000</v>
      </c>
      <c r="AE783" s="500">
        <v>24000</v>
      </c>
      <c r="AF783" s="498">
        <v>20000</v>
      </c>
      <c r="AG783" s="501">
        <v>22000</v>
      </c>
      <c r="AH783" s="500">
        <v>24000</v>
      </c>
      <c r="AI783" s="501">
        <v>19450</v>
      </c>
      <c r="AJ783" s="501">
        <v>21900</v>
      </c>
      <c r="AK783" s="500">
        <v>23900</v>
      </c>
      <c r="AM783" s="103"/>
      <c r="AN783" s="103"/>
      <c r="AO783" s="103"/>
    </row>
    <row r="784" spans="1:41" s="11" customFormat="1" x14ac:dyDescent="0.25">
      <c r="A784" s="718" t="s">
        <v>557</v>
      </c>
      <c r="B784" s="28"/>
      <c r="C784" s="516" t="s">
        <v>562</v>
      </c>
      <c r="D784" s="505" t="s">
        <v>82</v>
      </c>
      <c r="E784" s="462">
        <f t="shared" si="72"/>
        <v>5966.666666666667</v>
      </c>
      <c r="G784" s="266">
        <f t="shared" si="73"/>
        <v>27</v>
      </c>
      <c r="H784" s="485">
        <f t="shared" si="74"/>
        <v>4744.4444444444443</v>
      </c>
      <c r="I784" s="486">
        <f t="shared" si="75"/>
        <v>5466.666666666667</v>
      </c>
      <c r="J784" s="533">
        <f t="shared" si="76"/>
        <v>5966.666666666667</v>
      </c>
      <c r="K784" s="485">
        <v>4850</v>
      </c>
      <c r="L784" s="486">
        <v>5500</v>
      </c>
      <c r="M784" s="487">
        <v>6000</v>
      </c>
      <c r="N784" s="485">
        <v>4700</v>
      </c>
      <c r="O784" s="486">
        <v>5500</v>
      </c>
      <c r="P784" s="487">
        <v>6000</v>
      </c>
      <c r="Q784" s="485">
        <v>4850</v>
      </c>
      <c r="R784" s="486">
        <v>5500</v>
      </c>
      <c r="S784" s="487">
        <v>6000</v>
      </c>
      <c r="T784" s="485">
        <v>4800</v>
      </c>
      <c r="U784" s="486">
        <v>5500</v>
      </c>
      <c r="V784" s="487">
        <v>6000</v>
      </c>
      <c r="W784" s="485">
        <v>4350</v>
      </c>
      <c r="X784" s="486">
        <v>5300</v>
      </c>
      <c r="Y784" s="487">
        <v>5800</v>
      </c>
      <c r="Z784" s="485">
        <v>4850</v>
      </c>
      <c r="AA784" s="486">
        <v>5500</v>
      </c>
      <c r="AB784" s="487">
        <v>6000</v>
      </c>
      <c r="AC784" s="485">
        <v>4850</v>
      </c>
      <c r="AD784" s="486">
        <v>5500</v>
      </c>
      <c r="AE784" s="487">
        <v>6000</v>
      </c>
      <c r="AF784" s="485">
        <v>5000</v>
      </c>
      <c r="AG784" s="486">
        <v>5500</v>
      </c>
      <c r="AH784" s="487">
        <v>6000</v>
      </c>
      <c r="AI784" s="486">
        <v>4450</v>
      </c>
      <c r="AJ784" s="486">
        <v>5400</v>
      </c>
      <c r="AK784" s="487">
        <v>5900</v>
      </c>
      <c r="AM784" s="103"/>
      <c r="AN784" s="103"/>
      <c r="AO784" s="103"/>
    </row>
    <row r="785" spans="1:41" s="11" customFormat="1" x14ac:dyDescent="0.25">
      <c r="A785" s="719"/>
      <c r="B785" s="28"/>
      <c r="C785" s="62" t="s">
        <v>561</v>
      </c>
      <c r="D785" s="31" t="s">
        <v>84</v>
      </c>
      <c r="E785" s="59">
        <f t="shared" si="72"/>
        <v>10966.666666666666</v>
      </c>
      <c r="G785" s="32">
        <f t="shared" si="73"/>
        <v>27</v>
      </c>
      <c r="H785" s="498">
        <f t="shared" si="74"/>
        <v>8844.4444444444453</v>
      </c>
      <c r="I785" s="501">
        <f t="shared" si="75"/>
        <v>9466.6666666666661</v>
      </c>
      <c r="J785" s="499">
        <f t="shared" si="76"/>
        <v>10966.666666666666</v>
      </c>
      <c r="K785" s="498">
        <v>8950</v>
      </c>
      <c r="L785" s="501">
        <v>9500</v>
      </c>
      <c r="M785" s="500">
        <v>11000</v>
      </c>
      <c r="N785" s="498">
        <v>8800</v>
      </c>
      <c r="O785" s="501">
        <v>9500</v>
      </c>
      <c r="P785" s="500">
        <v>11000</v>
      </c>
      <c r="Q785" s="498">
        <v>8950</v>
      </c>
      <c r="R785" s="501">
        <v>9500</v>
      </c>
      <c r="S785" s="500">
        <v>11000</v>
      </c>
      <c r="T785" s="498">
        <v>8900</v>
      </c>
      <c r="U785" s="501">
        <v>9500</v>
      </c>
      <c r="V785" s="500">
        <v>11000</v>
      </c>
      <c r="W785" s="498">
        <v>8450</v>
      </c>
      <c r="X785" s="501">
        <v>9300</v>
      </c>
      <c r="Y785" s="500">
        <v>10800</v>
      </c>
      <c r="Z785" s="498">
        <v>8950</v>
      </c>
      <c r="AA785" s="501">
        <v>9500</v>
      </c>
      <c r="AB785" s="500">
        <v>11000</v>
      </c>
      <c r="AC785" s="498">
        <v>8950</v>
      </c>
      <c r="AD785" s="501">
        <v>9500</v>
      </c>
      <c r="AE785" s="500">
        <v>11000</v>
      </c>
      <c r="AF785" s="498">
        <v>9100</v>
      </c>
      <c r="AG785" s="501">
        <v>9500</v>
      </c>
      <c r="AH785" s="500">
        <v>11000</v>
      </c>
      <c r="AI785" s="501">
        <v>8550</v>
      </c>
      <c r="AJ785" s="501">
        <v>9400</v>
      </c>
      <c r="AK785" s="500">
        <v>10900</v>
      </c>
      <c r="AM785" s="103"/>
      <c r="AN785" s="103"/>
      <c r="AO785" s="103"/>
    </row>
    <row r="786" spans="1:41" s="11" customFormat="1" x14ac:dyDescent="0.25">
      <c r="A786" s="719"/>
      <c r="B786" s="28"/>
      <c r="C786" s="264" t="s">
        <v>560</v>
      </c>
      <c r="D786" s="496" t="s">
        <v>86</v>
      </c>
      <c r="E786" s="463">
        <f t="shared" si="72"/>
        <v>13966.666666666666</v>
      </c>
      <c r="G786" s="265">
        <f t="shared" si="73"/>
        <v>27</v>
      </c>
      <c r="H786" s="489">
        <f t="shared" si="74"/>
        <v>11744.444444444445</v>
      </c>
      <c r="I786" s="490">
        <f t="shared" si="75"/>
        <v>12966.666666666666</v>
      </c>
      <c r="J786" s="459">
        <f t="shared" si="76"/>
        <v>13966.666666666666</v>
      </c>
      <c r="K786" s="489">
        <v>11850</v>
      </c>
      <c r="L786" s="490">
        <v>13000</v>
      </c>
      <c r="M786" s="491">
        <v>14000</v>
      </c>
      <c r="N786" s="489">
        <v>11700</v>
      </c>
      <c r="O786" s="490">
        <v>13000</v>
      </c>
      <c r="P786" s="491">
        <v>14000</v>
      </c>
      <c r="Q786" s="489">
        <v>11850</v>
      </c>
      <c r="R786" s="490">
        <v>13000</v>
      </c>
      <c r="S786" s="491">
        <v>14000</v>
      </c>
      <c r="T786" s="489">
        <v>11800</v>
      </c>
      <c r="U786" s="490">
        <v>13000</v>
      </c>
      <c r="V786" s="491">
        <v>14000</v>
      </c>
      <c r="W786" s="489">
        <v>11350</v>
      </c>
      <c r="X786" s="490">
        <v>12800</v>
      </c>
      <c r="Y786" s="491">
        <v>13800</v>
      </c>
      <c r="Z786" s="489">
        <v>11850</v>
      </c>
      <c r="AA786" s="490">
        <v>13000</v>
      </c>
      <c r="AB786" s="491">
        <v>14000</v>
      </c>
      <c r="AC786" s="489">
        <v>11850</v>
      </c>
      <c r="AD786" s="490">
        <v>13000</v>
      </c>
      <c r="AE786" s="491">
        <v>14000</v>
      </c>
      <c r="AF786" s="489">
        <v>12000</v>
      </c>
      <c r="AG786" s="490">
        <v>13000</v>
      </c>
      <c r="AH786" s="491">
        <v>14000</v>
      </c>
      <c r="AI786" s="490">
        <v>11450</v>
      </c>
      <c r="AJ786" s="490">
        <v>12900</v>
      </c>
      <c r="AK786" s="491">
        <v>13900</v>
      </c>
      <c r="AM786" s="103"/>
      <c r="AN786" s="103"/>
      <c r="AO786" s="103"/>
    </row>
    <row r="787" spans="1:41" s="11" customFormat="1" x14ac:dyDescent="0.25">
      <c r="A787" s="719"/>
      <c r="B787" s="28"/>
      <c r="C787" s="62" t="s">
        <v>559</v>
      </c>
      <c r="D787" s="31" t="s">
        <v>27</v>
      </c>
      <c r="E787" s="59">
        <f t="shared" si="72"/>
        <v>16966.666666666668</v>
      </c>
      <c r="G787" s="32">
        <f t="shared" si="73"/>
        <v>27</v>
      </c>
      <c r="H787" s="498">
        <f t="shared" si="74"/>
        <v>14744.444444444445</v>
      </c>
      <c r="I787" s="501">
        <f t="shared" si="75"/>
        <v>15966.666666666666</v>
      </c>
      <c r="J787" s="499">
        <f t="shared" si="76"/>
        <v>16966.666666666668</v>
      </c>
      <c r="K787" s="498">
        <v>14850</v>
      </c>
      <c r="L787" s="501">
        <v>16000</v>
      </c>
      <c r="M787" s="500">
        <v>17000</v>
      </c>
      <c r="N787" s="498">
        <v>14700</v>
      </c>
      <c r="O787" s="501">
        <v>16000</v>
      </c>
      <c r="P787" s="500">
        <v>17000</v>
      </c>
      <c r="Q787" s="498">
        <v>14850</v>
      </c>
      <c r="R787" s="501">
        <v>16000</v>
      </c>
      <c r="S787" s="500">
        <v>17000</v>
      </c>
      <c r="T787" s="498">
        <v>14800</v>
      </c>
      <c r="U787" s="501">
        <v>16000</v>
      </c>
      <c r="V787" s="500">
        <v>17000</v>
      </c>
      <c r="W787" s="498">
        <v>14350</v>
      </c>
      <c r="X787" s="501">
        <v>15800</v>
      </c>
      <c r="Y787" s="500">
        <v>16800</v>
      </c>
      <c r="Z787" s="498">
        <v>14850</v>
      </c>
      <c r="AA787" s="501">
        <v>16000</v>
      </c>
      <c r="AB787" s="500">
        <v>17000</v>
      </c>
      <c r="AC787" s="498">
        <v>14850</v>
      </c>
      <c r="AD787" s="501">
        <v>16000</v>
      </c>
      <c r="AE787" s="500">
        <v>17000</v>
      </c>
      <c r="AF787" s="498">
        <v>15000</v>
      </c>
      <c r="AG787" s="501">
        <v>16000</v>
      </c>
      <c r="AH787" s="500">
        <v>17000</v>
      </c>
      <c r="AI787" s="501">
        <v>14450</v>
      </c>
      <c r="AJ787" s="501">
        <v>15900</v>
      </c>
      <c r="AK787" s="500">
        <v>16900</v>
      </c>
      <c r="AM787" s="103"/>
      <c r="AN787" s="103"/>
      <c r="AO787" s="103"/>
    </row>
    <row r="788" spans="1:41" s="11" customFormat="1" ht="15.75" thickBot="1" x14ac:dyDescent="0.3">
      <c r="A788" s="720"/>
      <c r="B788" s="28"/>
      <c r="C788" s="272" t="s">
        <v>558</v>
      </c>
      <c r="D788" s="497" t="s">
        <v>89</v>
      </c>
      <c r="E788" s="465">
        <f t="shared" si="72"/>
        <v>21966.666666666668</v>
      </c>
      <c r="G788" s="273">
        <f t="shared" si="73"/>
        <v>27</v>
      </c>
      <c r="H788" s="534">
        <f t="shared" si="74"/>
        <v>16744.444444444445</v>
      </c>
      <c r="I788" s="536">
        <f t="shared" si="75"/>
        <v>18966.666666666668</v>
      </c>
      <c r="J788" s="495">
        <f t="shared" si="76"/>
        <v>21966.666666666668</v>
      </c>
      <c r="K788" s="534">
        <v>16850</v>
      </c>
      <c r="L788" s="536">
        <v>19000</v>
      </c>
      <c r="M788" s="535">
        <v>22000</v>
      </c>
      <c r="N788" s="534">
        <v>16700</v>
      </c>
      <c r="O788" s="536">
        <v>19000</v>
      </c>
      <c r="P788" s="535">
        <v>22000</v>
      </c>
      <c r="Q788" s="534">
        <v>16850</v>
      </c>
      <c r="R788" s="536">
        <v>19000</v>
      </c>
      <c r="S788" s="535">
        <v>22000</v>
      </c>
      <c r="T788" s="534">
        <v>16800</v>
      </c>
      <c r="U788" s="536">
        <v>19000</v>
      </c>
      <c r="V788" s="535">
        <v>22000</v>
      </c>
      <c r="W788" s="534">
        <v>16350</v>
      </c>
      <c r="X788" s="536">
        <v>18800</v>
      </c>
      <c r="Y788" s="535">
        <v>21800</v>
      </c>
      <c r="Z788" s="534">
        <v>16850</v>
      </c>
      <c r="AA788" s="536">
        <v>19000</v>
      </c>
      <c r="AB788" s="535">
        <v>22000</v>
      </c>
      <c r="AC788" s="534">
        <v>16850</v>
      </c>
      <c r="AD788" s="536">
        <v>19000</v>
      </c>
      <c r="AE788" s="535">
        <v>22000</v>
      </c>
      <c r="AF788" s="534">
        <v>17000</v>
      </c>
      <c r="AG788" s="536">
        <v>19000</v>
      </c>
      <c r="AH788" s="535">
        <v>22000</v>
      </c>
      <c r="AI788" s="536">
        <v>16450</v>
      </c>
      <c r="AJ788" s="536">
        <v>18900</v>
      </c>
      <c r="AK788" s="535">
        <v>21900</v>
      </c>
      <c r="AM788" s="103"/>
      <c r="AN788" s="103"/>
      <c r="AO788" s="103"/>
    </row>
    <row r="789" spans="1:41" s="11" customFormat="1" x14ac:dyDescent="0.25">
      <c r="A789" s="718" t="s">
        <v>1581</v>
      </c>
      <c r="B789" s="28"/>
      <c r="C789" s="62" t="s">
        <v>514</v>
      </c>
      <c r="D789" s="31" t="s">
        <v>75</v>
      </c>
      <c r="E789" s="59">
        <f t="shared" si="72"/>
        <v>5135.1855555555558</v>
      </c>
      <c r="G789" s="32">
        <f t="shared" si="73"/>
        <v>27</v>
      </c>
      <c r="H789" s="498">
        <f t="shared" si="74"/>
        <v>4331.4811111111112</v>
      </c>
      <c r="I789" s="501">
        <f t="shared" si="75"/>
        <v>4705.5555555555557</v>
      </c>
      <c r="J789" s="499">
        <f t="shared" si="76"/>
        <v>5135.1855555555558</v>
      </c>
      <c r="K789" s="498">
        <v>4500</v>
      </c>
      <c r="L789" s="501">
        <v>4750</v>
      </c>
      <c r="M789" s="500">
        <v>5250</v>
      </c>
      <c r="N789" s="498">
        <v>4450</v>
      </c>
      <c r="O789" s="501">
        <v>4750</v>
      </c>
      <c r="P789" s="500">
        <v>5150</v>
      </c>
      <c r="Q789" s="498">
        <v>4500</v>
      </c>
      <c r="R789" s="501">
        <v>4750</v>
      </c>
      <c r="S789" s="500">
        <v>5250</v>
      </c>
      <c r="T789" s="498">
        <v>4483.33</v>
      </c>
      <c r="U789" s="501">
        <v>4750</v>
      </c>
      <c r="V789" s="500">
        <v>5216.67</v>
      </c>
      <c r="W789" s="498">
        <v>3850</v>
      </c>
      <c r="X789" s="501">
        <v>4550</v>
      </c>
      <c r="Y789" s="500">
        <v>4950</v>
      </c>
      <c r="Z789" s="498">
        <v>4350</v>
      </c>
      <c r="AA789" s="501">
        <v>4650</v>
      </c>
      <c r="AB789" s="500">
        <v>5050</v>
      </c>
      <c r="AC789" s="498">
        <v>4400</v>
      </c>
      <c r="AD789" s="501">
        <v>4750</v>
      </c>
      <c r="AE789" s="500">
        <v>5150</v>
      </c>
      <c r="AF789" s="498">
        <v>4500</v>
      </c>
      <c r="AG789" s="501">
        <v>4750</v>
      </c>
      <c r="AH789" s="500">
        <v>5150</v>
      </c>
      <c r="AI789" s="501">
        <v>3950</v>
      </c>
      <c r="AJ789" s="501">
        <v>4650</v>
      </c>
      <c r="AK789" s="500">
        <v>5050</v>
      </c>
      <c r="AM789" s="103"/>
      <c r="AN789" s="103"/>
      <c r="AO789" s="103"/>
    </row>
    <row r="790" spans="1:41" s="11" customFormat="1" x14ac:dyDescent="0.25">
      <c r="A790" s="719"/>
      <c r="B790" s="28"/>
      <c r="C790" s="264" t="s">
        <v>513</v>
      </c>
      <c r="D790" s="496" t="s">
        <v>77</v>
      </c>
      <c r="E790" s="463">
        <f t="shared" si="72"/>
        <v>8829.6299999999992</v>
      </c>
      <c r="G790" s="265">
        <f t="shared" si="73"/>
        <v>27</v>
      </c>
      <c r="H790" s="489">
        <f t="shared" si="74"/>
        <v>7100</v>
      </c>
      <c r="I790" s="490">
        <f t="shared" si="75"/>
        <v>7855.5555555555557</v>
      </c>
      <c r="J790" s="459">
        <f t="shared" si="76"/>
        <v>8829.6299999999992</v>
      </c>
      <c r="K790" s="489">
        <v>7500</v>
      </c>
      <c r="L790" s="490">
        <v>8100</v>
      </c>
      <c r="M790" s="491">
        <v>9100</v>
      </c>
      <c r="N790" s="489">
        <v>7200</v>
      </c>
      <c r="O790" s="490">
        <v>8100</v>
      </c>
      <c r="P790" s="491">
        <v>9000</v>
      </c>
      <c r="Q790" s="489">
        <v>7500</v>
      </c>
      <c r="R790" s="490">
        <v>8100</v>
      </c>
      <c r="S790" s="491">
        <v>9100</v>
      </c>
      <c r="T790" s="489">
        <v>7400</v>
      </c>
      <c r="U790" s="490">
        <v>8100</v>
      </c>
      <c r="V790" s="491">
        <v>9066.67</v>
      </c>
      <c r="W790" s="489">
        <v>6150</v>
      </c>
      <c r="X790" s="490">
        <v>7000</v>
      </c>
      <c r="Y790" s="491">
        <v>8100</v>
      </c>
      <c r="Z790" s="489">
        <v>7100</v>
      </c>
      <c r="AA790" s="490">
        <v>8000</v>
      </c>
      <c r="AB790" s="491">
        <v>8900</v>
      </c>
      <c r="AC790" s="489">
        <v>7350</v>
      </c>
      <c r="AD790" s="490">
        <v>8100</v>
      </c>
      <c r="AE790" s="491">
        <v>9000</v>
      </c>
      <c r="AF790" s="489">
        <v>7450</v>
      </c>
      <c r="AG790" s="490">
        <v>8100</v>
      </c>
      <c r="AH790" s="491">
        <v>9000</v>
      </c>
      <c r="AI790" s="490">
        <v>6250</v>
      </c>
      <c r="AJ790" s="490">
        <v>7100</v>
      </c>
      <c r="AK790" s="491">
        <v>8200</v>
      </c>
      <c r="AM790" s="103"/>
      <c r="AN790" s="103"/>
      <c r="AO790" s="103"/>
    </row>
    <row r="791" spans="1:41" s="11" customFormat="1" x14ac:dyDescent="0.25">
      <c r="A791" s="719"/>
      <c r="B791" s="28"/>
      <c r="C791" s="62" t="s">
        <v>512</v>
      </c>
      <c r="D791" s="31" t="s">
        <v>79</v>
      </c>
      <c r="E791" s="59">
        <f t="shared" si="72"/>
        <v>13714.814444444444</v>
      </c>
      <c r="G791" s="32">
        <f t="shared" si="73"/>
        <v>27</v>
      </c>
      <c r="H791" s="498">
        <f t="shared" si="74"/>
        <v>9966.6666666666661</v>
      </c>
      <c r="I791" s="501">
        <f t="shared" si="75"/>
        <v>12103.703333333333</v>
      </c>
      <c r="J791" s="499">
        <f t="shared" si="76"/>
        <v>13714.814444444444</v>
      </c>
      <c r="K791" s="498">
        <v>10500</v>
      </c>
      <c r="L791" s="501">
        <v>12500</v>
      </c>
      <c r="M791" s="500">
        <v>14000</v>
      </c>
      <c r="N791" s="498">
        <v>9900</v>
      </c>
      <c r="O791" s="501">
        <v>12000</v>
      </c>
      <c r="P791" s="500">
        <v>13500</v>
      </c>
      <c r="Q791" s="498">
        <v>10500</v>
      </c>
      <c r="R791" s="501">
        <v>12500</v>
      </c>
      <c r="S791" s="500">
        <v>14000</v>
      </c>
      <c r="T791" s="498">
        <v>10300</v>
      </c>
      <c r="U791" s="501">
        <v>12333.33</v>
      </c>
      <c r="V791" s="500">
        <v>13833.33</v>
      </c>
      <c r="W791" s="498">
        <v>9350</v>
      </c>
      <c r="X791" s="501">
        <v>11800</v>
      </c>
      <c r="Y791" s="500">
        <v>13800</v>
      </c>
      <c r="Z791" s="498">
        <v>9800</v>
      </c>
      <c r="AA791" s="501">
        <v>11900</v>
      </c>
      <c r="AB791" s="500">
        <v>13400</v>
      </c>
      <c r="AC791" s="498">
        <v>9900</v>
      </c>
      <c r="AD791" s="501">
        <v>12000</v>
      </c>
      <c r="AE791" s="500">
        <v>13500</v>
      </c>
      <c r="AF791" s="498">
        <v>10000</v>
      </c>
      <c r="AG791" s="501">
        <v>12000</v>
      </c>
      <c r="AH791" s="500">
        <v>13500</v>
      </c>
      <c r="AI791" s="501">
        <v>9450</v>
      </c>
      <c r="AJ791" s="501">
        <v>11900</v>
      </c>
      <c r="AK791" s="500">
        <v>13900</v>
      </c>
      <c r="AM791" s="103"/>
      <c r="AN791" s="103"/>
      <c r="AO791" s="103"/>
    </row>
    <row r="792" spans="1:41" s="11" customFormat="1" x14ac:dyDescent="0.25">
      <c r="A792" s="719"/>
      <c r="B792" s="28"/>
      <c r="C792" s="264" t="s">
        <v>511</v>
      </c>
      <c r="D792" s="496" t="s">
        <v>27</v>
      </c>
      <c r="E792" s="463">
        <f t="shared" si="72"/>
        <v>15177.777777777777</v>
      </c>
      <c r="G792" s="265">
        <f t="shared" si="73"/>
        <v>27</v>
      </c>
      <c r="H792" s="489">
        <f t="shared" si="74"/>
        <v>12551.852222222222</v>
      </c>
      <c r="I792" s="490">
        <f t="shared" si="75"/>
        <v>14214.814444444444</v>
      </c>
      <c r="J792" s="459">
        <f t="shared" si="76"/>
        <v>15177.777777777777</v>
      </c>
      <c r="K792" s="489">
        <v>13000</v>
      </c>
      <c r="L792" s="490">
        <v>14500</v>
      </c>
      <c r="M792" s="491">
        <v>15000</v>
      </c>
      <c r="N792" s="489">
        <v>12300</v>
      </c>
      <c r="O792" s="490">
        <v>14000</v>
      </c>
      <c r="P792" s="491">
        <v>15000</v>
      </c>
      <c r="Q792" s="489">
        <v>13000</v>
      </c>
      <c r="R792" s="490">
        <v>14500</v>
      </c>
      <c r="S792" s="491">
        <v>15000</v>
      </c>
      <c r="T792" s="489">
        <v>12766.67</v>
      </c>
      <c r="U792" s="490">
        <v>14333.33</v>
      </c>
      <c r="V792" s="491">
        <v>15000</v>
      </c>
      <c r="W792" s="489">
        <v>12350</v>
      </c>
      <c r="X792" s="490">
        <v>14300</v>
      </c>
      <c r="Y792" s="491">
        <v>15800</v>
      </c>
      <c r="Z792" s="489">
        <v>12200</v>
      </c>
      <c r="AA792" s="490">
        <v>13900</v>
      </c>
      <c r="AB792" s="491">
        <v>14900</v>
      </c>
      <c r="AC792" s="489">
        <v>12400</v>
      </c>
      <c r="AD792" s="490">
        <v>14000</v>
      </c>
      <c r="AE792" s="491">
        <v>15000</v>
      </c>
      <c r="AF792" s="489">
        <v>12500</v>
      </c>
      <c r="AG792" s="490">
        <v>14000</v>
      </c>
      <c r="AH792" s="491">
        <v>15000</v>
      </c>
      <c r="AI792" s="490">
        <v>12450</v>
      </c>
      <c r="AJ792" s="490">
        <v>14400</v>
      </c>
      <c r="AK792" s="491">
        <v>15900</v>
      </c>
      <c r="AM792" s="103"/>
      <c r="AN792" s="103"/>
      <c r="AO792" s="103"/>
    </row>
    <row r="793" spans="1:41" s="11" customFormat="1" x14ac:dyDescent="0.25">
      <c r="A793" s="719"/>
      <c r="B793" s="28"/>
      <c r="C793" s="62" t="s">
        <v>510</v>
      </c>
      <c r="D793" s="31" t="s">
        <v>27</v>
      </c>
      <c r="E793" s="59">
        <f t="shared" si="72"/>
        <v>17214.814444444448</v>
      </c>
      <c r="G793" s="32">
        <f t="shared" si="73"/>
        <v>27</v>
      </c>
      <c r="H793" s="498">
        <f t="shared" si="74"/>
        <v>14103.703333333333</v>
      </c>
      <c r="I793" s="501">
        <f t="shared" si="75"/>
        <v>15237.036666666669</v>
      </c>
      <c r="J793" s="499">
        <f t="shared" si="76"/>
        <v>17214.814444444448</v>
      </c>
      <c r="K793" s="498">
        <v>14500</v>
      </c>
      <c r="L793" s="501">
        <v>15400</v>
      </c>
      <c r="M793" s="500">
        <v>18000</v>
      </c>
      <c r="N793" s="498">
        <v>14000</v>
      </c>
      <c r="O793" s="501">
        <v>15500</v>
      </c>
      <c r="P793" s="500">
        <v>17500</v>
      </c>
      <c r="Q793" s="498">
        <v>14500</v>
      </c>
      <c r="R793" s="501">
        <v>15400</v>
      </c>
      <c r="S793" s="500">
        <v>18000</v>
      </c>
      <c r="T793" s="498">
        <v>14333.33</v>
      </c>
      <c r="U793" s="501">
        <v>15433.33</v>
      </c>
      <c r="V793" s="500">
        <v>17833.330000000002</v>
      </c>
      <c r="W793" s="498">
        <v>13850</v>
      </c>
      <c r="X793" s="501">
        <v>15200</v>
      </c>
      <c r="Y793" s="500">
        <v>17800</v>
      </c>
      <c r="Z793" s="498">
        <v>13900</v>
      </c>
      <c r="AA793" s="501">
        <v>14900</v>
      </c>
      <c r="AB793" s="500">
        <v>15900</v>
      </c>
      <c r="AC793" s="498">
        <v>13900</v>
      </c>
      <c r="AD793" s="501">
        <v>15000</v>
      </c>
      <c r="AE793" s="500">
        <v>16000</v>
      </c>
      <c r="AF793" s="498">
        <v>14000</v>
      </c>
      <c r="AG793" s="501">
        <v>15000</v>
      </c>
      <c r="AH793" s="500">
        <v>16000</v>
      </c>
      <c r="AI793" s="501">
        <v>13950</v>
      </c>
      <c r="AJ793" s="501">
        <v>15300</v>
      </c>
      <c r="AK793" s="500">
        <v>17900</v>
      </c>
      <c r="AM793" s="103"/>
      <c r="AN793" s="103"/>
      <c r="AO793" s="103"/>
    </row>
    <row r="794" spans="1:41" s="11" customFormat="1" x14ac:dyDescent="0.25">
      <c r="A794" s="719"/>
      <c r="B794" s="28"/>
      <c r="C794" s="264" t="s">
        <v>519</v>
      </c>
      <c r="D794" s="496" t="s">
        <v>75</v>
      </c>
      <c r="E794" s="463">
        <f t="shared" si="72"/>
        <v>5572.2222222222226</v>
      </c>
      <c r="G794" s="265">
        <f t="shared" si="73"/>
        <v>27</v>
      </c>
      <c r="H794" s="489">
        <f t="shared" si="74"/>
        <v>4796.2966666666662</v>
      </c>
      <c r="I794" s="490">
        <f t="shared" si="75"/>
        <v>5357.4077777777775</v>
      </c>
      <c r="J794" s="459">
        <f t="shared" si="76"/>
        <v>5572.2222222222226</v>
      </c>
      <c r="K794" s="489">
        <v>4900</v>
      </c>
      <c r="L794" s="490">
        <v>5450</v>
      </c>
      <c r="M794" s="491">
        <v>5700</v>
      </c>
      <c r="N794" s="489">
        <v>4800</v>
      </c>
      <c r="O794" s="490">
        <v>5350</v>
      </c>
      <c r="P794" s="491">
        <v>5600</v>
      </c>
      <c r="Q794" s="489">
        <v>4900</v>
      </c>
      <c r="R794" s="490">
        <v>5450</v>
      </c>
      <c r="S794" s="491">
        <v>5650</v>
      </c>
      <c r="T794" s="489">
        <v>4866.67</v>
      </c>
      <c r="U794" s="490">
        <v>5416.67</v>
      </c>
      <c r="V794" s="491">
        <v>5650</v>
      </c>
      <c r="W794" s="489">
        <v>4500</v>
      </c>
      <c r="X794" s="490">
        <v>5150</v>
      </c>
      <c r="Y794" s="491">
        <v>5350</v>
      </c>
      <c r="Z794" s="489">
        <v>4700</v>
      </c>
      <c r="AA794" s="490">
        <v>5350</v>
      </c>
      <c r="AB794" s="491">
        <v>5550</v>
      </c>
      <c r="AC794" s="489">
        <v>4900</v>
      </c>
      <c r="AD794" s="490">
        <v>5350</v>
      </c>
      <c r="AE794" s="491">
        <v>5550</v>
      </c>
      <c r="AF794" s="489">
        <v>5000</v>
      </c>
      <c r="AG794" s="490">
        <v>5450</v>
      </c>
      <c r="AH794" s="491">
        <v>5650</v>
      </c>
      <c r="AI794" s="490">
        <v>4600</v>
      </c>
      <c r="AJ794" s="490">
        <v>5250</v>
      </c>
      <c r="AK794" s="491">
        <v>5450</v>
      </c>
      <c r="AM794" s="103"/>
      <c r="AN794" s="103"/>
      <c r="AO794" s="103"/>
    </row>
    <row r="795" spans="1:41" s="11" customFormat="1" x14ac:dyDescent="0.25">
      <c r="A795" s="719"/>
      <c r="B795" s="28"/>
      <c r="C795" s="62" t="s">
        <v>518</v>
      </c>
      <c r="D795" s="31" t="s">
        <v>77</v>
      </c>
      <c r="E795" s="59">
        <f t="shared" si="72"/>
        <v>9525.9255555555555</v>
      </c>
      <c r="G795" s="32">
        <f t="shared" si="73"/>
        <v>27</v>
      </c>
      <c r="H795" s="498">
        <f t="shared" si="74"/>
        <v>8146.2966666666662</v>
      </c>
      <c r="I795" s="501">
        <f t="shared" si="75"/>
        <v>8722.2222222222226</v>
      </c>
      <c r="J795" s="499">
        <f t="shared" si="76"/>
        <v>9525.9255555555555</v>
      </c>
      <c r="K795" s="498">
        <v>8250</v>
      </c>
      <c r="L795" s="501">
        <v>8850</v>
      </c>
      <c r="M795" s="500">
        <v>9900</v>
      </c>
      <c r="N795" s="498">
        <v>8150</v>
      </c>
      <c r="O795" s="501">
        <v>8750</v>
      </c>
      <c r="P795" s="500">
        <v>9800</v>
      </c>
      <c r="Q795" s="498">
        <v>8250</v>
      </c>
      <c r="R795" s="501">
        <v>8800</v>
      </c>
      <c r="S795" s="500">
        <v>9500</v>
      </c>
      <c r="T795" s="498">
        <v>8216.67</v>
      </c>
      <c r="U795" s="501">
        <v>8800</v>
      </c>
      <c r="V795" s="500">
        <v>9733.33</v>
      </c>
      <c r="W795" s="498">
        <v>7850</v>
      </c>
      <c r="X795" s="501">
        <v>8500</v>
      </c>
      <c r="Y795" s="500">
        <v>9200</v>
      </c>
      <c r="Z795" s="498">
        <v>8050</v>
      </c>
      <c r="AA795" s="501">
        <v>8700</v>
      </c>
      <c r="AB795" s="500">
        <v>9400</v>
      </c>
      <c r="AC795" s="498">
        <v>8250</v>
      </c>
      <c r="AD795" s="501">
        <v>8700</v>
      </c>
      <c r="AE795" s="500">
        <v>9400</v>
      </c>
      <c r="AF795" s="498">
        <v>8350</v>
      </c>
      <c r="AG795" s="501">
        <v>8800</v>
      </c>
      <c r="AH795" s="500">
        <v>9500</v>
      </c>
      <c r="AI795" s="501">
        <v>7950</v>
      </c>
      <c r="AJ795" s="501">
        <v>8600</v>
      </c>
      <c r="AK795" s="500">
        <v>9300</v>
      </c>
      <c r="AM795" s="103"/>
      <c r="AN795" s="103"/>
      <c r="AO795" s="103"/>
    </row>
    <row r="796" spans="1:41" s="11" customFormat="1" x14ac:dyDescent="0.25">
      <c r="A796" s="719"/>
      <c r="B796" s="28"/>
      <c r="C796" s="264" t="s">
        <v>517</v>
      </c>
      <c r="D796" s="496" t="s">
        <v>79</v>
      </c>
      <c r="E796" s="463">
        <f t="shared" si="72"/>
        <v>14518.518888888888</v>
      </c>
      <c r="G796" s="265">
        <f t="shared" si="73"/>
        <v>27</v>
      </c>
      <c r="H796" s="489">
        <f t="shared" si="74"/>
        <v>11859.258888888889</v>
      </c>
      <c r="I796" s="490">
        <f t="shared" si="75"/>
        <v>12818.518888888888</v>
      </c>
      <c r="J796" s="459">
        <f t="shared" si="76"/>
        <v>14518.518888888888</v>
      </c>
      <c r="K796" s="489">
        <v>12000</v>
      </c>
      <c r="L796" s="490">
        <v>13100</v>
      </c>
      <c r="M796" s="491">
        <v>14750</v>
      </c>
      <c r="N796" s="489">
        <v>11900</v>
      </c>
      <c r="O796" s="490">
        <v>13000</v>
      </c>
      <c r="P796" s="491">
        <v>14650</v>
      </c>
      <c r="Q796" s="489">
        <v>11900</v>
      </c>
      <c r="R796" s="490">
        <v>12950</v>
      </c>
      <c r="S796" s="491">
        <v>14750</v>
      </c>
      <c r="T796" s="489">
        <v>11933.33</v>
      </c>
      <c r="U796" s="490">
        <v>13016.67</v>
      </c>
      <c r="V796" s="491">
        <v>14716.67</v>
      </c>
      <c r="W796" s="489">
        <v>11600</v>
      </c>
      <c r="X796" s="490">
        <v>12500</v>
      </c>
      <c r="Y796" s="491">
        <v>14200</v>
      </c>
      <c r="Z796" s="489">
        <v>11800</v>
      </c>
      <c r="AA796" s="490">
        <v>12700</v>
      </c>
      <c r="AB796" s="491">
        <v>14400</v>
      </c>
      <c r="AC796" s="489">
        <v>11900</v>
      </c>
      <c r="AD796" s="490">
        <v>12700</v>
      </c>
      <c r="AE796" s="491">
        <v>14400</v>
      </c>
      <c r="AF796" s="489">
        <v>12000</v>
      </c>
      <c r="AG796" s="490">
        <v>12800</v>
      </c>
      <c r="AH796" s="491">
        <v>14500</v>
      </c>
      <c r="AI796" s="490">
        <v>11700</v>
      </c>
      <c r="AJ796" s="490">
        <v>12600</v>
      </c>
      <c r="AK796" s="491">
        <v>14300</v>
      </c>
      <c r="AM796" s="103"/>
      <c r="AN796" s="103"/>
      <c r="AO796" s="103"/>
    </row>
    <row r="797" spans="1:41" s="11" customFormat="1" x14ac:dyDescent="0.25">
      <c r="A797" s="719"/>
      <c r="B797" s="28"/>
      <c r="C797" s="62" t="s">
        <v>516</v>
      </c>
      <c r="D797" s="31" t="s">
        <v>27</v>
      </c>
      <c r="E797" s="59">
        <f t="shared" si="72"/>
        <v>16974.074444444443</v>
      </c>
      <c r="G797" s="32">
        <f t="shared" si="73"/>
        <v>27</v>
      </c>
      <c r="H797" s="498">
        <f t="shared" si="74"/>
        <v>14296.296666666667</v>
      </c>
      <c r="I797" s="501">
        <f t="shared" si="75"/>
        <v>14907.407777777777</v>
      </c>
      <c r="J797" s="499">
        <f t="shared" si="76"/>
        <v>16974.074444444443</v>
      </c>
      <c r="K797" s="498">
        <v>14400</v>
      </c>
      <c r="L797" s="501">
        <v>15000</v>
      </c>
      <c r="M797" s="500">
        <v>17100</v>
      </c>
      <c r="N797" s="498">
        <v>14300</v>
      </c>
      <c r="O797" s="501">
        <v>14900</v>
      </c>
      <c r="P797" s="500">
        <v>17000</v>
      </c>
      <c r="Q797" s="498">
        <v>14400</v>
      </c>
      <c r="R797" s="501">
        <v>15000</v>
      </c>
      <c r="S797" s="500">
        <v>17250</v>
      </c>
      <c r="T797" s="498">
        <v>14366.67</v>
      </c>
      <c r="U797" s="501">
        <v>14966.67</v>
      </c>
      <c r="V797" s="500">
        <v>17116.669999999998</v>
      </c>
      <c r="W797" s="498">
        <v>14000</v>
      </c>
      <c r="X797" s="501">
        <v>14700</v>
      </c>
      <c r="Y797" s="500">
        <v>16700</v>
      </c>
      <c r="Z797" s="498">
        <v>14200</v>
      </c>
      <c r="AA797" s="501">
        <v>14900</v>
      </c>
      <c r="AB797" s="500">
        <v>16900</v>
      </c>
      <c r="AC797" s="498">
        <v>14400</v>
      </c>
      <c r="AD797" s="501">
        <v>14900</v>
      </c>
      <c r="AE797" s="500">
        <v>16900</v>
      </c>
      <c r="AF797" s="498">
        <v>14500</v>
      </c>
      <c r="AG797" s="501">
        <v>15000</v>
      </c>
      <c r="AH797" s="500">
        <v>17000</v>
      </c>
      <c r="AI797" s="501">
        <v>14100</v>
      </c>
      <c r="AJ797" s="501">
        <v>14800</v>
      </c>
      <c r="AK797" s="500">
        <v>16800</v>
      </c>
      <c r="AM797" s="103"/>
      <c r="AN797" s="103"/>
      <c r="AO797" s="103"/>
    </row>
    <row r="798" spans="1:41" s="11" customFormat="1" ht="15.75" thickBot="1" x14ac:dyDescent="0.3">
      <c r="A798" s="720"/>
      <c r="B798" s="28"/>
      <c r="C798" s="264" t="s">
        <v>515</v>
      </c>
      <c r="D798" s="496" t="s">
        <v>27</v>
      </c>
      <c r="E798" s="463">
        <f t="shared" si="72"/>
        <v>20457.407777777775</v>
      </c>
      <c r="G798" s="265">
        <f t="shared" si="73"/>
        <v>27</v>
      </c>
      <c r="H798" s="489">
        <f t="shared" si="74"/>
        <v>16340.741111111109</v>
      </c>
      <c r="I798" s="490">
        <f t="shared" si="75"/>
        <v>17012.963333333333</v>
      </c>
      <c r="J798" s="459">
        <f t="shared" si="76"/>
        <v>20457.407777777775</v>
      </c>
      <c r="K798" s="489">
        <v>16600</v>
      </c>
      <c r="L798" s="490">
        <v>17400</v>
      </c>
      <c r="M798" s="491">
        <v>20550</v>
      </c>
      <c r="N798" s="489">
        <v>16500</v>
      </c>
      <c r="O798" s="490">
        <v>17300</v>
      </c>
      <c r="P798" s="491">
        <v>20450</v>
      </c>
      <c r="Q798" s="489">
        <v>16600</v>
      </c>
      <c r="R798" s="490">
        <v>17100</v>
      </c>
      <c r="S798" s="491">
        <v>20550</v>
      </c>
      <c r="T798" s="489">
        <v>16566.669999999998</v>
      </c>
      <c r="U798" s="490">
        <v>17266.669999999998</v>
      </c>
      <c r="V798" s="491">
        <v>20516.669999999998</v>
      </c>
      <c r="W798" s="489">
        <v>16200</v>
      </c>
      <c r="X798" s="490">
        <v>16650</v>
      </c>
      <c r="Y798" s="491">
        <v>20250</v>
      </c>
      <c r="Z798" s="489">
        <v>16400</v>
      </c>
      <c r="AA798" s="490">
        <v>16850</v>
      </c>
      <c r="AB798" s="491">
        <v>20450</v>
      </c>
      <c r="AC798" s="489">
        <v>15900</v>
      </c>
      <c r="AD798" s="490">
        <v>16850</v>
      </c>
      <c r="AE798" s="491">
        <v>20450</v>
      </c>
      <c r="AF798" s="489">
        <v>16000</v>
      </c>
      <c r="AG798" s="490">
        <v>16950</v>
      </c>
      <c r="AH798" s="491">
        <v>20550</v>
      </c>
      <c r="AI798" s="490">
        <v>16300</v>
      </c>
      <c r="AJ798" s="490">
        <v>16750</v>
      </c>
      <c r="AK798" s="491">
        <v>20350</v>
      </c>
      <c r="AM798" s="103"/>
      <c r="AN798" s="103"/>
      <c r="AO798" s="103"/>
    </row>
    <row r="799" spans="1:41" s="11" customFormat="1" x14ac:dyDescent="0.25">
      <c r="A799" s="718" t="s">
        <v>1582</v>
      </c>
      <c r="B799" s="28"/>
      <c r="C799" s="511" t="s">
        <v>783</v>
      </c>
      <c r="D799" s="522" t="s">
        <v>30</v>
      </c>
      <c r="E799" s="520">
        <f t="shared" si="72"/>
        <v>3866.6666666666665</v>
      </c>
      <c r="G799" s="65">
        <f t="shared" si="73"/>
        <v>27</v>
      </c>
      <c r="H799" s="525">
        <f t="shared" si="74"/>
        <v>2783.3333333333335</v>
      </c>
      <c r="I799" s="528">
        <f t="shared" si="75"/>
        <v>3318.5188888888888</v>
      </c>
      <c r="J799" s="526">
        <f t="shared" si="76"/>
        <v>3866.6666666666665</v>
      </c>
      <c r="K799" s="525">
        <v>2900</v>
      </c>
      <c r="L799" s="528">
        <v>3400</v>
      </c>
      <c r="M799" s="527">
        <v>3900</v>
      </c>
      <c r="N799" s="525">
        <v>2750</v>
      </c>
      <c r="O799" s="528">
        <v>3300</v>
      </c>
      <c r="P799" s="527">
        <v>3900</v>
      </c>
      <c r="Q799" s="525">
        <v>2900</v>
      </c>
      <c r="R799" s="528">
        <v>3400</v>
      </c>
      <c r="S799" s="527">
        <v>3900</v>
      </c>
      <c r="T799" s="525">
        <v>2850</v>
      </c>
      <c r="U799" s="528">
        <v>3366.67</v>
      </c>
      <c r="V799" s="527">
        <v>3900</v>
      </c>
      <c r="W799" s="525">
        <v>2400</v>
      </c>
      <c r="X799" s="528">
        <v>3000</v>
      </c>
      <c r="Y799" s="527">
        <v>3700</v>
      </c>
      <c r="Z799" s="525">
        <v>2900</v>
      </c>
      <c r="AA799" s="528">
        <v>3400</v>
      </c>
      <c r="AB799" s="527">
        <v>3900</v>
      </c>
      <c r="AC799" s="525">
        <v>2850</v>
      </c>
      <c r="AD799" s="528">
        <v>3400</v>
      </c>
      <c r="AE799" s="527">
        <v>3900</v>
      </c>
      <c r="AF799" s="525">
        <v>3000</v>
      </c>
      <c r="AG799" s="528">
        <v>3500</v>
      </c>
      <c r="AH799" s="527">
        <v>3900</v>
      </c>
      <c r="AI799" s="528">
        <v>2500</v>
      </c>
      <c r="AJ799" s="528">
        <v>3100</v>
      </c>
      <c r="AK799" s="527">
        <v>3800</v>
      </c>
      <c r="AM799" s="103"/>
      <c r="AN799" s="103"/>
      <c r="AO799" s="103"/>
    </row>
    <row r="800" spans="1:41" s="11" customFormat="1" x14ac:dyDescent="0.25">
      <c r="A800" s="719"/>
      <c r="B800" s="28"/>
      <c r="C800" s="264" t="s">
        <v>782</v>
      </c>
      <c r="D800" s="496" t="s">
        <v>32</v>
      </c>
      <c r="E800" s="463">
        <f t="shared" si="72"/>
        <v>5466.666666666667</v>
      </c>
      <c r="G800" s="265">
        <f t="shared" si="73"/>
        <v>27</v>
      </c>
      <c r="H800" s="489">
        <f t="shared" si="74"/>
        <v>4244.4444444444443</v>
      </c>
      <c r="I800" s="490">
        <f t="shared" si="75"/>
        <v>4818.5188888888888</v>
      </c>
      <c r="J800" s="459">
        <f t="shared" si="76"/>
        <v>5466.666666666667</v>
      </c>
      <c r="K800" s="489">
        <v>4350</v>
      </c>
      <c r="L800" s="490">
        <v>4900</v>
      </c>
      <c r="M800" s="491">
        <v>5500</v>
      </c>
      <c r="N800" s="489">
        <v>4200</v>
      </c>
      <c r="O800" s="490">
        <v>4800</v>
      </c>
      <c r="P800" s="491">
        <v>5500</v>
      </c>
      <c r="Q800" s="489">
        <v>4350</v>
      </c>
      <c r="R800" s="490">
        <v>4900</v>
      </c>
      <c r="S800" s="491">
        <v>5500</v>
      </c>
      <c r="T800" s="489">
        <v>4300</v>
      </c>
      <c r="U800" s="490">
        <v>4866.67</v>
      </c>
      <c r="V800" s="491">
        <v>5500</v>
      </c>
      <c r="W800" s="489">
        <v>3850</v>
      </c>
      <c r="X800" s="490">
        <v>4500</v>
      </c>
      <c r="Y800" s="491">
        <v>5300</v>
      </c>
      <c r="Z800" s="489">
        <v>4350</v>
      </c>
      <c r="AA800" s="490">
        <v>4900</v>
      </c>
      <c r="AB800" s="491">
        <v>5500</v>
      </c>
      <c r="AC800" s="489">
        <v>4350</v>
      </c>
      <c r="AD800" s="490">
        <v>4900</v>
      </c>
      <c r="AE800" s="491">
        <v>5500</v>
      </c>
      <c r="AF800" s="489">
        <v>4500</v>
      </c>
      <c r="AG800" s="490">
        <v>5000</v>
      </c>
      <c r="AH800" s="491">
        <v>5500</v>
      </c>
      <c r="AI800" s="490">
        <v>3950</v>
      </c>
      <c r="AJ800" s="490">
        <v>4600</v>
      </c>
      <c r="AK800" s="491">
        <v>5400</v>
      </c>
      <c r="AM800" s="103"/>
      <c r="AN800" s="103"/>
      <c r="AO800" s="103"/>
    </row>
    <row r="801" spans="1:41" s="11" customFormat="1" x14ac:dyDescent="0.25">
      <c r="A801" s="719"/>
      <c r="B801" s="28"/>
      <c r="C801" s="62" t="s">
        <v>781</v>
      </c>
      <c r="D801" s="31" t="s">
        <v>34</v>
      </c>
      <c r="E801" s="59">
        <f t="shared" si="72"/>
        <v>8466.6666666666661</v>
      </c>
      <c r="G801" s="32">
        <f t="shared" si="73"/>
        <v>27</v>
      </c>
      <c r="H801" s="498">
        <f t="shared" si="74"/>
        <v>7244.4444444444443</v>
      </c>
      <c r="I801" s="501">
        <f t="shared" si="75"/>
        <v>7718.5188888888888</v>
      </c>
      <c r="J801" s="499">
        <f t="shared" si="76"/>
        <v>8466.6666666666661</v>
      </c>
      <c r="K801" s="498">
        <v>7350</v>
      </c>
      <c r="L801" s="501">
        <v>7800</v>
      </c>
      <c r="M801" s="500">
        <v>8500</v>
      </c>
      <c r="N801" s="498">
        <v>7200</v>
      </c>
      <c r="O801" s="501">
        <v>7700</v>
      </c>
      <c r="P801" s="500">
        <v>8500</v>
      </c>
      <c r="Q801" s="498">
        <v>7350</v>
      </c>
      <c r="R801" s="501">
        <v>7800</v>
      </c>
      <c r="S801" s="500">
        <v>8500</v>
      </c>
      <c r="T801" s="498">
        <v>7300</v>
      </c>
      <c r="U801" s="501">
        <v>7766.67</v>
      </c>
      <c r="V801" s="500">
        <v>8500</v>
      </c>
      <c r="W801" s="498">
        <v>6850</v>
      </c>
      <c r="X801" s="501">
        <v>7400</v>
      </c>
      <c r="Y801" s="500">
        <v>8300</v>
      </c>
      <c r="Z801" s="498">
        <v>7350</v>
      </c>
      <c r="AA801" s="501">
        <v>7800</v>
      </c>
      <c r="AB801" s="500">
        <v>8500</v>
      </c>
      <c r="AC801" s="498">
        <v>7350</v>
      </c>
      <c r="AD801" s="501">
        <v>7800</v>
      </c>
      <c r="AE801" s="500">
        <v>8500</v>
      </c>
      <c r="AF801" s="498">
        <v>7500</v>
      </c>
      <c r="AG801" s="501">
        <v>7900</v>
      </c>
      <c r="AH801" s="500">
        <v>8500</v>
      </c>
      <c r="AI801" s="501">
        <v>6950</v>
      </c>
      <c r="AJ801" s="501">
        <v>7500</v>
      </c>
      <c r="AK801" s="500">
        <v>8400</v>
      </c>
      <c r="AM801" s="103"/>
      <c r="AN801" s="103"/>
      <c r="AO801" s="103"/>
    </row>
    <row r="802" spans="1:41" s="11" customFormat="1" x14ac:dyDescent="0.25">
      <c r="A802" s="719"/>
      <c r="B802" s="28"/>
      <c r="C802" s="264" t="s">
        <v>780</v>
      </c>
      <c r="D802" s="496" t="s">
        <v>26</v>
      </c>
      <c r="E802" s="463">
        <f t="shared" si="72"/>
        <v>9966.6666666666661</v>
      </c>
      <c r="G802" s="265">
        <f t="shared" si="73"/>
        <v>27</v>
      </c>
      <c r="H802" s="489">
        <f t="shared" si="74"/>
        <v>8744.4444444444453</v>
      </c>
      <c r="I802" s="490">
        <f t="shared" si="75"/>
        <v>9018.5188888888879</v>
      </c>
      <c r="J802" s="459">
        <f t="shared" si="76"/>
        <v>9966.6666666666661</v>
      </c>
      <c r="K802" s="489">
        <v>8850</v>
      </c>
      <c r="L802" s="490">
        <v>9100</v>
      </c>
      <c r="M802" s="491">
        <v>10000</v>
      </c>
      <c r="N802" s="489">
        <v>8700</v>
      </c>
      <c r="O802" s="490">
        <v>9000</v>
      </c>
      <c r="P802" s="491">
        <v>10000</v>
      </c>
      <c r="Q802" s="489">
        <v>8850</v>
      </c>
      <c r="R802" s="490">
        <v>9100</v>
      </c>
      <c r="S802" s="491">
        <v>10000</v>
      </c>
      <c r="T802" s="489">
        <v>8800</v>
      </c>
      <c r="U802" s="490">
        <v>9066.67</v>
      </c>
      <c r="V802" s="491">
        <v>10000</v>
      </c>
      <c r="W802" s="489">
        <v>8350</v>
      </c>
      <c r="X802" s="490">
        <v>8700</v>
      </c>
      <c r="Y802" s="491">
        <v>9800</v>
      </c>
      <c r="Z802" s="489">
        <v>8850</v>
      </c>
      <c r="AA802" s="490">
        <v>9100</v>
      </c>
      <c r="AB802" s="491">
        <v>10000</v>
      </c>
      <c r="AC802" s="489">
        <v>8850</v>
      </c>
      <c r="AD802" s="490">
        <v>9100</v>
      </c>
      <c r="AE802" s="491">
        <v>10000</v>
      </c>
      <c r="AF802" s="489">
        <v>9000</v>
      </c>
      <c r="AG802" s="490">
        <v>9200</v>
      </c>
      <c r="AH802" s="491">
        <v>10000</v>
      </c>
      <c r="AI802" s="490">
        <v>8450</v>
      </c>
      <c r="AJ802" s="490">
        <v>8800</v>
      </c>
      <c r="AK802" s="491">
        <v>9900</v>
      </c>
      <c r="AM802" s="103"/>
      <c r="AN802" s="103"/>
      <c r="AO802" s="103"/>
    </row>
    <row r="803" spans="1:41" s="11" customFormat="1" ht="15.75" thickBot="1" x14ac:dyDescent="0.3">
      <c r="A803" s="720"/>
      <c r="B803" s="28"/>
      <c r="C803" s="453" t="s">
        <v>779</v>
      </c>
      <c r="D803" s="454" t="s">
        <v>26</v>
      </c>
      <c r="E803" s="455">
        <f t="shared" si="72"/>
        <v>12466.666666666666</v>
      </c>
      <c r="G803" s="36">
        <f t="shared" si="73"/>
        <v>27</v>
      </c>
      <c r="H803" s="529">
        <f t="shared" si="74"/>
        <v>9744.4444444444453</v>
      </c>
      <c r="I803" s="532">
        <f t="shared" si="75"/>
        <v>10818.518888888888</v>
      </c>
      <c r="J803" s="530">
        <f t="shared" si="76"/>
        <v>12466.666666666666</v>
      </c>
      <c r="K803" s="529">
        <v>9850</v>
      </c>
      <c r="L803" s="532">
        <v>10900</v>
      </c>
      <c r="M803" s="531">
        <v>12500</v>
      </c>
      <c r="N803" s="529">
        <v>9700</v>
      </c>
      <c r="O803" s="532">
        <v>10800</v>
      </c>
      <c r="P803" s="531">
        <v>12500</v>
      </c>
      <c r="Q803" s="529">
        <v>9850</v>
      </c>
      <c r="R803" s="532">
        <v>10900</v>
      </c>
      <c r="S803" s="531">
        <v>12500</v>
      </c>
      <c r="T803" s="529">
        <v>9800</v>
      </c>
      <c r="U803" s="532">
        <v>10866.67</v>
      </c>
      <c r="V803" s="531">
        <v>12500</v>
      </c>
      <c r="W803" s="529">
        <v>9350</v>
      </c>
      <c r="X803" s="532">
        <v>10500</v>
      </c>
      <c r="Y803" s="531">
        <v>12300</v>
      </c>
      <c r="Z803" s="529">
        <v>9850</v>
      </c>
      <c r="AA803" s="532">
        <v>10900</v>
      </c>
      <c r="AB803" s="531">
        <v>12500</v>
      </c>
      <c r="AC803" s="529">
        <v>9850</v>
      </c>
      <c r="AD803" s="532">
        <v>10900</v>
      </c>
      <c r="AE803" s="531">
        <v>12500</v>
      </c>
      <c r="AF803" s="529">
        <v>10000</v>
      </c>
      <c r="AG803" s="532">
        <v>11000</v>
      </c>
      <c r="AH803" s="531">
        <v>12500</v>
      </c>
      <c r="AI803" s="532">
        <v>9450</v>
      </c>
      <c r="AJ803" s="532">
        <v>10600</v>
      </c>
      <c r="AK803" s="531">
        <v>12400</v>
      </c>
      <c r="AM803" s="103"/>
      <c r="AN803" s="103"/>
      <c r="AO803" s="103"/>
    </row>
    <row r="804" spans="1:41" s="11" customFormat="1" x14ac:dyDescent="0.25">
      <c r="A804" s="718" t="s">
        <v>1583</v>
      </c>
      <c r="B804" s="28"/>
      <c r="C804" s="264" t="s">
        <v>1459</v>
      </c>
      <c r="D804" s="496" t="s">
        <v>27</v>
      </c>
      <c r="E804" s="463">
        <f t="shared" si="72"/>
        <v>29092.592222222225</v>
      </c>
      <c r="G804" s="265">
        <f t="shared" si="73"/>
        <v>27</v>
      </c>
      <c r="H804" s="489">
        <f t="shared" si="74"/>
        <v>19592.592222222225</v>
      </c>
      <c r="I804" s="490">
        <f t="shared" si="75"/>
        <v>23555.555555555555</v>
      </c>
      <c r="J804" s="459">
        <f t="shared" si="76"/>
        <v>29092.592222222225</v>
      </c>
      <c r="K804" s="489">
        <v>20000</v>
      </c>
      <c r="L804" s="490">
        <v>24500</v>
      </c>
      <c r="M804" s="491">
        <v>32000</v>
      </c>
      <c r="N804" s="489">
        <v>19900</v>
      </c>
      <c r="O804" s="490">
        <v>23500</v>
      </c>
      <c r="P804" s="491">
        <v>30000</v>
      </c>
      <c r="Q804" s="489">
        <v>19900</v>
      </c>
      <c r="R804" s="490">
        <v>24000</v>
      </c>
      <c r="S804" s="491">
        <v>32000</v>
      </c>
      <c r="T804" s="489">
        <v>19933.330000000002</v>
      </c>
      <c r="U804" s="490">
        <v>24000</v>
      </c>
      <c r="V804" s="491">
        <v>31333.33</v>
      </c>
      <c r="W804" s="489">
        <v>18900</v>
      </c>
      <c r="X804" s="490">
        <v>23500</v>
      </c>
      <c r="Y804" s="491">
        <v>25000</v>
      </c>
      <c r="Z804" s="489">
        <v>19000</v>
      </c>
      <c r="AA804" s="490">
        <v>23000</v>
      </c>
      <c r="AB804" s="491">
        <v>26000</v>
      </c>
      <c r="AC804" s="489">
        <v>19900</v>
      </c>
      <c r="AD804" s="490">
        <v>23500</v>
      </c>
      <c r="AE804" s="491">
        <v>30000</v>
      </c>
      <c r="AF804" s="489">
        <v>20000</v>
      </c>
      <c r="AG804" s="490">
        <v>24000</v>
      </c>
      <c r="AH804" s="491">
        <v>30000</v>
      </c>
      <c r="AI804" s="490">
        <v>18800</v>
      </c>
      <c r="AJ804" s="490">
        <v>22000</v>
      </c>
      <c r="AK804" s="491">
        <v>25500</v>
      </c>
      <c r="AM804" s="103"/>
      <c r="AN804" s="103"/>
      <c r="AO804" s="103"/>
    </row>
    <row r="805" spans="1:41" s="11" customFormat="1" x14ac:dyDescent="0.25">
      <c r="A805" s="719"/>
      <c r="B805" s="28"/>
      <c r="C805" s="62" t="s">
        <v>1460</v>
      </c>
      <c r="D805" s="31" t="s">
        <v>27</v>
      </c>
      <c r="E805" s="59">
        <f t="shared" si="72"/>
        <v>32555.555555555555</v>
      </c>
      <c r="G805" s="32">
        <f t="shared" si="73"/>
        <v>27</v>
      </c>
      <c r="H805" s="498">
        <f t="shared" si="74"/>
        <v>21518.518888888888</v>
      </c>
      <c r="I805" s="501">
        <f t="shared" si="75"/>
        <v>25129.629999999997</v>
      </c>
      <c r="J805" s="499">
        <f t="shared" si="76"/>
        <v>32555.555555555555</v>
      </c>
      <c r="K805" s="498">
        <v>22000</v>
      </c>
      <c r="L805" s="501">
        <v>26000</v>
      </c>
      <c r="M805" s="500">
        <v>35000</v>
      </c>
      <c r="N805" s="498">
        <v>21900</v>
      </c>
      <c r="O805" s="501">
        <v>25000</v>
      </c>
      <c r="P805" s="500">
        <v>35000</v>
      </c>
      <c r="Q805" s="498">
        <v>22000</v>
      </c>
      <c r="R805" s="501">
        <v>26000</v>
      </c>
      <c r="S805" s="500">
        <v>35000</v>
      </c>
      <c r="T805" s="498">
        <v>21966.67</v>
      </c>
      <c r="U805" s="501">
        <v>25666.67</v>
      </c>
      <c r="V805" s="500">
        <v>35000</v>
      </c>
      <c r="W805" s="498">
        <v>20900</v>
      </c>
      <c r="X805" s="501">
        <v>25000</v>
      </c>
      <c r="Y805" s="500">
        <v>29000</v>
      </c>
      <c r="Z805" s="498">
        <v>21000</v>
      </c>
      <c r="AA805" s="501">
        <v>25000</v>
      </c>
      <c r="AB805" s="500">
        <v>29000</v>
      </c>
      <c r="AC805" s="498">
        <v>21900</v>
      </c>
      <c r="AD805" s="501">
        <v>25000</v>
      </c>
      <c r="AE805" s="500">
        <v>35000</v>
      </c>
      <c r="AF805" s="498">
        <v>22000</v>
      </c>
      <c r="AG805" s="501">
        <v>25000</v>
      </c>
      <c r="AH805" s="500">
        <v>35000</v>
      </c>
      <c r="AI805" s="501">
        <v>20000</v>
      </c>
      <c r="AJ805" s="501">
        <v>23500</v>
      </c>
      <c r="AK805" s="500">
        <v>25000</v>
      </c>
      <c r="AM805" s="103"/>
      <c r="AN805" s="103"/>
      <c r="AO805" s="103"/>
    </row>
    <row r="806" spans="1:41" s="11" customFormat="1" x14ac:dyDescent="0.25">
      <c r="A806" s="719"/>
      <c r="B806" s="28"/>
      <c r="C806" s="264" t="s">
        <v>1461</v>
      </c>
      <c r="D806" s="496" t="s">
        <v>27</v>
      </c>
      <c r="E806" s="463">
        <f t="shared" si="72"/>
        <v>32777.777777777781</v>
      </c>
      <c r="G806" s="265">
        <f t="shared" si="73"/>
        <v>27</v>
      </c>
      <c r="H806" s="489">
        <f t="shared" si="74"/>
        <v>20985.185555555552</v>
      </c>
      <c r="I806" s="490">
        <f t="shared" si="75"/>
        <v>24000</v>
      </c>
      <c r="J806" s="459">
        <f t="shared" si="76"/>
        <v>32777.777777777781</v>
      </c>
      <c r="K806" s="489">
        <v>21000</v>
      </c>
      <c r="L806" s="490">
        <v>24000</v>
      </c>
      <c r="M806" s="491">
        <v>35000</v>
      </c>
      <c r="N806" s="489">
        <v>20900</v>
      </c>
      <c r="O806" s="490">
        <v>24000</v>
      </c>
      <c r="P806" s="491">
        <v>35000</v>
      </c>
      <c r="Q806" s="489">
        <v>21000</v>
      </c>
      <c r="R806" s="490">
        <v>24000</v>
      </c>
      <c r="S806" s="491">
        <v>35000</v>
      </c>
      <c r="T806" s="489">
        <v>20966.669999999998</v>
      </c>
      <c r="U806" s="490">
        <v>24000</v>
      </c>
      <c r="V806" s="491">
        <v>35000</v>
      </c>
      <c r="W806" s="489">
        <v>20400</v>
      </c>
      <c r="X806" s="490">
        <v>24000</v>
      </c>
      <c r="Y806" s="491">
        <v>29000</v>
      </c>
      <c r="Z806" s="489">
        <v>20500</v>
      </c>
      <c r="AA806" s="490">
        <v>24000</v>
      </c>
      <c r="AB806" s="491">
        <v>29000</v>
      </c>
      <c r="AC806" s="489">
        <v>21900</v>
      </c>
      <c r="AD806" s="490">
        <v>24000</v>
      </c>
      <c r="AE806" s="491">
        <v>35000</v>
      </c>
      <c r="AF806" s="489">
        <v>22000</v>
      </c>
      <c r="AG806" s="490">
        <v>24000</v>
      </c>
      <c r="AH806" s="491">
        <v>35000</v>
      </c>
      <c r="AI806" s="490">
        <v>20200</v>
      </c>
      <c r="AJ806" s="490">
        <v>24000</v>
      </c>
      <c r="AK806" s="491">
        <v>27000</v>
      </c>
      <c r="AM806" s="103"/>
      <c r="AN806" s="103"/>
      <c r="AO806" s="103"/>
    </row>
    <row r="807" spans="1:41" s="11" customFormat="1" x14ac:dyDescent="0.25">
      <c r="A807" s="719"/>
      <c r="B807" s="28"/>
      <c r="C807" s="62" t="s">
        <v>1462</v>
      </c>
      <c r="D807" s="31" t="s">
        <v>27</v>
      </c>
      <c r="E807" s="59">
        <f t="shared" si="72"/>
        <v>33666.666666666664</v>
      </c>
      <c r="G807" s="32">
        <f t="shared" si="73"/>
        <v>27</v>
      </c>
      <c r="H807" s="498">
        <f t="shared" si="74"/>
        <v>20781.481111111112</v>
      </c>
      <c r="I807" s="501">
        <f t="shared" si="75"/>
        <v>24666.666666666668</v>
      </c>
      <c r="J807" s="499">
        <f t="shared" si="76"/>
        <v>33666.666666666664</v>
      </c>
      <c r="K807" s="498">
        <v>20500</v>
      </c>
      <c r="L807" s="501">
        <v>25000</v>
      </c>
      <c r="M807" s="500">
        <v>36000</v>
      </c>
      <c r="N807" s="498">
        <v>20400</v>
      </c>
      <c r="O807" s="501">
        <v>25000</v>
      </c>
      <c r="P807" s="500">
        <v>36000</v>
      </c>
      <c r="Q807" s="498">
        <v>21000</v>
      </c>
      <c r="R807" s="501">
        <v>25000</v>
      </c>
      <c r="S807" s="500">
        <v>36000</v>
      </c>
      <c r="T807" s="498">
        <v>20633.330000000002</v>
      </c>
      <c r="U807" s="501">
        <v>25000</v>
      </c>
      <c r="V807" s="500">
        <v>36000</v>
      </c>
      <c r="W807" s="498">
        <v>20200</v>
      </c>
      <c r="X807" s="501">
        <v>24000</v>
      </c>
      <c r="Y807" s="500">
        <v>28000</v>
      </c>
      <c r="Z807" s="498">
        <v>20300</v>
      </c>
      <c r="AA807" s="501">
        <v>25000</v>
      </c>
      <c r="AB807" s="500">
        <v>33000</v>
      </c>
      <c r="AC807" s="498">
        <v>21900</v>
      </c>
      <c r="AD807" s="501">
        <v>25000</v>
      </c>
      <c r="AE807" s="500">
        <v>36000</v>
      </c>
      <c r="AF807" s="498">
        <v>22000</v>
      </c>
      <c r="AG807" s="501">
        <v>25000</v>
      </c>
      <c r="AH807" s="500">
        <v>36000</v>
      </c>
      <c r="AI807" s="501">
        <v>20100</v>
      </c>
      <c r="AJ807" s="501">
        <v>23000</v>
      </c>
      <c r="AK807" s="500">
        <v>26000</v>
      </c>
      <c r="AM807" s="103"/>
      <c r="AN807" s="103"/>
      <c r="AO807" s="103"/>
    </row>
    <row r="808" spans="1:41" s="11" customFormat="1" x14ac:dyDescent="0.25">
      <c r="A808" s="719"/>
      <c r="B808" s="28"/>
      <c r="C808" s="264" t="s">
        <v>1463</v>
      </c>
      <c r="D808" s="496" t="s">
        <v>27</v>
      </c>
      <c r="E808" s="463">
        <f t="shared" si="72"/>
        <v>29685.185555555552</v>
      </c>
      <c r="G808" s="265">
        <f t="shared" si="73"/>
        <v>27</v>
      </c>
      <c r="H808" s="489">
        <f t="shared" si="74"/>
        <v>20318.518888888888</v>
      </c>
      <c r="I808" s="490">
        <f t="shared" si="75"/>
        <v>24000</v>
      </c>
      <c r="J808" s="459">
        <f t="shared" si="76"/>
        <v>29685.185555555552</v>
      </c>
      <c r="K808" s="489">
        <v>20000</v>
      </c>
      <c r="L808" s="490">
        <v>24000</v>
      </c>
      <c r="M808" s="491">
        <v>31000</v>
      </c>
      <c r="N808" s="489">
        <v>19900</v>
      </c>
      <c r="O808" s="490">
        <v>24000</v>
      </c>
      <c r="P808" s="491">
        <v>30000</v>
      </c>
      <c r="Q808" s="489">
        <v>20000</v>
      </c>
      <c r="R808" s="490">
        <v>24000</v>
      </c>
      <c r="S808" s="491">
        <v>31000</v>
      </c>
      <c r="T808" s="489">
        <v>19966.669999999998</v>
      </c>
      <c r="U808" s="490">
        <v>24000</v>
      </c>
      <c r="V808" s="491">
        <v>30666.67</v>
      </c>
      <c r="W808" s="489">
        <v>19700</v>
      </c>
      <c r="X808" s="490">
        <v>24000</v>
      </c>
      <c r="Y808" s="491">
        <v>27500</v>
      </c>
      <c r="Z808" s="489">
        <v>19800</v>
      </c>
      <c r="AA808" s="490">
        <v>24000</v>
      </c>
      <c r="AB808" s="491">
        <v>27000</v>
      </c>
      <c r="AC808" s="489">
        <v>21900</v>
      </c>
      <c r="AD808" s="490">
        <v>24000</v>
      </c>
      <c r="AE808" s="491">
        <v>30000</v>
      </c>
      <c r="AF808" s="489">
        <v>22000</v>
      </c>
      <c r="AG808" s="490">
        <v>24000</v>
      </c>
      <c r="AH808" s="491">
        <v>30000</v>
      </c>
      <c r="AI808" s="490">
        <v>19600</v>
      </c>
      <c r="AJ808" s="490">
        <v>24000</v>
      </c>
      <c r="AK808" s="491">
        <v>30000</v>
      </c>
      <c r="AM808" s="103"/>
      <c r="AN808" s="103"/>
      <c r="AO808" s="103"/>
    </row>
    <row r="809" spans="1:41" s="11" customFormat="1" x14ac:dyDescent="0.25">
      <c r="A809" s="719"/>
      <c r="B809" s="28"/>
      <c r="C809" s="62" t="s">
        <v>1464</v>
      </c>
      <c r="D809" s="31" t="s">
        <v>27</v>
      </c>
      <c r="E809" s="59">
        <f t="shared" si="72"/>
        <v>13507.407777777778</v>
      </c>
      <c r="G809" s="32">
        <f t="shared" si="73"/>
        <v>27</v>
      </c>
      <c r="H809" s="498">
        <f t="shared" si="74"/>
        <v>10509.258888888889</v>
      </c>
      <c r="I809" s="501">
        <f t="shared" si="75"/>
        <v>12188.888888888889</v>
      </c>
      <c r="J809" s="499">
        <f t="shared" si="76"/>
        <v>13507.407777777778</v>
      </c>
      <c r="K809" s="498">
        <v>10400</v>
      </c>
      <c r="L809" s="501">
        <v>11900</v>
      </c>
      <c r="M809" s="500">
        <v>13000</v>
      </c>
      <c r="N809" s="498">
        <v>10250</v>
      </c>
      <c r="O809" s="501">
        <v>11800</v>
      </c>
      <c r="P809" s="500">
        <v>12900</v>
      </c>
      <c r="Q809" s="498">
        <v>10350</v>
      </c>
      <c r="R809" s="501">
        <v>11700</v>
      </c>
      <c r="S809" s="500">
        <v>12400</v>
      </c>
      <c r="T809" s="498">
        <v>10333.33</v>
      </c>
      <c r="U809" s="501">
        <v>11800</v>
      </c>
      <c r="V809" s="500">
        <v>12766.67</v>
      </c>
      <c r="W809" s="498">
        <v>9900</v>
      </c>
      <c r="X809" s="501">
        <v>11500</v>
      </c>
      <c r="Y809" s="500">
        <v>12600</v>
      </c>
      <c r="Z809" s="498">
        <v>10100</v>
      </c>
      <c r="AA809" s="501">
        <v>11700</v>
      </c>
      <c r="AB809" s="500">
        <v>12800</v>
      </c>
      <c r="AC809" s="498">
        <v>12900</v>
      </c>
      <c r="AD809" s="501">
        <v>16000</v>
      </c>
      <c r="AE809" s="500">
        <v>20000</v>
      </c>
      <c r="AF809" s="498">
        <v>10350</v>
      </c>
      <c r="AG809" s="501">
        <v>11700</v>
      </c>
      <c r="AH809" s="500">
        <v>12400</v>
      </c>
      <c r="AI809" s="501">
        <v>10000</v>
      </c>
      <c r="AJ809" s="501">
        <v>11600</v>
      </c>
      <c r="AK809" s="500">
        <v>12700</v>
      </c>
      <c r="AM809" s="103"/>
      <c r="AN809" s="103"/>
      <c r="AO809" s="103"/>
    </row>
    <row r="810" spans="1:41" s="11" customFormat="1" x14ac:dyDescent="0.25">
      <c r="A810" s="719"/>
      <c r="B810" s="28"/>
      <c r="C810" s="264" t="s">
        <v>1465</v>
      </c>
      <c r="D810" s="496" t="s">
        <v>27</v>
      </c>
      <c r="E810" s="463">
        <f t="shared" si="72"/>
        <v>16000</v>
      </c>
      <c r="G810" s="265">
        <f t="shared" si="73"/>
        <v>27</v>
      </c>
      <c r="H810" s="489">
        <f t="shared" si="74"/>
        <v>13662.963333333333</v>
      </c>
      <c r="I810" s="490">
        <f t="shared" si="75"/>
        <v>14966.666666666666</v>
      </c>
      <c r="J810" s="459">
        <f t="shared" si="76"/>
        <v>16000</v>
      </c>
      <c r="K810" s="489">
        <v>13900</v>
      </c>
      <c r="L810" s="490">
        <v>15000</v>
      </c>
      <c r="M810" s="491">
        <v>16000</v>
      </c>
      <c r="N810" s="489">
        <v>13800</v>
      </c>
      <c r="O810" s="490">
        <v>15000</v>
      </c>
      <c r="P810" s="491">
        <v>16000</v>
      </c>
      <c r="Q810" s="489">
        <v>13900</v>
      </c>
      <c r="R810" s="490">
        <v>15000</v>
      </c>
      <c r="S810" s="491">
        <v>16000</v>
      </c>
      <c r="T810" s="489">
        <v>13866.67</v>
      </c>
      <c r="U810" s="490">
        <v>15000</v>
      </c>
      <c r="V810" s="491">
        <v>16000</v>
      </c>
      <c r="W810" s="489">
        <v>13000</v>
      </c>
      <c r="X810" s="490">
        <v>14700</v>
      </c>
      <c r="Y810" s="491">
        <v>16000</v>
      </c>
      <c r="Z810" s="489">
        <v>13700</v>
      </c>
      <c r="AA810" s="490">
        <v>15000</v>
      </c>
      <c r="AB810" s="491">
        <v>16000</v>
      </c>
      <c r="AC810" s="489">
        <v>13900</v>
      </c>
      <c r="AD810" s="490">
        <v>15000</v>
      </c>
      <c r="AE810" s="491">
        <v>16000</v>
      </c>
      <c r="AF810" s="489">
        <v>14000</v>
      </c>
      <c r="AG810" s="490">
        <v>15000</v>
      </c>
      <c r="AH810" s="491">
        <v>16000</v>
      </c>
      <c r="AI810" s="490">
        <v>12900</v>
      </c>
      <c r="AJ810" s="490">
        <v>15000</v>
      </c>
      <c r="AK810" s="491">
        <v>16000</v>
      </c>
      <c r="AM810" s="103"/>
      <c r="AN810" s="103"/>
      <c r="AO810" s="103"/>
    </row>
    <row r="811" spans="1:41" s="11" customFormat="1" x14ac:dyDescent="0.25">
      <c r="A811" s="719"/>
      <c r="B811" s="28"/>
      <c r="C811" s="62" t="s">
        <v>1466</v>
      </c>
      <c r="D811" s="31" t="s">
        <v>27</v>
      </c>
      <c r="E811" s="59">
        <f t="shared" si="72"/>
        <v>23370.370000000003</v>
      </c>
      <c r="G811" s="32">
        <f t="shared" si="73"/>
        <v>27</v>
      </c>
      <c r="H811" s="498">
        <f t="shared" si="74"/>
        <v>17796.296666666665</v>
      </c>
      <c r="I811" s="501">
        <f t="shared" si="75"/>
        <v>21555.555555555555</v>
      </c>
      <c r="J811" s="499">
        <f t="shared" si="76"/>
        <v>23370.370000000003</v>
      </c>
      <c r="K811" s="498">
        <v>17900</v>
      </c>
      <c r="L811" s="501">
        <v>21500</v>
      </c>
      <c r="M811" s="500">
        <v>24000</v>
      </c>
      <c r="N811" s="498">
        <v>17800</v>
      </c>
      <c r="O811" s="501">
        <v>21500</v>
      </c>
      <c r="P811" s="500">
        <v>23000</v>
      </c>
      <c r="Q811" s="498">
        <v>17900</v>
      </c>
      <c r="R811" s="501">
        <v>21500</v>
      </c>
      <c r="S811" s="500">
        <v>23000</v>
      </c>
      <c r="T811" s="498">
        <v>17866.669999999998</v>
      </c>
      <c r="U811" s="501">
        <v>21500</v>
      </c>
      <c r="V811" s="500">
        <v>23333.33</v>
      </c>
      <c r="W811" s="498">
        <v>17600</v>
      </c>
      <c r="X811" s="501">
        <v>21500</v>
      </c>
      <c r="Y811" s="500">
        <v>23000</v>
      </c>
      <c r="Z811" s="498">
        <v>17700</v>
      </c>
      <c r="AA811" s="501">
        <v>21500</v>
      </c>
      <c r="AB811" s="500">
        <v>23000</v>
      </c>
      <c r="AC811" s="498">
        <v>17900</v>
      </c>
      <c r="AD811" s="501">
        <v>21500</v>
      </c>
      <c r="AE811" s="500">
        <v>23000</v>
      </c>
      <c r="AF811" s="498">
        <v>18000</v>
      </c>
      <c r="AG811" s="501">
        <v>22000</v>
      </c>
      <c r="AH811" s="500">
        <v>25000</v>
      </c>
      <c r="AI811" s="501">
        <v>17500</v>
      </c>
      <c r="AJ811" s="501">
        <v>21500</v>
      </c>
      <c r="AK811" s="500">
        <v>23000</v>
      </c>
      <c r="AM811" s="103"/>
      <c r="AN811" s="103"/>
      <c r="AO811" s="103"/>
    </row>
    <row r="812" spans="1:41" s="11" customFormat="1" x14ac:dyDescent="0.25">
      <c r="A812" s="719"/>
      <c r="B812" s="28"/>
      <c r="C812" s="264" t="s">
        <v>1467</v>
      </c>
      <c r="D812" s="496" t="s">
        <v>27</v>
      </c>
      <c r="E812" s="463">
        <f t="shared" si="72"/>
        <v>18000</v>
      </c>
      <c r="G812" s="265">
        <f t="shared" si="73"/>
        <v>27</v>
      </c>
      <c r="H812" s="489">
        <f t="shared" si="74"/>
        <v>13874.074444444444</v>
      </c>
      <c r="I812" s="490">
        <f t="shared" si="75"/>
        <v>15222.222222222223</v>
      </c>
      <c r="J812" s="459">
        <f t="shared" si="76"/>
        <v>18000</v>
      </c>
      <c r="K812" s="489">
        <v>14000</v>
      </c>
      <c r="L812" s="490">
        <v>15000</v>
      </c>
      <c r="M812" s="491">
        <v>18000</v>
      </c>
      <c r="N812" s="489">
        <v>13900</v>
      </c>
      <c r="O812" s="490">
        <v>15000</v>
      </c>
      <c r="P812" s="491">
        <v>18000</v>
      </c>
      <c r="Q812" s="489">
        <v>14000</v>
      </c>
      <c r="R812" s="490">
        <v>15000</v>
      </c>
      <c r="S812" s="491">
        <v>18000</v>
      </c>
      <c r="T812" s="489">
        <v>13966.67</v>
      </c>
      <c r="U812" s="490">
        <v>15000</v>
      </c>
      <c r="V812" s="491">
        <v>18000</v>
      </c>
      <c r="W812" s="489">
        <v>13700</v>
      </c>
      <c r="X812" s="490">
        <v>15000</v>
      </c>
      <c r="Y812" s="491">
        <v>18000</v>
      </c>
      <c r="Z812" s="489">
        <v>13800</v>
      </c>
      <c r="AA812" s="490">
        <v>15000</v>
      </c>
      <c r="AB812" s="491">
        <v>18000</v>
      </c>
      <c r="AC812" s="489">
        <v>13900</v>
      </c>
      <c r="AD812" s="490">
        <v>15000</v>
      </c>
      <c r="AE812" s="491">
        <v>18000</v>
      </c>
      <c r="AF812" s="489">
        <v>14000</v>
      </c>
      <c r="AG812" s="490">
        <v>17000</v>
      </c>
      <c r="AH812" s="491">
        <v>18000</v>
      </c>
      <c r="AI812" s="490">
        <v>13600</v>
      </c>
      <c r="AJ812" s="490">
        <v>15000</v>
      </c>
      <c r="AK812" s="491">
        <v>18000</v>
      </c>
      <c r="AM812" s="103"/>
      <c r="AN812" s="103"/>
      <c r="AO812" s="103"/>
    </row>
    <row r="813" spans="1:41" s="11" customFormat="1" x14ac:dyDescent="0.25">
      <c r="A813" s="719"/>
      <c r="B813" s="28"/>
      <c r="C813" s="62" t="s">
        <v>1468</v>
      </c>
      <c r="D813" s="31" t="s">
        <v>37</v>
      </c>
      <c r="E813" s="59">
        <f t="shared" si="72"/>
        <v>14248.147777777778</v>
      </c>
      <c r="G813" s="32">
        <f t="shared" si="73"/>
        <v>27</v>
      </c>
      <c r="H813" s="498">
        <f t="shared" si="74"/>
        <v>10959.258888888889</v>
      </c>
      <c r="I813" s="501">
        <f t="shared" si="75"/>
        <v>12451.852222222222</v>
      </c>
      <c r="J813" s="499">
        <f t="shared" si="76"/>
        <v>14248.147777777778</v>
      </c>
      <c r="K813" s="498">
        <v>12100</v>
      </c>
      <c r="L813" s="501">
        <v>13000</v>
      </c>
      <c r="M813" s="500">
        <v>14500</v>
      </c>
      <c r="N813" s="498">
        <v>10000</v>
      </c>
      <c r="O813" s="501">
        <v>10500</v>
      </c>
      <c r="P813" s="500">
        <v>12000</v>
      </c>
      <c r="Q813" s="498">
        <v>11900</v>
      </c>
      <c r="R813" s="501">
        <v>13000</v>
      </c>
      <c r="S813" s="500">
        <v>15000</v>
      </c>
      <c r="T813" s="498">
        <v>11333.33</v>
      </c>
      <c r="U813" s="501">
        <v>12166.67</v>
      </c>
      <c r="V813" s="500">
        <v>13833.33</v>
      </c>
      <c r="W813" s="498">
        <v>9800</v>
      </c>
      <c r="X813" s="501">
        <v>13000</v>
      </c>
      <c r="Y813" s="500">
        <v>15000</v>
      </c>
      <c r="Z813" s="498">
        <v>9900</v>
      </c>
      <c r="AA813" s="501">
        <v>10400</v>
      </c>
      <c r="AB813" s="500">
        <v>11900</v>
      </c>
      <c r="AC813" s="498">
        <v>11900</v>
      </c>
      <c r="AD813" s="501">
        <v>13000</v>
      </c>
      <c r="AE813" s="500">
        <v>15000</v>
      </c>
      <c r="AF813" s="498">
        <v>12000</v>
      </c>
      <c r="AG813" s="501">
        <v>14000</v>
      </c>
      <c r="AH813" s="500">
        <v>16000</v>
      </c>
      <c r="AI813" s="501">
        <v>9700</v>
      </c>
      <c r="AJ813" s="501">
        <v>13000</v>
      </c>
      <c r="AK813" s="500">
        <v>15000</v>
      </c>
      <c r="AM813" s="103"/>
      <c r="AN813" s="103"/>
      <c r="AO813" s="103"/>
    </row>
    <row r="814" spans="1:41" s="11" customFormat="1" x14ac:dyDescent="0.25">
      <c r="A814" s="719"/>
      <c r="B814" s="28"/>
      <c r="C814" s="264" t="s">
        <v>1469</v>
      </c>
      <c r="D814" s="496" t="s">
        <v>27</v>
      </c>
      <c r="E814" s="463">
        <f t="shared" si="72"/>
        <v>19366.666666666668</v>
      </c>
      <c r="G814" s="265">
        <f t="shared" si="73"/>
        <v>27</v>
      </c>
      <c r="H814" s="489">
        <f t="shared" si="74"/>
        <v>13374.074444444444</v>
      </c>
      <c r="I814" s="490">
        <f t="shared" si="75"/>
        <v>16351.85222222222</v>
      </c>
      <c r="J814" s="459">
        <f t="shared" si="76"/>
        <v>19366.666666666668</v>
      </c>
      <c r="K814" s="489">
        <v>13500</v>
      </c>
      <c r="L814" s="490">
        <v>16000</v>
      </c>
      <c r="M814" s="491">
        <v>19500</v>
      </c>
      <c r="N814" s="489">
        <v>13400</v>
      </c>
      <c r="O814" s="490">
        <v>16500</v>
      </c>
      <c r="P814" s="491">
        <v>19500</v>
      </c>
      <c r="Q814" s="489">
        <v>13500</v>
      </c>
      <c r="R814" s="490">
        <v>16000</v>
      </c>
      <c r="S814" s="491">
        <v>19500</v>
      </c>
      <c r="T814" s="489">
        <v>13466.67</v>
      </c>
      <c r="U814" s="490">
        <v>16166.67</v>
      </c>
      <c r="V814" s="491">
        <v>19500</v>
      </c>
      <c r="W814" s="489">
        <v>13200</v>
      </c>
      <c r="X814" s="490">
        <v>16500</v>
      </c>
      <c r="Y814" s="491">
        <v>18000</v>
      </c>
      <c r="Z814" s="489">
        <v>13300</v>
      </c>
      <c r="AA814" s="490">
        <v>16500</v>
      </c>
      <c r="AB814" s="491">
        <v>19500</v>
      </c>
      <c r="AC814" s="489">
        <v>13400</v>
      </c>
      <c r="AD814" s="490">
        <v>16500</v>
      </c>
      <c r="AE814" s="491">
        <v>19500</v>
      </c>
      <c r="AF814" s="489">
        <v>13500</v>
      </c>
      <c r="AG814" s="490">
        <v>16500</v>
      </c>
      <c r="AH814" s="491">
        <v>19800</v>
      </c>
      <c r="AI814" s="490">
        <v>13100</v>
      </c>
      <c r="AJ814" s="490">
        <v>16500</v>
      </c>
      <c r="AK814" s="491">
        <v>19500</v>
      </c>
      <c r="AM814" s="103"/>
      <c r="AN814" s="103"/>
      <c r="AO814" s="103"/>
    </row>
    <row r="815" spans="1:41" s="11" customFormat="1" x14ac:dyDescent="0.25">
      <c r="A815" s="719"/>
      <c r="B815" s="28"/>
      <c r="C815" s="62" t="s">
        <v>1470</v>
      </c>
      <c r="D815" s="31" t="s">
        <v>89</v>
      </c>
      <c r="E815" s="59">
        <f t="shared" si="72"/>
        <v>22196.296666666665</v>
      </c>
      <c r="G815" s="32">
        <f t="shared" si="73"/>
        <v>27</v>
      </c>
      <c r="H815" s="498">
        <f t="shared" si="74"/>
        <v>16718.518888888888</v>
      </c>
      <c r="I815" s="501">
        <f t="shared" si="75"/>
        <v>19888.888888888891</v>
      </c>
      <c r="J815" s="499">
        <f t="shared" si="76"/>
        <v>22196.296666666665</v>
      </c>
      <c r="K815" s="498">
        <v>16800</v>
      </c>
      <c r="L815" s="501">
        <v>20000</v>
      </c>
      <c r="M815" s="500">
        <v>23000</v>
      </c>
      <c r="N815" s="498">
        <v>16700</v>
      </c>
      <c r="O815" s="501">
        <v>20000</v>
      </c>
      <c r="P815" s="500">
        <v>22000</v>
      </c>
      <c r="Q815" s="498">
        <v>16800</v>
      </c>
      <c r="R815" s="501">
        <v>20000</v>
      </c>
      <c r="S815" s="500">
        <v>22400</v>
      </c>
      <c r="T815" s="498">
        <v>16766.669999999998</v>
      </c>
      <c r="U815" s="501">
        <v>20000</v>
      </c>
      <c r="V815" s="500">
        <v>22466.67</v>
      </c>
      <c r="W815" s="498">
        <v>16500</v>
      </c>
      <c r="X815" s="501">
        <v>20000</v>
      </c>
      <c r="Y815" s="500">
        <v>22000</v>
      </c>
      <c r="Z815" s="498">
        <v>16600</v>
      </c>
      <c r="AA815" s="501">
        <v>20000</v>
      </c>
      <c r="AB815" s="500">
        <v>21900</v>
      </c>
      <c r="AC815" s="498">
        <v>16900</v>
      </c>
      <c r="AD815" s="501">
        <v>20000</v>
      </c>
      <c r="AE815" s="500">
        <v>22000</v>
      </c>
      <c r="AF815" s="498">
        <v>17000</v>
      </c>
      <c r="AG815" s="501">
        <v>19000</v>
      </c>
      <c r="AH815" s="500">
        <v>22000</v>
      </c>
      <c r="AI815" s="501">
        <v>16400</v>
      </c>
      <c r="AJ815" s="501">
        <v>20000</v>
      </c>
      <c r="AK815" s="500">
        <v>22000</v>
      </c>
      <c r="AM815" s="103"/>
      <c r="AN815" s="103"/>
      <c r="AO815" s="103"/>
    </row>
    <row r="816" spans="1:41" s="11" customFormat="1" x14ac:dyDescent="0.25">
      <c r="A816" s="719"/>
      <c r="B816" s="28"/>
      <c r="C816" s="264" t="s">
        <v>1471</v>
      </c>
      <c r="D816" s="496" t="s">
        <v>27</v>
      </c>
      <c r="E816" s="463">
        <f t="shared" si="72"/>
        <v>18355.555555555555</v>
      </c>
      <c r="G816" s="265">
        <f t="shared" si="73"/>
        <v>27</v>
      </c>
      <c r="H816" s="489">
        <f t="shared" si="74"/>
        <v>14844.444444444445</v>
      </c>
      <c r="I816" s="490">
        <f t="shared" si="75"/>
        <v>16714.814444444448</v>
      </c>
      <c r="J816" s="459">
        <f t="shared" si="76"/>
        <v>18355.555555555555</v>
      </c>
      <c r="K816" s="489">
        <v>15000</v>
      </c>
      <c r="L816" s="490">
        <v>16000</v>
      </c>
      <c r="M816" s="491">
        <v>17400</v>
      </c>
      <c r="N816" s="489">
        <v>15000</v>
      </c>
      <c r="O816" s="490">
        <v>17000</v>
      </c>
      <c r="P816" s="491">
        <v>18500</v>
      </c>
      <c r="Q816" s="489">
        <v>15000</v>
      </c>
      <c r="R816" s="490">
        <v>16000</v>
      </c>
      <c r="S816" s="491">
        <v>18400</v>
      </c>
      <c r="T816" s="489">
        <v>15000</v>
      </c>
      <c r="U816" s="490">
        <v>16333.33</v>
      </c>
      <c r="V816" s="491">
        <v>18100</v>
      </c>
      <c r="W816" s="489">
        <v>14700</v>
      </c>
      <c r="X816" s="490">
        <v>16700</v>
      </c>
      <c r="Y816" s="491">
        <v>18200</v>
      </c>
      <c r="Z816" s="489">
        <v>14900</v>
      </c>
      <c r="AA816" s="490">
        <v>16900</v>
      </c>
      <c r="AB816" s="491">
        <v>18400</v>
      </c>
      <c r="AC816" s="489">
        <v>14500</v>
      </c>
      <c r="AD816" s="490">
        <v>16000</v>
      </c>
      <c r="AE816" s="491">
        <v>18100</v>
      </c>
      <c r="AF816" s="489">
        <v>14900</v>
      </c>
      <c r="AG816" s="490">
        <v>16500</v>
      </c>
      <c r="AH816" s="491">
        <v>18100</v>
      </c>
      <c r="AI816" s="490">
        <v>14600</v>
      </c>
      <c r="AJ816" s="490">
        <v>19000</v>
      </c>
      <c r="AK816" s="491">
        <v>20000</v>
      </c>
      <c r="AM816" s="103"/>
      <c r="AN816" s="103"/>
      <c r="AO816" s="103"/>
    </row>
    <row r="817" spans="1:41" s="11" customFormat="1" x14ac:dyDescent="0.25">
      <c r="A817" s="719"/>
      <c r="B817" s="28"/>
      <c r="C817" s="62" t="s">
        <v>1472</v>
      </c>
      <c r="D817" s="31" t="s">
        <v>27</v>
      </c>
      <c r="E817" s="59">
        <f t="shared" si="72"/>
        <v>21196.296666666665</v>
      </c>
      <c r="G817" s="32">
        <f t="shared" si="73"/>
        <v>27</v>
      </c>
      <c r="H817" s="498">
        <f t="shared" si="74"/>
        <v>17857.407777777775</v>
      </c>
      <c r="I817" s="501">
        <f t="shared" si="75"/>
        <v>18212.963333333333</v>
      </c>
      <c r="J817" s="499">
        <f t="shared" si="76"/>
        <v>21196.296666666665</v>
      </c>
      <c r="K817" s="498">
        <v>18000</v>
      </c>
      <c r="L817" s="501">
        <v>20000</v>
      </c>
      <c r="M817" s="500">
        <v>23200</v>
      </c>
      <c r="N817" s="498">
        <v>17900</v>
      </c>
      <c r="O817" s="501">
        <v>16000</v>
      </c>
      <c r="P817" s="500">
        <v>19100</v>
      </c>
      <c r="Q817" s="498">
        <v>18000</v>
      </c>
      <c r="R817" s="501">
        <v>20000</v>
      </c>
      <c r="S817" s="500">
        <v>22250</v>
      </c>
      <c r="T817" s="498">
        <v>17966.669999999998</v>
      </c>
      <c r="U817" s="501">
        <v>18666.669999999998</v>
      </c>
      <c r="V817" s="500">
        <v>21516.67</v>
      </c>
      <c r="W817" s="498">
        <v>17550</v>
      </c>
      <c r="X817" s="501">
        <v>15650</v>
      </c>
      <c r="Y817" s="500">
        <v>19050</v>
      </c>
      <c r="Z817" s="498">
        <v>17750</v>
      </c>
      <c r="AA817" s="501">
        <v>15850</v>
      </c>
      <c r="AB817" s="500">
        <v>19250</v>
      </c>
      <c r="AC817" s="498">
        <v>17900</v>
      </c>
      <c r="AD817" s="501">
        <v>20000</v>
      </c>
      <c r="AE817" s="500">
        <v>22250</v>
      </c>
      <c r="AF817" s="498">
        <v>18000</v>
      </c>
      <c r="AG817" s="501">
        <v>22000</v>
      </c>
      <c r="AH817" s="500">
        <v>25000</v>
      </c>
      <c r="AI817" s="501">
        <v>17650</v>
      </c>
      <c r="AJ817" s="501">
        <v>15750</v>
      </c>
      <c r="AK817" s="500">
        <v>19150</v>
      </c>
      <c r="AM817" s="103"/>
      <c r="AN817" s="103"/>
      <c r="AO817" s="103"/>
    </row>
    <row r="818" spans="1:41" s="11" customFormat="1" x14ac:dyDescent="0.25">
      <c r="A818" s="719"/>
      <c r="B818" s="28"/>
      <c r="C818" s="264" t="s">
        <v>1473</v>
      </c>
      <c r="D818" s="496" t="s">
        <v>27</v>
      </c>
      <c r="E818" s="463">
        <f t="shared" si="72"/>
        <v>17603.703333333335</v>
      </c>
      <c r="G818" s="265">
        <f t="shared" si="73"/>
        <v>27</v>
      </c>
      <c r="H818" s="489">
        <f t="shared" si="74"/>
        <v>14324.074444444444</v>
      </c>
      <c r="I818" s="490">
        <f t="shared" si="75"/>
        <v>15292.592222222223</v>
      </c>
      <c r="J818" s="459">
        <f t="shared" si="76"/>
        <v>17603.703333333335</v>
      </c>
      <c r="K818" s="489">
        <v>15000</v>
      </c>
      <c r="L818" s="490">
        <v>17000</v>
      </c>
      <c r="M818" s="491">
        <v>19500</v>
      </c>
      <c r="N818" s="489">
        <v>14500</v>
      </c>
      <c r="O818" s="490">
        <v>17200</v>
      </c>
      <c r="P818" s="491">
        <v>19800</v>
      </c>
      <c r="Q818" s="489">
        <v>14500</v>
      </c>
      <c r="R818" s="490">
        <v>16000</v>
      </c>
      <c r="S818" s="491">
        <v>19000</v>
      </c>
      <c r="T818" s="489">
        <v>14666.67</v>
      </c>
      <c r="U818" s="490">
        <v>16733.330000000002</v>
      </c>
      <c r="V818" s="491">
        <v>19433.330000000002</v>
      </c>
      <c r="W818" s="489">
        <v>14150</v>
      </c>
      <c r="X818" s="490">
        <v>13800</v>
      </c>
      <c r="Y818" s="491">
        <v>15800</v>
      </c>
      <c r="Z818" s="489">
        <v>14350</v>
      </c>
      <c r="AA818" s="490">
        <v>14000</v>
      </c>
      <c r="AB818" s="491">
        <v>16000</v>
      </c>
      <c r="AC818" s="489">
        <v>14000</v>
      </c>
      <c r="AD818" s="490">
        <v>15000</v>
      </c>
      <c r="AE818" s="491">
        <v>17000</v>
      </c>
      <c r="AF818" s="489">
        <v>13500</v>
      </c>
      <c r="AG818" s="490">
        <v>14000</v>
      </c>
      <c r="AH818" s="491">
        <v>16000</v>
      </c>
      <c r="AI818" s="490">
        <v>14250</v>
      </c>
      <c r="AJ818" s="490">
        <v>13900</v>
      </c>
      <c r="AK818" s="491">
        <v>15900</v>
      </c>
      <c r="AM818" s="103"/>
      <c r="AN818" s="103"/>
      <c r="AO818" s="103"/>
    </row>
    <row r="819" spans="1:41" s="11" customFormat="1" x14ac:dyDescent="0.25">
      <c r="A819" s="719"/>
      <c r="B819" s="28"/>
      <c r="C819" s="62" t="s">
        <v>1474</v>
      </c>
      <c r="D819" s="31" t="s">
        <v>27</v>
      </c>
      <c r="E819" s="59">
        <f t="shared" si="72"/>
        <v>20740.741111111111</v>
      </c>
      <c r="G819" s="32">
        <f t="shared" si="73"/>
        <v>27</v>
      </c>
      <c r="H819" s="498">
        <f t="shared" si="74"/>
        <v>16677.777777777777</v>
      </c>
      <c r="I819" s="501">
        <f t="shared" si="75"/>
        <v>17514.814444444448</v>
      </c>
      <c r="J819" s="499">
        <f t="shared" si="76"/>
        <v>20740.741111111111</v>
      </c>
      <c r="K819" s="498">
        <v>16600</v>
      </c>
      <c r="L819" s="501">
        <v>17400</v>
      </c>
      <c r="M819" s="500">
        <v>20550</v>
      </c>
      <c r="N819" s="498">
        <v>17800</v>
      </c>
      <c r="O819" s="501">
        <v>19000</v>
      </c>
      <c r="P819" s="500">
        <v>21500</v>
      </c>
      <c r="Q819" s="498">
        <v>16600</v>
      </c>
      <c r="R819" s="501">
        <v>17100</v>
      </c>
      <c r="S819" s="500">
        <v>20550</v>
      </c>
      <c r="T819" s="498">
        <v>17000</v>
      </c>
      <c r="U819" s="501">
        <v>17833.330000000002</v>
      </c>
      <c r="V819" s="500">
        <v>20866.669999999998</v>
      </c>
      <c r="W819" s="498">
        <v>16200</v>
      </c>
      <c r="X819" s="501">
        <v>16650</v>
      </c>
      <c r="Y819" s="500">
        <v>20250</v>
      </c>
      <c r="Z819" s="498">
        <v>17700</v>
      </c>
      <c r="AA819" s="501">
        <v>19000</v>
      </c>
      <c r="AB819" s="500">
        <v>21500</v>
      </c>
      <c r="AC819" s="498">
        <v>15900</v>
      </c>
      <c r="AD819" s="501">
        <v>16950</v>
      </c>
      <c r="AE819" s="500">
        <v>20550</v>
      </c>
      <c r="AF819" s="498">
        <v>16000</v>
      </c>
      <c r="AG819" s="501">
        <v>16950</v>
      </c>
      <c r="AH819" s="500">
        <v>20550</v>
      </c>
      <c r="AI819" s="501">
        <v>16300</v>
      </c>
      <c r="AJ819" s="501">
        <v>16750</v>
      </c>
      <c r="AK819" s="500">
        <v>20350</v>
      </c>
      <c r="AM819" s="103"/>
      <c r="AN819" s="103"/>
      <c r="AO819" s="103"/>
    </row>
    <row r="820" spans="1:41" s="11" customFormat="1" x14ac:dyDescent="0.25">
      <c r="A820" s="719"/>
      <c r="B820" s="28"/>
      <c r="C820" s="264" t="s">
        <v>1475</v>
      </c>
      <c r="D820" s="496" t="s">
        <v>27</v>
      </c>
      <c r="E820" s="463">
        <f t="shared" si="72"/>
        <v>20000</v>
      </c>
      <c r="G820" s="265">
        <f t="shared" si="73"/>
        <v>27</v>
      </c>
      <c r="H820" s="489">
        <f t="shared" si="74"/>
        <v>13796.296666666667</v>
      </c>
      <c r="I820" s="490">
        <f t="shared" si="75"/>
        <v>16000</v>
      </c>
      <c r="J820" s="459">
        <f t="shared" si="76"/>
        <v>20000</v>
      </c>
      <c r="K820" s="489">
        <v>13900</v>
      </c>
      <c r="L820" s="490">
        <v>16000</v>
      </c>
      <c r="M820" s="491">
        <v>20000</v>
      </c>
      <c r="N820" s="489">
        <v>13800</v>
      </c>
      <c r="O820" s="490">
        <v>16000</v>
      </c>
      <c r="P820" s="491">
        <v>20000</v>
      </c>
      <c r="Q820" s="489">
        <v>13900</v>
      </c>
      <c r="R820" s="490">
        <v>16000</v>
      </c>
      <c r="S820" s="491">
        <v>20000</v>
      </c>
      <c r="T820" s="489">
        <v>13866.67</v>
      </c>
      <c r="U820" s="490">
        <v>16000</v>
      </c>
      <c r="V820" s="491">
        <v>20000</v>
      </c>
      <c r="W820" s="489">
        <v>13600</v>
      </c>
      <c r="X820" s="490">
        <v>16000</v>
      </c>
      <c r="Y820" s="491">
        <v>20000</v>
      </c>
      <c r="Z820" s="489">
        <v>13700</v>
      </c>
      <c r="AA820" s="490">
        <v>16000</v>
      </c>
      <c r="AB820" s="491">
        <v>20000</v>
      </c>
      <c r="AC820" s="489">
        <v>13900</v>
      </c>
      <c r="AD820" s="490">
        <v>16000</v>
      </c>
      <c r="AE820" s="491">
        <v>20000</v>
      </c>
      <c r="AF820" s="489">
        <v>14000</v>
      </c>
      <c r="AG820" s="490">
        <v>16000</v>
      </c>
      <c r="AH820" s="491">
        <v>20000</v>
      </c>
      <c r="AI820" s="490">
        <v>13500</v>
      </c>
      <c r="AJ820" s="490">
        <v>16000</v>
      </c>
      <c r="AK820" s="491">
        <v>20000</v>
      </c>
      <c r="AM820" s="103"/>
      <c r="AN820" s="103"/>
      <c r="AO820" s="103"/>
    </row>
    <row r="821" spans="1:41" s="11" customFormat="1" x14ac:dyDescent="0.25">
      <c r="A821" s="719"/>
      <c r="B821" s="28"/>
      <c r="C821" s="62" t="s">
        <v>1476</v>
      </c>
      <c r="D821" s="31" t="s">
        <v>27</v>
      </c>
      <c r="E821" s="59">
        <f t="shared" si="72"/>
        <v>33111.111111111109</v>
      </c>
      <c r="G821" s="32">
        <f t="shared" si="73"/>
        <v>27</v>
      </c>
      <c r="H821" s="498">
        <f t="shared" si="74"/>
        <v>24218.518888888888</v>
      </c>
      <c r="I821" s="501">
        <f t="shared" si="75"/>
        <v>27277.777777777777</v>
      </c>
      <c r="J821" s="499">
        <f t="shared" si="76"/>
        <v>33111.111111111109</v>
      </c>
      <c r="K821" s="498">
        <v>24900</v>
      </c>
      <c r="L821" s="501">
        <v>28000</v>
      </c>
      <c r="M821" s="500">
        <v>35000</v>
      </c>
      <c r="N821" s="498">
        <v>24800</v>
      </c>
      <c r="O821" s="501">
        <v>28000</v>
      </c>
      <c r="P821" s="500">
        <v>35000</v>
      </c>
      <c r="Q821" s="498">
        <v>24900</v>
      </c>
      <c r="R821" s="501">
        <v>28000</v>
      </c>
      <c r="S821" s="500">
        <v>35000</v>
      </c>
      <c r="T821" s="498">
        <v>24866.67</v>
      </c>
      <c r="U821" s="501">
        <v>28000</v>
      </c>
      <c r="V821" s="500">
        <v>35000</v>
      </c>
      <c r="W821" s="498">
        <v>22000</v>
      </c>
      <c r="X821" s="501">
        <v>24500</v>
      </c>
      <c r="Y821" s="500">
        <v>28000</v>
      </c>
      <c r="Z821" s="498">
        <v>24700</v>
      </c>
      <c r="AA821" s="501">
        <v>28000</v>
      </c>
      <c r="AB821" s="500">
        <v>31500</v>
      </c>
      <c r="AC821" s="498">
        <v>24900</v>
      </c>
      <c r="AD821" s="501">
        <v>28000</v>
      </c>
      <c r="AE821" s="500">
        <v>35000</v>
      </c>
      <c r="AF821" s="498">
        <v>25000</v>
      </c>
      <c r="AG821" s="501">
        <v>28000</v>
      </c>
      <c r="AH821" s="500">
        <v>35000</v>
      </c>
      <c r="AI821" s="501">
        <v>21900</v>
      </c>
      <c r="AJ821" s="501">
        <v>25000</v>
      </c>
      <c r="AK821" s="500">
        <v>28500</v>
      </c>
      <c r="AM821" s="103"/>
      <c r="AN821" s="103"/>
      <c r="AO821" s="103"/>
    </row>
    <row r="822" spans="1:41" s="11" customFormat="1" x14ac:dyDescent="0.25">
      <c r="A822" s="719"/>
      <c r="B822" s="28"/>
      <c r="C822" s="264" t="s">
        <v>1477</v>
      </c>
      <c r="D822" s="496" t="s">
        <v>27</v>
      </c>
      <c r="E822" s="463">
        <f t="shared" si="72"/>
        <v>13850</v>
      </c>
      <c r="G822" s="265">
        <f t="shared" si="73"/>
        <v>27</v>
      </c>
      <c r="H822" s="489">
        <f t="shared" si="74"/>
        <v>10925.925555555556</v>
      </c>
      <c r="I822" s="490">
        <f t="shared" si="75"/>
        <v>12444.444444444445</v>
      </c>
      <c r="J822" s="459">
        <f t="shared" si="76"/>
        <v>13850</v>
      </c>
      <c r="K822" s="489">
        <v>11150</v>
      </c>
      <c r="L822" s="490">
        <v>12500</v>
      </c>
      <c r="M822" s="491">
        <v>14000</v>
      </c>
      <c r="N822" s="489">
        <v>10950</v>
      </c>
      <c r="O822" s="490">
        <v>12500</v>
      </c>
      <c r="P822" s="491">
        <v>14000</v>
      </c>
      <c r="Q822" s="489">
        <v>11150</v>
      </c>
      <c r="R822" s="490">
        <v>12500</v>
      </c>
      <c r="S822" s="491">
        <v>14000</v>
      </c>
      <c r="T822" s="489">
        <v>11083.33</v>
      </c>
      <c r="U822" s="490">
        <v>12500</v>
      </c>
      <c r="V822" s="491">
        <v>14000</v>
      </c>
      <c r="W822" s="489">
        <v>10500</v>
      </c>
      <c r="X822" s="490">
        <v>12500</v>
      </c>
      <c r="Y822" s="491">
        <v>14000</v>
      </c>
      <c r="Z822" s="489">
        <v>10600</v>
      </c>
      <c r="AA822" s="490">
        <v>12300</v>
      </c>
      <c r="AB822" s="491">
        <v>13700</v>
      </c>
      <c r="AC822" s="489">
        <v>11150</v>
      </c>
      <c r="AD822" s="490">
        <v>12500</v>
      </c>
      <c r="AE822" s="491">
        <v>14000</v>
      </c>
      <c r="AF822" s="489">
        <v>11250</v>
      </c>
      <c r="AG822" s="490">
        <v>12500</v>
      </c>
      <c r="AH822" s="491">
        <v>14000</v>
      </c>
      <c r="AI822" s="490">
        <v>10500</v>
      </c>
      <c r="AJ822" s="490">
        <v>12200</v>
      </c>
      <c r="AK822" s="491">
        <v>12950</v>
      </c>
      <c r="AM822" s="103"/>
      <c r="AN822" s="103"/>
      <c r="AO822" s="103"/>
    </row>
    <row r="823" spans="1:41" s="11" customFormat="1" x14ac:dyDescent="0.25">
      <c r="A823" s="719"/>
      <c r="B823" s="28"/>
      <c r="C823" s="62" t="s">
        <v>1478</v>
      </c>
      <c r="D823" s="31" t="s">
        <v>27</v>
      </c>
      <c r="E823" s="59">
        <f t="shared" si="72"/>
        <v>12092.592222222222</v>
      </c>
      <c r="G823" s="32">
        <f t="shared" si="73"/>
        <v>27</v>
      </c>
      <c r="H823" s="498">
        <f t="shared" si="74"/>
        <v>9796.2966666666671</v>
      </c>
      <c r="I823" s="501">
        <f t="shared" si="75"/>
        <v>10944.444444444445</v>
      </c>
      <c r="J823" s="499">
        <f t="shared" si="76"/>
        <v>12092.592222222222</v>
      </c>
      <c r="K823" s="498">
        <v>9900</v>
      </c>
      <c r="L823" s="501">
        <v>11000</v>
      </c>
      <c r="M823" s="500">
        <v>13000</v>
      </c>
      <c r="N823" s="498">
        <v>9800</v>
      </c>
      <c r="O823" s="501">
        <v>11000</v>
      </c>
      <c r="P823" s="500">
        <v>12000</v>
      </c>
      <c r="Q823" s="498">
        <v>9900</v>
      </c>
      <c r="R823" s="501">
        <v>11000</v>
      </c>
      <c r="S823" s="500">
        <v>12000</v>
      </c>
      <c r="T823" s="498">
        <v>9866.67</v>
      </c>
      <c r="U823" s="501">
        <v>11000</v>
      </c>
      <c r="V823" s="500">
        <v>12333.33</v>
      </c>
      <c r="W823" s="498">
        <v>9500</v>
      </c>
      <c r="X823" s="501">
        <v>10700</v>
      </c>
      <c r="Y823" s="500">
        <v>11700</v>
      </c>
      <c r="Z823" s="498">
        <v>9700</v>
      </c>
      <c r="AA823" s="501">
        <v>11000</v>
      </c>
      <c r="AB823" s="500">
        <v>12000</v>
      </c>
      <c r="AC823" s="498">
        <v>9900</v>
      </c>
      <c r="AD823" s="501">
        <v>11000</v>
      </c>
      <c r="AE823" s="500">
        <v>12000</v>
      </c>
      <c r="AF823" s="498">
        <v>10000</v>
      </c>
      <c r="AG823" s="501">
        <v>11000</v>
      </c>
      <c r="AH823" s="500">
        <v>12000</v>
      </c>
      <c r="AI823" s="501">
        <v>9600</v>
      </c>
      <c r="AJ823" s="501">
        <v>10800</v>
      </c>
      <c r="AK823" s="500">
        <v>11800</v>
      </c>
      <c r="AM823" s="103"/>
      <c r="AN823" s="103"/>
      <c r="AO823" s="103"/>
    </row>
    <row r="824" spans="1:41" s="11" customFormat="1" x14ac:dyDescent="0.25">
      <c r="A824" s="719"/>
      <c r="B824" s="28"/>
      <c r="C824" s="264" t="s">
        <v>1479</v>
      </c>
      <c r="D824" s="496" t="s">
        <v>27</v>
      </c>
      <c r="E824" s="463">
        <f t="shared" si="72"/>
        <v>23151.85222222222</v>
      </c>
      <c r="G824" s="265">
        <f t="shared" si="73"/>
        <v>27</v>
      </c>
      <c r="H824" s="489">
        <f t="shared" si="74"/>
        <v>16003.703333333335</v>
      </c>
      <c r="I824" s="490">
        <f t="shared" si="75"/>
        <v>18344.444444444445</v>
      </c>
      <c r="J824" s="459">
        <f t="shared" si="76"/>
        <v>23151.85222222222</v>
      </c>
      <c r="K824" s="489">
        <v>16500</v>
      </c>
      <c r="L824" s="490">
        <v>19000</v>
      </c>
      <c r="M824" s="491">
        <v>24000</v>
      </c>
      <c r="N824" s="489">
        <v>16000</v>
      </c>
      <c r="O824" s="490">
        <v>18500</v>
      </c>
      <c r="P824" s="491">
        <v>22400</v>
      </c>
      <c r="Q824" s="489">
        <v>15900</v>
      </c>
      <c r="R824" s="490">
        <v>18000</v>
      </c>
      <c r="S824" s="491">
        <v>24000</v>
      </c>
      <c r="T824" s="489">
        <v>16133.33</v>
      </c>
      <c r="U824" s="490">
        <v>18500</v>
      </c>
      <c r="V824" s="491">
        <v>23466.67</v>
      </c>
      <c r="W824" s="489">
        <v>15650</v>
      </c>
      <c r="X824" s="490">
        <v>18150</v>
      </c>
      <c r="Y824" s="491">
        <v>21800</v>
      </c>
      <c r="Z824" s="489">
        <v>15850</v>
      </c>
      <c r="AA824" s="490">
        <v>18350</v>
      </c>
      <c r="AB824" s="491">
        <v>22000</v>
      </c>
      <c r="AC824" s="489">
        <v>15900</v>
      </c>
      <c r="AD824" s="490">
        <v>18000</v>
      </c>
      <c r="AE824" s="491">
        <v>23400</v>
      </c>
      <c r="AF824" s="489">
        <v>16000</v>
      </c>
      <c r="AG824" s="490">
        <v>18000</v>
      </c>
      <c r="AH824" s="491">
        <v>24000</v>
      </c>
      <c r="AI824" s="490">
        <v>16100</v>
      </c>
      <c r="AJ824" s="490">
        <v>18600</v>
      </c>
      <c r="AK824" s="491">
        <v>23300</v>
      </c>
      <c r="AM824" s="103"/>
      <c r="AN824" s="103"/>
      <c r="AO824" s="103"/>
    </row>
    <row r="825" spans="1:41" s="11" customFormat="1" x14ac:dyDescent="0.25">
      <c r="A825" s="719"/>
      <c r="B825" s="28"/>
      <c r="C825" s="62" t="s">
        <v>1480</v>
      </c>
      <c r="D825" s="31" t="s">
        <v>27</v>
      </c>
      <c r="E825" s="59">
        <f t="shared" si="72"/>
        <v>30955.555555555555</v>
      </c>
      <c r="G825" s="32">
        <f t="shared" si="73"/>
        <v>27</v>
      </c>
      <c r="H825" s="498">
        <f t="shared" si="74"/>
        <v>23814.814444444448</v>
      </c>
      <c r="I825" s="501">
        <f t="shared" si="75"/>
        <v>26566.666666666668</v>
      </c>
      <c r="J825" s="499">
        <f t="shared" si="76"/>
        <v>30955.555555555555</v>
      </c>
      <c r="K825" s="498">
        <v>24000</v>
      </c>
      <c r="L825" s="501">
        <v>27000</v>
      </c>
      <c r="M825" s="500">
        <v>32000</v>
      </c>
      <c r="N825" s="498">
        <v>24500</v>
      </c>
      <c r="O825" s="501">
        <v>27000</v>
      </c>
      <c r="P825" s="500">
        <v>32000</v>
      </c>
      <c r="Q825" s="498">
        <v>24500</v>
      </c>
      <c r="R825" s="501">
        <v>27000</v>
      </c>
      <c r="S825" s="500">
        <v>32000</v>
      </c>
      <c r="T825" s="498">
        <v>24333.33</v>
      </c>
      <c r="U825" s="501">
        <v>27000</v>
      </c>
      <c r="V825" s="500">
        <v>32000</v>
      </c>
      <c r="W825" s="498">
        <v>21000</v>
      </c>
      <c r="X825" s="501">
        <v>24500</v>
      </c>
      <c r="Y825" s="500">
        <v>26000</v>
      </c>
      <c r="Z825" s="498">
        <v>23500</v>
      </c>
      <c r="AA825" s="501">
        <v>26000</v>
      </c>
      <c r="AB825" s="500">
        <v>29500</v>
      </c>
      <c r="AC825" s="498">
        <v>24500</v>
      </c>
      <c r="AD825" s="501">
        <v>27000</v>
      </c>
      <c r="AE825" s="500">
        <v>32000</v>
      </c>
      <c r="AF825" s="498">
        <v>25000</v>
      </c>
      <c r="AG825" s="501">
        <v>28000</v>
      </c>
      <c r="AH825" s="500">
        <v>35000</v>
      </c>
      <c r="AI825" s="501">
        <v>23000</v>
      </c>
      <c r="AJ825" s="501">
        <v>25600</v>
      </c>
      <c r="AK825" s="500">
        <v>28100</v>
      </c>
      <c r="AM825" s="103"/>
      <c r="AN825" s="103"/>
      <c r="AO825" s="103"/>
    </row>
    <row r="826" spans="1:41" s="11" customFormat="1" x14ac:dyDescent="0.25">
      <c r="A826" s="719"/>
      <c r="B826" s="28"/>
      <c r="C826" s="264" t="s">
        <v>1481</v>
      </c>
      <c r="D826" s="496" t="s">
        <v>27</v>
      </c>
      <c r="E826" s="463">
        <f t="shared" si="72"/>
        <v>28722.222222222223</v>
      </c>
      <c r="G826" s="265">
        <f t="shared" si="73"/>
        <v>27</v>
      </c>
      <c r="H826" s="489">
        <f t="shared" si="74"/>
        <v>21270.370000000003</v>
      </c>
      <c r="I826" s="490">
        <f t="shared" si="75"/>
        <v>23633.333333333332</v>
      </c>
      <c r="J826" s="459">
        <f t="shared" si="76"/>
        <v>28722.222222222223</v>
      </c>
      <c r="K826" s="489">
        <v>22000</v>
      </c>
      <c r="L826" s="490">
        <v>24000</v>
      </c>
      <c r="M826" s="491">
        <v>30000</v>
      </c>
      <c r="N826" s="489">
        <v>21900</v>
      </c>
      <c r="O826" s="490">
        <v>24000</v>
      </c>
      <c r="P826" s="491">
        <v>30000</v>
      </c>
      <c r="Q826" s="489">
        <v>21900</v>
      </c>
      <c r="R826" s="490">
        <v>24000</v>
      </c>
      <c r="S826" s="491">
        <v>30000</v>
      </c>
      <c r="T826" s="489">
        <v>21933.33</v>
      </c>
      <c r="U826" s="490">
        <v>24000</v>
      </c>
      <c r="V826" s="491">
        <v>30000</v>
      </c>
      <c r="W826" s="489">
        <v>19000</v>
      </c>
      <c r="X826" s="490">
        <v>22500</v>
      </c>
      <c r="Y826" s="491">
        <v>25000</v>
      </c>
      <c r="Z826" s="489">
        <v>21800</v>
      </c>
      <c r="AA826" s="490">
        <v>24000</v>
      </c>
      <c r="AB826" s="491">
        <v>28500</v>
      </c>
      <c r="AC826" s="489">
        <v>21900</v>
      </c>
      <c r="AD826" s="490">
        <v>24000</v>
      </c>
      <c r="AE826" s="491">
        <v>30000</v>
      </c>
      <c r="AF826" s="489">
        <v>22000</v>
      </c>
      <c r="AG826" s="490">
        <v>24000</v>
      </c>
      <c r="AH826" s="491">
        <v>30000</v>
      </c>
      <c r="AI826" s="490">
        <v>19000</v>
      </c>
      <c r="AJ826" s="490">
        <v>22200</v>
      </c>
      <c r="AK826" s="491">
        <v>25000</v>
      </c>
      <c r="AM826" s="103"/>
      <c r="AN826" s="103"/>
      <c r="AO826" s="103"/>
    </row>
    <row r="827" spans="1:41" s="11" customFormat="1" x14ac:dyDescent="0.25">
      <c r="A827" s="719"/>
      <c r="B827" s="28"/>
      <c r="C827" s="62" t="s">
        <v>1482</v>
      </c>
      <c r="D827" s="31" t="s">
        <v>27</v>
      </c>
      <c r="E827" s="59">
        <f t="shared" si="72"/>
        <v>30222.222222222223</v>
      </c>
      <c r="G827" s="32">
        <f t="shared" si="73"/>
        <v>27</v>
      </c>
      <c r="H827" s="498">
        <f t="shared" si="74"/>
        <v>21703.703333333335</v>
      </c>
      <c r="I827" s="501">
        <f t="shared" si="75"/>
        <v>24111.111111111109</v>
      </c>
      <c r="J827" s="499">
        <f t="shared" si="76"/>
        <v>30222.222222222223</v>
      </c>
      <c r="K827" s="498">
        <v>22000</v>
      </c>
      <c r="L827" s="501">
        <v>24000</v>
      </c>
      <c r="M827" s="500">
        <v>31000</v>
      </c>
      <c r="N827" s="498">
        <v>21900</v>
      </c>
      <c r="O827" s="501">
        <v>24000</v>
      </c>
      <c r="P827" s="500">
        <v>31000</v>
      </c>
      <c r="Q827" s="498">
        <v>21900</v>
      </c>
      <c r="R827" s="501">
        <v>24000</v>
      </c>
      <c r="S827" s="500">
        <v>31000</v>
      </c>
      <c r="T827" s="498">
        <v>21933.33</v>
      </c>
      <c r="U827" s="501">
        <v>24000</v>
      </c>
      <c r="V827" s="500">
        <v>31000</v>
      </c>
      <c r="W827" s="498">
        <v>21000</v>
      </c>
      <c r="X827" s="501">
        <v>23500</v>
      </c>
      <c r="Y827" s="500">
        <v>27000</v>
      </c>
      <c r="Z827" s="498">
        <v>21800</v>
      </c>
      <c r="AA827" s="501">
        <v>23500</v>
      </c>
      <c r="AB827" s="500">
        <v>29000</v>
      </c>
      <c r="AC827" s="498">
        <v>21900</v>
      </c>
      <c r="AD827" s="501">
        <v>24000</v>
      </c>
      <c r="AE827" s="500">
        <v>31000</v>
      </c>
      <c r="AF827" s="498">
        <v>22000</v>
      </c>
      <c r="AG827" s="501">
        <v>26000</v>
      </c>
      <c r="AH827" s="500">
        <v>34000</v>
      </c>
      <c r="AI827" s="501">
        <v>20900</v>
      </c>
      <c r="AJ827" s="501">
        <v>24000</v>
      </c>
      <c r="AK827" s="500">
        <v>27000</v>
      </c>
      <c r="AM827" s="103"/>
      <c r="AN827" s="103"/>
      <c r="AO827" s="103"/>
    </row>
    <row r="828" spans="1:41" s="11" customFormat="1" x14ac:dyDescent="0.25">
      <c r="A828" s="719"/>
      <c r="B828" s="28"/>
      <c r="C828" s="264" t="s">
        <v>1483</v>
      </c>
      <c r="D828" s="496" t="s">
        <v>27</v>
      </c>
      <c r="E828" s="463">
        <f t="shared" si="72"/>
        <v>29925.925555555557</v>
      </c>
      <c r="G828" s="265">
        <f t="shared" si="73"/>
        <v>27</v>
      </c>
      <c r="H828" s="489">
        <f t="shared" si="74"/>
        <v>22922.222222222223</v>
      </c>
      <c r="I828" s="490">
        <f t="shared" si="75"/>
        <v>25222.222222222223</v>
      </c>
      <c r="J828" s="459">
        <f t="shared" si="76"/>
        <v>29925.925555555557</v>
      </c>
      <c r="K828" s="489">
        <v>23100</v>
      </c>
      <c r="L828" s="490">
        <v>25000</v>
      </c>
      <c r="M828" s="491">
        <v>29000</v>
      </c>
      <c r="N828" s="489">
        <v>23000</v>
      </c>
      <c r="O828" s="490">
        <v>25000</v>
      </c>
      <c r="P828" s="491">
        <v>29500</v>
      </c>
      <c r="Q828" s="489">
        <v>22900</v>
      </c>
      <c r="R828" s="490">
        <v>25000</v>
      </c>
      <c r="S828" s="491">
        <v>29500</v>
      </c>
      <c r="T828" s="489">
        <v>23000</v>
      </c>
      <c r="U828" s="490">
        <v>25000</v>
      </c>
      <c r="V828" s="491">
        <v>29333.33</v>
      </c>
      <c r="W828" s="489">
        <v>22800</v>
      </c>
      <c r="X828" s="490">
        <v>25000</v>
      </c>
      <c r="Y828" s="491">
        <v>29500</v>
      </c>
      <c r="Z828" s="489">
        <v>22900</v>
      </c>
      <c r="AA828" s="490">
        <v>24000</v>
      </c>
      <c r="AB828" s="491">
        <v>28500</v>
      </c>
      <c r="AC828" s="489">
        <v>22900</v>
      </c>
      <c r="AD828" s="490">
        <v>25000</v>
      </c>
      <c r="AE828" s="491">
        <v>29500</v>
      </c>
      <c r="AF828" s="489">
        <v>23000</v>
      </c>
      <c r="AG828" s="490">
        <v>28000</v>
      </c>
      <c r="AH828" s="491">
        <v>35000</v>
      </c>
      <c r="AI828" s="490">
        <v>22700</v>
      </c>
      <c r="AJ828" s="490">
        <v>25000</v>
      </c>
      <c r="AK828" s="491">
        <v>29500</v>
      </c>
      <c r="AM828" s="103"/>
      <c r="AN828" s="103"/>
      <c r="AO828" s="103"/>
    </row>
    <row r="829" spans="1:41" s="11" customFormat="1" x14ac:dyDescent="0.25">
      <c r="A829" s="719"/>
      <c r="B829" s="28"/>
      <c r="C829" s="62" t="s">
        <v>1484</v>
      </c>
      <c r="D829" s="31" t="s">
        <v>27</v>
      </c>
      <c r="E829" s="59">
        <f t="shared" si="72"/>
        <v>33022.222222222219</v>
      </c>
      <c r="G829" s="32">
        <f t="shared" si="73"/>
        <v>27</v>
      </c>
      <c r="H829" s="498">
        <f t="shared" si="74"/>
        <v>23111.111111111109</v>
      </c>
      <c r="I829" s="501">
        <f t="shared" si="75"/>
        <v>26333.333333333332</v>
      </c>
      <c r="J829" s="499">
        <f t="shared" si="76"/>
        <v>33022.222222222219</v>
      </c>
      <c r="K829" s="498">
        <v>23000</v>
      </c>
      <c r="L829" s="501">
        <v>26000</v>
      </c>
      <c r="M829" s="500">
        <v>34000</v>
      </c>
      <c r="N829" s="498">
        <v>23000</v>
      </c>
      <c r="O829" s="501">
        <v>26000</v>
      </c>
      <c r="P829" s="500">
        <v>34000</v>
      </c>
      <c r="Q829" s="498">
        <v>23000</v>
      </c>
      <c r="R829" s="501">
        <v>26000</v>
      </c>
      <c r="S829" s="500">
        <v>34000</v>
      </c>
      <c r="T829" s="498">
        <v>23000</v>
      </c>
      <c r="U829" s="501">
        <v>26000</v>
      </c>
      <c r="V829" s="500">
        <v>34000</v>
      </c>
      <c r="W829" s="498">
        <v>23000</v>
      </c>
      <c r="X829" s="501">
        <v>25000</v>
      </c>
      <c r="Y829" s="500">
        <v>29200</v>
      </c>
      <c r="Z829" s="498">
        <v>23000</v>
      </c>
      <c r="AA829" s="501">
        <v>26000</v>
      </c>
      <c r="AB829" s="500">
        <v>28000</v>
      </c>
      <c r="AC829" s="498">
        <v>23000</v>
      </c>
      <c r="AD829" s="501">
        <v>26000</v>
      </c>
      <c r="AE829" s="500">
        <v>34000</v>
      </c>
      <c r="AF829" s="498">
        <v>24000</v>
      </c>
      <c r="AG829" s="501">
        <v>30000</v>
      </c>
      <c r="AH829" s="500">
        <v>36000</v>
      </c>
      <c r="AI829" s="501">
        <v>23000</v>
      </c>
      <c r="AJ829" s="501">
        <v>26000</v>
      </c>
      <c r="AK829" s="500">
        <v>34000</v>
      </c>
      <c r="AM829" s="103"/>
      <c r="AN829" s="103"/>
      <c r="AO829" s="103"/>
    </row>
    <row r="830" spans="1:41" s="11" customFormat="1" x14ac:dyDescent="0.25">
      <c r="A830" s="719"/>
      <c r="B830" s="28"/>
      <c r="C830" s="264" t="s">
        <v>1485</v>
      </c>
      <c r="D830" s="496" t="s">
        <v>26</v>
      </c>
      <c r="E830" s="463">
        <f t="shared" si="72"/>
        <v>10659.258888888889</v>
      </c>
      <c r="G830" s="265">
        <f t="shared" si="73"/>
        <v>27</v>
      </c>
      <c r="H830" s="489">
        <f t="shared" si="74"/>
        <v>9188.8888888888887</v>
      </c>
      <c r="I830" s="490">
        <f t="shared" si="75"/>
        <v>9807.4077777777784</v>
      </c>
      <c r="J830" s="459">
        <f t="shared" si="76"/>
        <v>10659.258888888889</v>
      </c>
      <c r="K830" s="489">
        <v>9000</v>
      </c>
      <c r="L830" s="490">
        <v>9650</v>
      </c>
      <c r="M830" s="491">
        <v>10500</v>
      </c>
      <c r="N830" s="489">
        <v>9000</v>
      </c>
      <c r="O830" s="490">
        <v>9550</v>
      </c>
      <c r="P830" s="491">
        <v>10400</v>
      </c>
      <c r="Q830" s="489">
        <v>9000</v>
      </c>
      <c r="R830" s="490">
        <v>9200</v>
      </c>
      <c r="S830" s="491">
        <v>10100</v>
      </c>
      <c r="T830" s="489">
        <v>9000</v>
      </c>
      <c r="U830" s="490">
        <v>9466.67</v>
      </c>
      <c r="V830" s="491">
        <v>10333.33</v>
      </c>
      <c r="W830" s="489">
        <v>8700</v>
      </c>
      <c r="X830" s="490">
        <v>9250</v>
      </c>
      <c r="Y830" s="491">
        <v>10100</v>
      </c>
      <c r="Z830" s="489">
        <v>8900</v>
      </c>
      <c r="AA830" s="490">
        <v>9450</v>
      </c>
      <c r="AB830" s="491">
        <v>10300</v>
      </c>
      <c r="AC830" s="489">
        <v>9900</v>
      </c>
      <c r="AD830" s="490">
        <v>11000</v>
      </c>
      <c r="AE830" s="491">
        <v>12000</v>
      </c>
      <c r="AF830" s="489">
        <v>9000</v>
      </c>
      <c r="AG830" s="490">
        <v>9200</v>
      </c>
      <c r="AH830" s="491">
        <v>10000</v>
      </c>
      <c r="AI830" s="490">
        <v>10200</v>
      </c>
      <c r="AJ830" s="490">
        <v>11500</v>
      </c>
      <c r="AK830" s="491">
        <v>12200</v>
      </c>
      <c r="AM830" s="103"/>
      <c r="AN830" s="103"/>
      <c r="AO830" s="103"/>
    </row>
    <row r="831" spans="1:41" s="11" customFormat="1" x14ac:dyDescent="0.25">
      <c r="A831" s="719"/>
      <c r="B831" s="28"/>
      <c r="C831" s="62" t="s">
        <v>1486</v>
      </c>
      <c r="D831" s="31" t="s">
        <v>27</v>
      </c>
      <c r="E831" s="59">
        <f t="shared" si="72"/>
        <v>13418.518888888888</v>
      </c>
      <c r="G831" s="32">
        <f t="shared" si="73"/>
        <v>27</v>
      </c>
      <c r="H831" s="498">
        <f t="shared" si="74"/>
        <v>11851.852222222222</v>
      </c>
      <c r="I831" s="501">
        <f t="shared" si="75"/>
        <v>12601.852222222222</v>
      </c>
      <c r="J831" s="499">
        <f t="shared" si="76"/>
        <v>13418.518888888888</v>
      </c>
      <c r="K831" s="498">
        <v>12300</v>
      </c>
      <c r="L831" s="501">
        <v>12950</v>
      </c>
      <c r="M831" s="500">
        <v>13800</v>
      </c>
      <c r="N831" s="498">
        <v>11800</v>
      </c>
      <c r="O831" s="501">
        <v>12300</v>
      </c>
      <c r="P831" s="500">
        <v>13000</v>
      </c>
      <c r="Q831" s="498">
        <v>11800</v>
      </c>
      <c r="R831" s="501">
        <v>12300</v>
      </c>
      <c r="S831" s="500">
        <v>13000</v>
      </c>
      <c r="T831" s="498">
        <v>11966.67</v>
      </c>
      <c r="U831" s="501">
        <v>12516.67</v>
      </c>
      <c r="V831" s="500">
        <v>13266.67</v>
      </c>
      <c r="W831" s="498">
        <v>11500</v>
      </c>
      <c r="X831" s="501">
        <v>12000</v>
      </c>
      <c r="Y831" s="500">
        <v>12700</v>
      </c>
      <c r="Z831" s="498">
        <v>11700</v>
      </c>
      <c r="AA831" s="501">
        <v>12200</v>
      </c>
      <c r="AB831" s="500">
        <v>12900</v>
      </c>
      <c r="AC831" s="498">
        <v>11850</v>
      </c>
      <c r="AD831" s="501">
        <v>12400</v>
      </c>
      <c r="AE831" s="500">
        <v>13100</v>
      </c>
      <c r="AF831" s="498">
        <v>11750</v>
      </c>
      <c r="AG831" s="501">
        <v>12250</v>
      </c>
      <c r="AH831" s="500">
        <v>13000</v>
      </c>
      <c r="AI831" s="501">
        <v>12000</v>
      </c>
      <c r="AJ831" s="501">
        <v>14500</v>
      </c>
      <c r="AK831" s="500">
        <v>16000</v>
      </c>
      <c r="AM831" s="103"/>
      <c r="AN831" s="103"/>
      <c r="AO831" s="103"/>
    </row>
    <row r="832" spans="1:41" s="11" customFormat="1" x14ac:dyDescent="0.25">
      <c r="A832" s="719"/>
      <c r="B832" s="28"/>
      <c r="C832" s="264" t="s">
        <v>1487</v>
      </c>
      <c r="D832" s="496" t="s">
        <v>37</v>
      </c>
      <c r="E832" s="463">
        <f t="shared" si="72"/>
        <v>16614.814444444448</v>
      </c>
      <c r="G832" s="265">
        <f t="shared" si="73"/>
        <v>27</v>
      </c>
      <c r="H832" s="489">
        <f t="shared" si="74"/>
        <v>12537.036666666667</v>
      </c>
      <c r="I832" s="490">
        <f t="shared" si="75"/>
        <v>14511.111111111111</v>
      </c>
      <c r="J832" s="459">
        <f t="shared" si="76"/>
        <v>16614.814444444448</v>
      </c>
      <c r="K832" s="489">
        <v>12250</v>
      </c>
      <c r="L832" s="490">
        <v>12800</v>
      </c>
      <c r="M832" s="491">
        <v>13500</v>
      </c>
      <c r="N832" s="489">
        <v>13000</v>
      </c>
      <c r="O832" s="490">
        <v>16000</v>
      </c>
      <c r="P832" s="491">
        <v>19000</v>
      </c>
      <c r="Q832" s="489">
        <v>11600</v>
      </c>
      <c r="R832" s="490">
        <v>12000</v>
      </c>
      <c r="S832" s="491">
        <v>12900</v>
      </c>
      <c r="T832" s="489">
        <v>12283.33</v>
      </c>
      <c r="U832" s="490">
        <v>13600</v>
      </c>
      <c r="V832" s="491">
        <v>15133.33</v>
      </c>
      <c r="W832" s="489">
        <v>13000</v>
      </c>
      <c r="X832" s="490">
        <v>16000</v>
      </c>
      <c r="Y832" s="491">
        <v>19000</v>
      </c>
      <c r="Z832" s="489">
        <v>13000</v>
      </c>
      <c r="AA832" s="490">
        <v>16000</v>
      </c>
      <c r="AB832" s="491">
        <v>19000</v>
      </c>
      <c r="AC832" s="489">
        <v>13000</v>
      </c>
      <c r="AD832" s="490">
        <v>16000</v>
      </c>
      <c r="AE832" s="491">
        <v>19000</v>
      </c>
      <c r="AF832" s="489">
        <v>11700</v>
      </c>
      <c r="AG832" s="490">
        <v>12200</v>
      </c>
      <c r="AH832" s="491">
        <v>13000</v>
      </c>
      <c r="AI832" s="490">
        <v>13000</v>
      </c>
      <c r="AJ832" s="490">
        <v>16000</v>
      </c>
      <c r="AK832" s="491">
        <v>19000</v>
      </c>
      <c r="AM832" s="103"/>
      <c r="AN832" s="103"/>
      <c r="AO832" s="103"/>
    </row>
    <row r="833" spans="1:41" s="11" customFormat="1" x14ac:dyDescent="0.25">
      <c r="A833" s="719"/>
      <c r="B833" s="28"/>
      <c r="C833" s="62" t="s">
        <v>1488</v>
      </c>
      <c r="D833" s="31" t="s">
        <v>27</v>
      </c>
      <c r="E833" s="59">
        <f t="shared" si="72"/>
        <v>20025.925555555557</v>
      </c>
      <c r="G833" s="32">
        <f t="shared" si="73"/>
        <v>27</v>
      </c>
      <c r="H833" s="498">
        <f t="shared" si="74"/>
        <v>15777.777777777777</v>
      </c>
      <c r="I833" s="501">
        <f t="shared" si="75"/>
        <v>17750</v>
      </c>
      <c r="J833" s="499">
        <f t="shared" si="76"/>
        <v>20025.925555555557</v>
      </c>
      <c r="K833" s="498">
        <v>16000</v>
      </c>
      <c r="L833" s="501">
        <v>18000</v>
      </c>
      <c r="M833" s="500">
        <v>19850</v>
      </c>
      <c r="N833" s="498">
        <v>16000</v>
      </c>
      <c r="O833" s="501">
        <v>18000</v>
      </c>
      <c r="P833" s="500">
        <v>22000</v>
      </c>
      <c r="Q833" s="498">
        <v>16000</v>
      </c>
      <c r="R833" s="501">
        <v>18000</v>
      </c>
      <c r="S833" s="500">
        <v>19450</v>
      </c>
      <c r="T833" s="498">
        <v>16000</v>
      </c>
      <c r="U833" s="501">
        <v>18000</v>
      </c>
      <c r="V833" s="500">
        <v>20433.330000000002</v>
      </c>
      <c r="W833" s="498">
        <v>16000</v>
      </c>
      <c r="X833" s="501">
        <v>17900</v>
      </c>
      <c r="Y833" s="500">
        <v>18650</v>
      </c>
      <c r="Z833" s="498">
        <v>16000</v>
      </c>
      <c r="AA833" s="501">
        <v>18000</v>
      </c>
      <c r="AB833" s="500">
        <v>22000</v>
      </c>
      <c r="AC833" s="498">
        <v>16000</v>
      </c>
      <c r="AD833" s="501">
        <v>17500</v>
      </c>
      <c r="AE833" s="500">
        <v>19500</v>
      </c>
      <c r="AF833" s="498">
        <v>16000</v>
      </c>
      <c r="AG833" s="501">
        <v>18000</v>
      </c>
      <c r="AH833" s="500">
        <v>19900</v>
      </c>
      <c r="AI833" s="501">
        <v>14000</v>
      </c>
      <c r="AJ833" s="501">
        <v>16350</v>
      </c>
      <c r="AK833" s="500">
        <v>18450</v>
      </c>
      <c r="AM833" s="103"/>
      <c r="AN833" s="103"/>
      <c r="AO833" s="103"/>
    </row>
    <row r="834" spans="1:41" s="11" customFormat="1" x14ac:dyDescent="0.25">
      <c r="A834" s="719"/>
      <c r="B834" s="28"/>
      <c r="C834" s="264" t="s">
        <v>1489</v>
      </c>
      <c r="D834" s="496" t="s">
        <v>27</v>
      </c>
      <c r="E834" s="463">
        <f t="shared" si="72"/>
        <v>10974.074444444444</v>
      </c>
      <c r="G834" s="265">
        <f t="shared" si="73"/>
        <v>27</v>
      </c>
      <c r="H834" s="489">
        <f t="shared" si="74"/>
        <v>8848.1477777777782</v>
      </c>
      <c r="I834" s="490">
        <f t="shared" si="75"/>
        <v>9911.1111111111113</v>
      </c>
      <c r="J834" s="459">
        <f t="shared" si="76"/>
        <v>10974.074444444444</v>
      </c>
      <c r="K834" s="489">
        <v>8850</v>
      </c>
      <c r="L834" s="490">
        <v>9900</v>
      </c>
      <c r="M834" s="491">
        <v>11200</v>
      </c>
      <c r="N834" s="489">
        <v>8950</v>
      </c>
      <c r="O834" s="490">
        <v>10050</v>
      </c>
      <c r="P834" s="491">
        <v>11100</v>
      </c>
      <c r="Q834" s="489">
        <v>8850</v>
      </c>
      <c r="R834" s="490">
        <v>9900</v>
      </c>
      <c r="S834" s="491">
        <v>10900</v>
      </c>
      <c r="T834" s="489">
        <v>8883.33</v>
      </c>
      <c r="U834" s="490">
        <v>9950</v>
      </c>
      <c r="V834" s="491">
        <v>11066.67</v>
      </c>
      <c r="W834" s="489">
        <v>8600</v>
      </c>
      <c r="X834" s="490">
        <v>9750</v>
      </c>
      <c r="Y834" s="491">
        <v>10800</v>
      </c>
      <c r="Z834" s="489">
        <v>8800</v>
      </c>
      <c r="AA834" s="490">
        <v>9950</v>
      </c>
      <c r="AB834" s="491">
        <v>11000</v>
      </c>
      <c r="AC834" s="489">
        <v>8850</v>
      </c>
      <c r="AD834" s="490">
        <v>9900</v>
      </c>
      <c r="AE834" s="491">
        <v>10900</v>
      </c>
      <c r="AF834" s="489">
        <v>8850</v>
      </c>
      <c r="AG834" s="490">
        <v>9800</v>
      </c>
      <c r="AH834" s="491">
        <v>10800</v>
      </c>
      <c r="AI834" s="490">
        <v>9000</v>
      </c>
      <c r="AJ834" s="490">
        <v>10000</v>
      </c>
      <c r="AK834" s="491">
        <v>11000</v>
      </c>
      <c r="AM834" s="103"/>
      <c r="AN834" s="103"/>
      <c r="AO834" s="103"/>
    </row>
    <row r="835" spans="1:41" s="11" customFormat="1" ht="15.75" thickBot="1" x14ac:dyDescent="0.3">
      <c r="A835" s="720"/>
      <c r="B835" s="28"/>
      <c r="C835" s="62" t="s">
        <v>1490</v>
      </c>
      <c r="D835" s="31" t="s">
        <v>27</v>
      </c>
      <c r="E835" s="59">
        <f t="shared" si="72"/>
        <v>18794.444444444445</v>
      </c>
      <c r="G835" s="32">
        <f t="shared" si="73"/>
        <v>27</v>
      </c>
      <c r="H835" s="498">
        <f t="shared" si="74"/>
        <v>14000</v>
      </c>
      <c r="I835" s="501">
        <f t="shared" si="75"/>
        <v>16842.592222222225</v>
      </c>
      <c r="J835" s="499">
        <f t="shared" si="76"/>
        <v>18794.444444444445</v>
      </c>
      <c r="K835" s="498">
        <v>14000</v>
      </c>
      <c r="L835" s="501">
        <v>17000</v>
      </c>
      <c r="M835" s="500">
        <v>19000</v>
      </c>
      <c r="N835" s="498">
        <v>14000</v>
      </c>
      <c r="O835" s="501">
        <v>17000</v>
      </c>
      <c r="P835" s="500">
        <v>19000</v>
      </c>
      <c r="Q835" s="498">
        <v>14000</v>
      </c>
      <c r="R835" s="501">
        <v>16500</v>
      </c>
      <c r="S835" s="500">
        <v>18700</v>
      </c>
      <c r="T835" s="498">
        <v>14000</v>
      </c>
      <c r="U835" s="501">
        <v>16833.330000000002</v>
      </c>
      <c r="V835" s="500">
        <v>18900</v>
      </c>
      <c r="W835" s="498">
        <v>14000</v>
      </c>
      <c r="X835" s="501">
        <v>17000</v>
      </c>
      <c r="Y835" s="500">
        <v>18450</v>
      </c>
      <c r="Z835" s="498">
        <v>14000</v>
      </c>
      <c r="AA835" s="501">
        <v>17000</v>
      </c>
      <c r="AB835" s="500">
        <v>19000</v>
      </c>
      <c r="AC835" s="498">
        <v>14000</v>
      </c>
      <c r="AD835" s="501">
        <v>16750</v>
      </c>
      <c r="AE835" s="500">
        <v>18600</v>
      </c>
      <c r="AF835" s="498">
        <v>14000</v>
      </c>
      <c r="AG835" s="501">
        <v>16500</v>
      </c>
      <c r="AH835" s="500">
        <v>18500</v>
      </c>
      <c r="AI835" s="501">
        <v>14000</v>
      </c>
      <c r="AJ835" s="501">
        <v>17000</v>
      </c>
      <c r="AK835" s="500">
        <v>19000</v>
      </c>
      <c r="AM835" s="103"/>
      <c r="AN835" s="103"/>
      <c r="AO835" s="103"/>
    </row>
    <row r="836" spans="1:41" s="11" customFormat="1" x14ac:dyDescent="0.25">
      <c r="A836" s="718" t="s">
        <v>1306</v>
      </c>
      <c r="B836" s="537"/>
      <c r="C836" s="516" t="s">
        <v>803</v>
      </c>
      <c r="D836" s="505" t="s">
        <v>27</v>
      </c>
      <c r="E836" s="462">
        <f t="shared" si="72"/>
        <v>4766.666666666667</v>
      </c>
      <c r="G836" s="266">
        <f t="shared" si="73"/>
        <v>27</v>
      </c>
      <c r="H836" s="485">
        <f t="shared" si="74"/>
        <v>3296.2966666666666</v>
      </c>
      <c r="I836" s="486">
        <f t="shared" si="75"/>
        <v>4466.666666666667</v>
      </c>
      <c r="J836" s="533">
        <f t="shared" si="76"/>
        <v>4766.666666666667</v>
      </c>
      <c r="K836" s="485">
        <v>3400</v>
      </c>
      <c r="L836" s="486">
        <v>4500</v>
      </c>
      <c r="M836" s="487">
        <v>4800</v>
      </c>
      <c r="N836" s="485">
        <v>3300</v>
      </c>
      <c r="O836" s="486">
        <v>4500</v>
      </c>
      <c r="P836" s="487">
        <v>4800</v>
      </c>
      <c r="Q836" s="485">
        <v>3400</v>
      </c>
      <c r="R836" s="486">
        <v>4500</v>
      </c>
      <c r="S836" s="487">
        <v>4800</v>
      </c>
      <c r="T836" s="485">
        <v>3366.67</v>
      </c>
      <c r="U836" s="486">
        <v>4500</v>
      </c>
      <c r="V836" s="487">
        <v>4800</v>
      </c>
      <c r="W836" s="485">
        <v>3000</v>
      </c>
      <c r="X836" s="486">
        <v>4300</v>
      </c>
      <c r="Y836" s="487">
        <v>4600</v>
      </c>
      <c r="Z836" s="485">
        <v>3200</v>
      </c>
      <c r="AA836" s="486">
        <v>4500</v>
      </c>
      <c r="AB836" s="487">
        <v>4800</v>
      </c>
      <c r="AC836" s="485">
        <v>3400</v>
      </c>
      <c r="AD836" s="486">
        <v>4500</v>
      </c>
      <c r="AE836" s="487">
        <v>4800</v>
      </c>
      <c r="AF836" s="485">
        <v>3500</v>
      </c>
      <c r="AG836" s="486">
        <v>4500</v>
      </c>
      <c r="AH836" s="487">
        <v>4800</v>
      </c>
      <c r="AI836" s="486">
        <v>3100</v>
      </c>
      <c r="AJ836" s="486">
        <v>4400</v>
      </c>
      <c r="AK836" s="487">
        <v>4700</v>
      </c>
      <c r="AM836" s="103"/>
      <c r="AN836" s="103"/>
      <c r="AO836" s="103"/>
    </row>
    <row r="837" spans="1:41" s="11" customFormat="1" x14ac:dyDescent="0.25">
      <c r="A837" s="719"/>
      <c r="B837" s="537"/>
      <c r="C837" s="62" t="s">
        <v>802</v>
      </c>
      <c r="D837" s="31" t="s">
        <v>27</v>
      </c>
      <c r="E837" s="59">
        <f t="shared" si="72"/>
        <v>7216.666666666667</v>
      </c>
      <c r="G837" s="32">
        <f t="shared" si="73"/>
        <v>27</v>
      </c>
      <c r="H837" s="498">
        <f t="shared" si="74"/>
        <v>5296.2966666666662</v>
      </c>
      <c r="I837" s="501">
        <f t="shared" si="75"/>
        <v>6466.666666666667</v>
      </c>
      <c r="J837" s="499">
        <f t="shared" si="76"/>
        <v>7216.666666666667</v>
      </c>
      <c r="K837" s="498">
        <v>5400</v>
      </c>
      <c r="L837" s="501">
        <v>6500</v>
      </c>
      <c r="M837" s="500">
        <v>7250</v>
      </c>
      <c r="N837" s="498">
        <v>5300</v>
      </c>
      <c r="O837" s="501">
        <v>6500</v>
      </c>
      <c r="P837" s="500">
        <v>7250</v>
      </c>
      <c r="Q837" s="498">
        <v>5400</v>
      </c>
      <c r="R837" s="501">
        <v>6500</v>
      </c>
      <c r="S837" s="500">
        <v>7250</v>
      </c>
      <c r="T837" s="498">
        <v>5366.67</v>
      </c>
      <c r="U837" s="501">
        <v>6500</v>
      </c>
      <c r="V837" s="500">
        <v>7250</v>
      </c>
      <c r="W837" s="498">
        <v>5000</v>
      </c>
      <c r="X837" s="501">
        <v>6300</v>
      </c>
      <c r="Y837" s="500">
        <v>7050</v>
      </c>
      <c r="Z837" s="498">
        <v>5200</v>
      </c>
      <c r="AA837" s="501">
        <v>6500</v>
      </c>
      <c r="AB837" s="500">
        <v>7250</v>
      </c>
      <c r="AC837" s="498">
        <v>5400</v>
      </c>
      <c r="AD837" s="501">
        <v>6500</v>
      </c>
      <c r="AE837" s="500">
        <v>7250</v>
      </c>
      <c r="AF837" s="498">
        <v>5500</v>
      </c>
      <c r="AG837" s="501">
        <v>6500</v>
      </c>
      <c r="AH837" s="500">
        <v>7250</v>
      </c>
      <c r="AI837" s="501">
        <v>5100</v>
      </c>
      <c r="AJ837" s="501">
        <v>6400</v>
      </c>
      <c r="AK837" s="500">
        <v>7150</v>
      </c>
      <c r="AM837" s="103"/>
      <c r="AN837" s="103"/>
      <c r="AO837" s="103"/>
    </row>
    <row r="838" spans="1:41" s="11" customFormat="1" x14ac:dyDescent="0.25">
      <c r="A838" s="719"/>
      <c r="B838" s="537"/>
      <c r="C838" s="264" t="s">
        <v>801</v>
      </c>
      <c r="D838" s="496" t="s">
        <v>27</v>
      </c>
      <c r="E838" s="463">
        <f t="shared" si="72"/>
        <v>9466.6666666666661</v>
      </c>
      <c r="G838" s="265">
        <f t="shared" si="73"/>
        <v>27</v>
      </c>
      <c r="H838" s="489">
        <f t="shared" si="74"/>
        <v>7296.2966666666662</v>
      </c>
      <c r="I838" s="490">
        <f t="shared" si="75"/>
        <v>8466.6666666666661</v>
      </c>
      <c r="J838" s="459">
        <f t="shared" si="76"/>
        <v>9466.6666666666661</v>
      </c>
      <c r="K838" s="489">
        <v>7400</v>
      </c>
      <c r="L838" s="490">
        <v>8500</v>
      </c>
      <c r="M838" s="491">
        <v>9500</v>
      </c>
      <c r="N838" s="489">
        <v>7300</v>
      </c>
      <c r="O838" s="490">
        <v>8500</v>
      </c>
      <c r="P838" s="491">
        <v>9500</v>
      </c>
      <c r="Q838" s="489">
        <v>7400</v>
      </c>
      <c r="R838" s="490">
        <v>8500</v>
      </c>
      <c r="S838" s="491">
        <v>9500</v>
      </c>
      <c r="T838" s="489">
        <v>7366.67</v>
      </c>
      <c r="U838" s="490">
        <v>8500</v>
      </c>
      <c r="V838" s="491">
        <v>9500</v>
      </c>
      <c r="W838" s="489">
        <v>7000</v>
      </c>
      <c r="X838" s="490">
        <v>8300</v>
      </c>
      <c r="Y838" s="491">
        <v>9300</v>
      </c>
      <c r="Z838" s="489">
        <v>7200</v>
      </c>
      <c r="AA838" s="490">
        <v>8500</v>
      </c>
      <c r="AB838" s="491">
        <v>9500</v>
      </c>
      <c r="AC838" s="489">
        <v>7400</v>
      </c>
      <c r="AD838" s="490">
        <v>8500</v>
      </c>
      <c r="AE838" s="491">
        <v>9500</v>
      </c>
      <c r="AF838" s="489">
        <v>7500</v>
      </c>
      <c r="AG838" s="490">
        <v>8500</v>
      </c>
      <c r="AH838" s="491">
        <v>9500</v>
      </c>
      <c r="AI838" s="490">
        <v>7100</v>
      </c>
      <c r="AJ838" s="490">
        <v>8400</v>
      </c>
      <c r="AK838" s="491">
        <v>9400</v>
      </c>
      <c r="AM838" s="103"/>
      <c r="AN838" s="103"/>
      <c r="AO838" s="103"/>
    </row>
    <row r="839" spans="1:41" s="11" customFormat="1" x14ac:dyDescent="0.25">
      <c r="A839" s="719"/>
      <c r="B839" s="537"/>
      <c r="C839" s="62" t="s">
        <v>800</v>
      </c>
      <c r="D839" s="31" t="s">
        <v>27</v>
      </c>
      <c r="E839" s="59">
        <f t="shared" si="72"/>
        <v>11966.666666666666</v>
      </c>
      <c r="G839" s="32">
        <f t="shared" si="73"/>
        <v>27</v>
      </c>
      <c r="H839" s="498">
        <f t="shared" si="74"/>
        <v>9796.2966666666671</v>
      </c>
      <c r="I839" s="501">
        <f t="shared" si="75"/>
        <v>10966.666666666666</v>
      </c>
      <c r="J839" s="499">
        <f t="shared" si="76"/>
        <v>11966.666666666666</v>
      </c>
      <c r="K839" s="498">
        <v>9900</v>
      </c>
      <c r="L839" s="501">
        <v>11000</v>
      </c>
      <c r="M839" s="500">
        <v>12000</v>
      </c>
      <c r="N839" s="498">
        <v>9800</v>
      </c>
      <c r="O839" s="501">
        <v>11000</v>
      </c>
      <c r="P839" s="500">
        <v>12000</v>
      </c>
      <c r="Q839" s="498">
        <v>9900</v>
      </c>
      <c r="R839" s="501">
        <v>11000</v>
      </c>
      <c r="S839" s="500">
        <v>12000</v>
      </c>
      <c r="T839" s="498">
        <v>9866.67</v>
      </c>
      <c r="U839" s="501">
        <v>11000</v>
      </c>
      <c r="V839" s="500">
        <v>12000</v>
      </c>
      <c r="W839" s="498">
        <v>9500</v>
      </c>
      <c r="X839" s="501">
        <v>10800</v>
      </c>
      <c r="Y839" s="500">
        <v>11800</v>
      </c>
      <c r="Z839" s="498">
        <v>9700</v>
      </c>
      <c r="AA839" s="501">
        <v>11000</v>
      </c>
      <c r="AB839" s="500">
        <v>12000</v>
      </c>
      <c r="AC839" s="498">
        <v>9900</v>
      </c>
      <c r="AD839" s="501">
        <v>11000</v>
      </c>
      <c r="AE839" s="500">
        <v>12000</v>
      </c>
      <c r="AF839" s="498">
        <v>10000</v>
      </c>
      <c r="AG839" s="501">
        <v>11000</v>
      </c>
      <c r="AH839" s="500">
        <v>12000</v>
      </c>
      <c r="AI839" s="501">
        <v>9600</v>
      </c>
      <c r="AJ839" s="501">
        <v>10900</v>
      </c>
      <c r="AK839" s="500">
        <v>11900</v>
      </c>
      <c r="AM839" s="103"/>
      <c r="AN839" s="103"/>
      <c r="AO839" s="103"/>
    </row>
    <row r="840" spans="1:41" s="11" customFormat="1" ht="15.75" thickBot="1" x14ac:dyDescent="0.3">
      <c r="A840" s="720"/>
      <c r="B840" s="537"/>
      <c r="C840" s="272" t="s">
        <v>799</v>
      </c>
      <c r="D840" s="497" t="s">
        <v>27</v>
      </c>
      <c r="E840" s="465">
        <f t="shared" si="72"/>
        <v>13966.666666666666</v>
      </c>
      <c r="G840" s="273">
        <f t="shared" si="73"/>
        <v>27</v>
      </c>
      <c r="H840" s="534">
        <f t="shared" si="74"/>
        <v>11796.296666666667</v>
      </c>
      <c r="I840" s="536">
        <f t="shared" si="75"/>
        <v>12966.666666666666</v>
      </c>
      <c r="J840" s="495">
        <f t="shared" si="76"/>
        <v>13966.666666666666</v>
      </c>
      <c r="K840" s="534">
        <v>11900</v>
      </c>
      <c r="L840" s="536">
        <v>13000</v>
      </c>
      <c r="M840" s="535">
        <v>14000</v>
      </c>
      <c r="N840" s="534">
        <v>11800</v>
      </c>
      <c r="O840" s="536">
        <v>13000</v>
      </c>
      <c r="P840" s="535">
        <v>14000</v>
      </c>
      <c r="Q840" s="534">
        <v>11900</v>
      </c>
      <c r="R840" s="536">
        <v>13000</v>
      </c>
      <c r="S840" s="535">
        <v>14000</v>
      </c>
      <c r="T840" s="534">
        <v>11866.67</v>
      </c>
      <c r="U840" s="536">
        <v>13000</v>
      </c>
      <c r="V840" s="535">
        <v>14000</v>
      </c>
      <c r="W840" s="534">
        <v>11500</v>
      </c>
      <c r="X840" s="536">
        <v>12800</v>
      </c>
      <c r="Y840" s="535">
        <v>13800</v>
      </c>
      <c r="Z840" s="534">
        <v>11700</v>
      </c>
      <c r="AA840" s="536">
        <v>13000</v>
      </c>
      <c r="AB840" s="535">
        <v>14000</v>
      </c>
      <c r="AC840" s="534">
        <v>11900</v>
      </c>
      <c r="AD840" s="536">
        <v>13000</v>
      </c>
      <c r="AE840" s="535">
        <v>14000</v>
      </c>
      <c r="AF840" s="534">
        <v>12000</v>
      </c>
      <c r="AG840" s="536">
        <v>13000</v>
      </c>
      <c r="AH840" s="535">
        <v>14000</v>
      </c>
      <c r="AI840" s="536">
        <v>11600</v>
      </c>
      <c r="AJ840" s="536">
        <v>12900</v>
      </c>
      <c r="AK840" s="535">
        <v>13900</v>
      </c>
      <c r="AM840" s="103"/>
      <c r="AN840" s="103"/>
      <c r="AO840" s="103"/>
    </row>
    <row r="841" spans="1:41" s="11" customFormat="1" x14ac:dyDescent="0.25">
      <c r="A841" s="718" t="s">
        <v>867</v>
      </c>
      <c r="B841" s="28"/>
      <c r="C841" s="62" t="s">
        <v>778</v>
      </c>
      <c r="D841" s="31" t="s">
        <v>27</v>
      </c>
      <c r="E841" s="59">
        <f t="shared" si="72"/>
        <v>15555.555555555555</v>
      </c>
      <c r="G841" s="32">
        <f t="shared" si="73"/>
        <v>27</v>
      </c>
      <c r="H841" s="498">
        <f t="shared" si="74"/>
        <v>12614.814444444444</v>
      </c>
      <c r="I841" s="501">
        <f t="shared" si="75"/>
        <v>13594.444444444445</v>
      </c>
      <c r="J841" s="499">
        <f t="shared" si="76"/>
        <v>15555.555555555555</v>
      </c>
      <c r="K841" s="498">
        <v>12850</v>
      </c>
      <c r="L841" s="501">
        <v>13700</v>
      </c>
      <c r="M841" s="500">
        <v>15900</v>
      </c>
      <c r="N841" s="498">
        <v>12500</v>
      </c>
      <c r="O841" s="501">
        <v>13550</v>
      </c>
      <c r="P841" s="500">
        <v>15300</v>
      </c>
      <c r="Q841" s="498">
        <v>12850</v>
      </c>
      <c r="R841" s="501">
        <v>13700</v>
      </c>
      <c r="S841" s="500">
        <v>15900</v>
      </c>
      <c r="T841" s="498">
        <v>12733.33</v>
      </c>
      <c r="U841" s="501">
        <v>13650</v>
      </c>
      <c r="V841" s="500">
        <v>15700</v>
      </c>
      <c r="W841" s="498">
        <v>12150</v>
      </c>
      <c r="X841" s="501">
        <v>13200</v>
      </c>
      <c r="Y841" s="500">
        <v>15000</v>
      </c>
      <c r="Z841" s="498">
        <v>12350</v>
      </c>
      <c r="AA841" s="501">
        <v>13400</v>
      </c>
      <c r="AB841" s="500">
        <v>15200</v>
      </c>
      <c r="AC841" s="498">
        <v>12850</v>
      </c>
      <c r="AD841" s="501">
        <v>13850</v>
      </c>
      <c r="AE841" s="500">
        <v>15900</v>
      </c>
      <c r="AF841" s="498">
        <v>13000</v>
      </c>
      <c r="AG841" s="501">
        <v>14000</v>
      </c>
      <c r="AH841" s="500">
        <v>16000</v>
      </c>
      <c r="AI841" s="501">
        <v>12250</v>
      </c>
      <c r="AJ841" s="501">
        <v>13300</v>
      </c>
      <c r="AK841" s="500">
        <v>15100</v>
      </c>
      <c r="AM841" s="103"/>
      <c r="AN841" s="103"/>
      <c r="AO841" s="103"/>
    </row>
    <row r="842" spans="1:41" s="11" customFormat="1" x14ac:dyDescent="0.25">
      <c r="A842" s="719"/>
      <c r="B842" s="28"/>
      <c r="C842" s="264" t="s">
        <v>777</v>
      </c>
      <c r="D842" s="496" t="s">
        <v>27</v>
      </c>
      <c r="E842" s="463">
        <f t="shared" si="72"/>
        <v>17270.370000000003</v>
      </c>
      <c r="G842" s="265">
        <f t="shared" si="73"/>
        <v>27</v>
      </c>
      <c r="H842" s="489">
        <f t="shared" si="74"/>
        <v>13511.111111111111</v>
      </c>
      <c r="I842" s="490">
        <f t="shared" si="75"/>
        <v>14672.222222222223</v>
      </c>
      <c r="J842" s="459">
        <f t="shared" si="76"/>
        <v>17270.370000000003</v>
      </c>
      <c r="K842" s="489">
        <v>13650</v>
      </c>
      <c r="L842" s="490">
        <v>14800</v>
      </c>
      <c r="M842" s="491">
        <v>18150</v>
      </c>
      <c r="N842" s="489">
        <v>13500</v>
      </c>
      <c r="O842" s="490">
        <v>14650</v>
      </c>
      <c r="P842" s="491">
        <v>16600</v>
      </c>
      <c r="Q842" s="489">
        <v>13650</v>
      </c>
      <c r="R842" s="490">
        <v>14800</v>
      </c>
      <c r="S842" s="491">
        <v>18000</v>
      </c>
      <c r="T842" s="489">
        <v>13600</v>
      </c>
      <c r="U842" s="490">
        <v>14750</v>
      </c>
      <c r="V842" s="491">
        <v>17583.330000000002</v>
      </c>
      <c r="W842" s="489">
        <v>13150</v>
      </c>
      <c r="X842" s="490">
        <v>14300</v>
      </c>
      <c r="Y842" s="491">
        <v>16300</v>
      </c>
      <c r="Z842" s="489">
        <v>13350</v>
      </c>
      <c r="AA842" s="490">
        <v>14500</v>
      </c>
      <c r="AB842" s="491">
        <v>16500</v>
      </c>
      <c r="AC842" s="489">
        <v>13650</v>
      </c>
      <c r="AD842" s="490">
        <v>14850</v>
      </c>
      <c r="AE842" s="491">
        <v>17900</v>
      </c>
      <c r="AF842" s="489">
        <v>13800</v>
      </c>
      <c r="AG842" s="490">
        <v>15000</v>
      </c>
      <c r="AH842" s="491">
        <v>18000</v>
      </c>
      <c r="AI842" s="490">
        <v>13250</v>
      </c>
      <c r="AJ842" s="490">
        <v>14400</v>
      </c>
      <c r="AK842" s="491">
        <v>16400</v>
      </c>
      <c r="AM842" s="103"/>
      <c r="AN842" s="103"/>
      <c r="AO842" s="103"/>
    </row>
    <row r="843" spans="1:41" s="11" customFormat="1" x14ac:dyDescent="0.25">
      <c r="A843" s="719"/>
      <c r="B843" s="28"/>
      <c r="C843" s="62" t="s">
        <v>776</v>
      </c>
      <c r="D843" s="31" t="s">
        <v>27</v>
      </c>
      <c r="E843" s="59">
        <f t="shared" si="72"/>
        <v>19579.629999999997</v>
      </c>
      <c r="G843" s="32">
        <f t="shared" si="73"/>
        <v>27</v>
      </c>
      <c r="H843" s="498">
        <f t="shared" si="74"/>
        <v>14242.592222222222</v>
      </c>
      <c r="I843" s="501">
        <f t="shared" si="75"/>
        <v>15742.592222222223</v>
      </c>
      <c r="J843" s="499">
        <f t="shared" si="76"/>
        <v>19579.629999999997</v>
      </c>
      <c r="K843" s="498">
        <v>14400</v>
      </c>
      <c r="L843" s="501">
        <v>15900</v>
      </c>
      <c r="M843" s="500">
        <v>20600</v>
      </c>
      <c r="N843" s="498">
        <v>14250</v>
      </c>
      <c r="O843" s="501">
        <v>15750</v>
      </c>
      <c r="P843" s="500">
        <v>18750</v>
      </c>
      <c r="Q843" s="498">
        <v>14350</v>
      </c>
      <c r="R843" s="501">
        <v>15850</v>
      </c>
      <c r="S843" s="500">
        <v>20400</v>
      </c>
      <c r="T843" s="498">
        <v>14333.33</v>
      </c>
      <c r="U843" s="501">
        <v>15833.33</v>
      </c>
      <c r="V843" s="500">
        <v>19916.669999999998</v>
      </c>
      <c r="W843" s="498">
        <v>13900</v>
      </c>
      <c r="X843" s="501">
        <v>15400</v>
      </c>
      <c r="Y843" s="500">
        <v>18450</v>
      </c>
      <c r="Z843" s="498">
        <v>14100</v>
      </c>
      <c r="AA843" s="501">
        <v>15600</v>
      </c>
      <c r="AB843" s="500">
        <v>18650</v>
      </c>
      <c r="AC843" s="498">
        <v>14350</v>
      </c>
      <c r="AD843" s="501">
        <v>15850</v>
      </c>
      <c r="AE843" s="500">
        <v>20400</v>
      </c>
      <c r="AF843" s="498">
        <v>14500</v>
      </c>
      <c r="AG843" s="501">
        <v>16000</v>
      </c>
      <c r="AH843" s="500">
        <v>20500</v>
      </c>
      <c r="AI843" s="501">
        <v>14000</v>
      </c>
      <c r="AJ843" s="501">
        <v>15500</v>
      </c>
      <c r="AK843" s="500">
        <v>18550</v>
      </c>
      <c r="AM843" s="103"/>
      <c r="AN843" s="103"/>
      <c r="AO843" s="103"/>
    </row>
    <row r="844" spans="1:41" s="11" customFormat="1" x14ac:dyDescent="0.25">
      <c r="A844" s="719"/>
      <c r="B844" s="28"/>
      <c r="C844" s="264" t="s">
        <v>775</v>
      </c>
      <c r="D844" s="496" t="s">
        <v>27</v>
      </c>
      <c r="E844" s="463">
        <f t="shared" si="72"/>
        <v>21811.111111111109</v>
      </c>
      <c r="G844" s="265">
        <f t="shared" si="73"/>
        <v>27</v>
      </c>
      <c r="H844" s="489">
        <f t="shared" si="74"/>
        <v>14837.036666666669</v>
      </c>
      <c r="I844" s="490">
        <f t="shared" si="75"/>
        <v>17120.370000000003</v>
      </c>
      <c r="J844" s="459">
        <f t="shared" si="76"/>
        <v>21811.111111111109</v>
      </c>
      <c r="K844" s="489">
        <v>15050</v>
      </c>
      <c r="L844" s="490">
        <v>17500</v>
      </c>
      <c r="M844" s="491">
        <v>22500</v>
      </c>
      <c r="N844" s="489">
        <v>14900</v>
      </c>
      <c r="O844" s="490">
        <v>17350</v>
      </c>
      <c r="P844" s="491">
        <v>21000</v>
      </c>
      <c r="Q844" s="489">
        <v>14850</v>
      </c>
      <c r="R844" s="490">
        <v>16850</v>
      </c>
      <c r="S844" s="491">
        <v>22500</v>
      </c>
      <c r="T844" s="489">
        <v>14933.33</v>
      </c>
      <c r="U844" s="490">
        <v>17233.330000000002</v>
      </c>
      <c r="V844" s="491">
        <v>22000</v>
      </c>
      <c r="W844" s="489">
        <v>14550</v>
      </c>
      <c r="X844" s="490">
        <v>17000</v>
      </c>
      <c r="Y844" s="491">
        <v>20700</v>
      </c>
      <c r="Z844" s="489">
        <v>14750</v>
      </c>
      <c r="AA844" s="490">
        <v>17200</v>
      </c>
      <c r="AB844" s="491">
        <v>20900</v>
      </c>
      <c r="AC844" s="489">
        <v>14850</v>
      </c>
      <c r="AD844" s="490">
        <v>16850</v>
      </c>
      <c r="AE844" s="491">
        <v>22900</v>
      </c>
      <c r="AF844" s="489">
        <v>15000</v>
      </c>
      <c r="AG844" s="490">
        <v>17000</v>
      </c>
      <c r="AH844" s="491">
        <v>23000</v>
      </c>
      <c r="AI844" s="490">
        <v>14650</v>
      </c>
      <c r="AJ844" s="490">
        <v>17100</v>
      </c>
      <c r="AK844" s="491">
        <v>20800</v>
      </c>
      <c r="AM844" s="103"/>
      <c r="AN844" s="103"/>
      <c r="AO844" s="103"/>
    </row>
    <row r="845" spans="1:41" s="11" customFormat="1" x14ac:dyDescent="0.25">
      <c r="A845" s="719"/>
      <c r="B845" s="28"/>
      <c r="C845" s="62" t="s">
        <v>774</v>
      </c>
      <c r="D845" s="31" t="s">
        <v>27</v>
      </c>
      <c r="E845" s="59">
        <f t="shared" ref="E845:E908" si="77">J845</f>
        <v>23666.666666666668</v>
      </c>
      <c r="G845" s="32">
        <f t="shared" ref="G845:G908" si="78">COUNT(K845:AK845)</f>
        <v>27</v>
      </c>
      <c r="H845" s="498">
        <f t="shared" ref="H845:H908" si="79">AVERAGE(K845,N845,Q845,T845,W845,Z845,AC845,AF845,AI845)</f>
        <v>16068.518888888888</v>
      </c>
      <c r="I845" s="501">
        <f t="shared" ref="I845:I908" si="80">AVERAGE(L845,O845,R845,U845,X845,AA845,AD845,AG845,AJ845)</f>
        <v>18435.185555555552</v>
      </c>
      <c r="J845" s="499">
        <f t="shared" ref="J845:J908" si="81">AVERAGE(M845,P845,S845,V845,Y845,AB845,AE845,AH845,AK845)</f>
        <v>23666.666666666668</v>
      </c>
      <c r="K845" s="498">
        <v>16000</v>
      </c>
      <c r="L845" s="501">
        <v>19000</v>
      </c>
      <c r="M845" s="500">
        <v>24000</v>
      </c>
      <c r="N845" s="498">
        <v>16350</v>
      </c>
      <c r="O845" s="501">
        <v>18850</v>
      </c>
      <c r="P845" s="500">
        <v>23500</v>
      </c>
      <c r="Q845" s="498">
        <v>16000</v>
      </c>
      <c r="R845" s="501">
        <v>17850</v>
      </c>
      <c r="S845" s="500">
        <v>23900</v>
      </c>
      <c r="T845" s="498">
        <v>16116.67</v>
      </c>
      <c r="U845" s="501">
        <v>18566.669999999998</v>
      </c>
      <c r="V845" s="500">
        <v>23800</v>
      </c>
      <c r="W845" s="498">
        <v>16000</v>
      </c>
      <c r="X845" s="501">
        <v>18500</v>
      </c>
      <c r="Y845" s="500">
        <v>23200</v>
      </c>
      <c r="Z845" s="498">
        <v>16200</v>
      </c>
      <c r="AA845" s="501">
        <v>18700</v>
      </c>
      <c r="AB845" s="500">
        <v>23400</v>
      </c>
      <c r="AC845" s="498">
        <v>15850</v>
      </c>
      <c r="AD845" s="501">
        <v>17850</v>
      </c>
      <c r="AE845" s="500">
        <v>23900</v>
      </c>
      <c r="AF845" s="498">
        <v>16000</v>
      </c>
      <c r="AG845" s="501">
        <v>18000</v>
      </c>
      <c r="AH845" s="500">
        <v>24000</v>
      </c>
      <c r="AI845" s="501">
        <v>16100</v>
      </c>
      <c r="AJ845" s="501">
        <v>18600</v>
      </c>
      <c r="AK845" s="500">
        <v>23300</v>
      </c>
      <c r="AM845" s="103"/>
      <c r="AN845" s="103"/>
      <c r="AO845" s="103"/>
    </row>
    <row r="846" spans="1:41" s="11" customFormat="1" x14ac:dyDescent="0.25">
      <c r="A846" s="719"/>
      <c r="B846" s="28"/>
      <c r="C846" s="264" t="s">
        <v>1491</v>
      </c>
      <c r="D846" s="496" t="s">
        <v>27</v>
      </c>
      <c r="E846" s="463">
        <f t="shared" si="77"/>
        <v>5133.333333333333</v>
      </c>
      <c r="G846" s="265">
        <f t="shared" si="78"/>
        <v>27</v>
      </c>
      <c r="H846" s="489">
        <f t="shared" si="79"/>
        <v>3933.3333333333335</v>
      </c>
      <c r="I846" s="490">
        <f t="shared" si="80"/>
        <v>4533.333333333333</v>
      </c>
      <c r="J846" s="459">
        <f t="shared" si="81"/>
        <v>5133.333333333333</v>
      </c>
      <c r="K846" s="489">
        <v>4000</v>
      </c>
      <c r="L846" s="490">
        <v>4600</v>
      </c>
      <c r="M846" s="491">
        <v>5200</v>
      </c>
      <c r="N846" s="489">
        <v>4000</v>
      </c>
      <c r="O846" s="490">
        <v>4600</v>
      </c>
      <c r="P846" s="491">
        <v>5200</v>
      </c>
      <c r="Q846" s="489">
        <v>4000</v>
      </c>
      <c r="R846" s="490">
        <v>4600</v>
      </c>
      <c r="S846" s="491">
        <v>5200</v>
      </c>
      <c r="T846" s="489">
        <v>4000</v>
      </c>
      <c r="U846" s="490">
        <v>4600</v>
      </c>
      <c r="V846" s="491">
        <v>5200</v>
      </c>
      <c r="W846" s="489">
        <v>3700</v>
      </c>
      <c r="X846" s="490">
        <v>4300</v>
      </c>
      <c r="Y846" s="491">
        <v>4900</v>
      </c>
      <c r="Z846" s="489">
        <v>3900</v>
      </c>
      <c r="AA846" s="490">
        <v>4500</v>
      </c>
      <c r="AB846" s="491">
        <v>5100</v>
      </c>
      <c r="AC846" s="489">
        <v>4000</v>
      </c>
      <c r="AD846" s="490">
        <v>4600</v>
      </c>
      <c r="AE846" s="491">
        <v>5200</v>
      </c>
      <c r="AF846" s="489">
        <v>4000</v>
      </c>
      <c r="AG846" s="490">
        <v>4600</v>
      </c>
      <c r="AH846" s="491">
        <v>5200</v>
      </c>
      <c r="AI846" s="490">
        <v>3800</v>
      </c>
      <c r="AJ846" s="490">
        <v>4400</v>
      </c>
      <c r="AK846" s="491">
        <v>5000</v>
      </c>
      <c r="AM846" s="103"/>
      <c r="AN846" s="103"/>
      <c r="AO846" s="103"/>
    </row>
    <row r="847" spans="1:41" s="11" customFormat="1" x14ac:dyDescent="0.25">
      <c r="A847" s="719"/>
      <c r="B847" s="28"/>
      <c r="C847" s="62" t="s">
        <v>1492</v>
      </c>
      <c r="D847" s="31" t="s">
        <v>27</v>
      </c>
      <c r="E847" s="59">
        <f t="shared" si="77"/>
        <v>7892.5922222222225</v>
      </c>
      <c r="G847" s="32">
        <f t="shared" si="78"/>
        <v>27</v>
      </c>
      <c r="H847" s="498">
        <f t="shared" si="79"/>
        <v>6262.9633333333331</v>
      </c>
      <c r="I847" s="501">
        <f t="shared" si="80"/>
        <v>6933.333333333333</v>
      </c>
      <c r="J847" s="499">
        <f t="shared" si="81"/>
        <v>7892.5922222222225</v>
      </c>
      <c r="K847" s="498">
        <v>6500</v>
      </c>
      <c r="L847" s="501">
        <v>7000</v>
      </c>
      <c r="M847" s="500">
        <v>8300</v>
      </c>
      <c r="N847" s="498">
        <v>6300</v>
      </c>
      <c r="O847" s="501">
        <v>7000</v>
      </c>
      <c r="P847" s="500">
        <v>7900</v>
      </c>
      <c r="Q847" s="498">
        <v>6300</v>
      </c>
      <c r="R847" s="501">
        <v>7000</v>
      </c>
      <c r="S847" s="500">
        <v>7900</v>
      </c>
      <c r="T847" s="498">
        <v>6366.67</v>
      </c>
      <c r="U847" s="501">
        <v>7000</v>
      </c>
      <c r="V847" s="500">
        <v>8033.33</v>
      </c>
      <c r="W847" s="498">
        <v>6000</v>
      </c>
      <c r="X847" s="501">
        <v>6700</v>
      </c>
      <c r="Y847" s="500">
        <v>7600</v>
      </c>
      <c r="Z847" s="498">
        <v>6200</v>
      </c>
      <c r="AA847" s="501">
        <v>6900</v>
      </c>
      <c r="AB847" s="500">
        <v>7800</v>
      </c>
      <c r="AC847" s="498">
        <v>6300</v>
      </c>
      <c r="AD847" s="501">
        <v>7000</v>
      </c>
      <c r="AE847" s="500">
        <v>7900</v>
      </c>
      <c r="AF847" s="498">
        <v>6300</v>
      </c>
      <c r="AG847" s="501">
        <v>7000</v>
      </c>
      <c r="AH847" s="500">
        <v>7900</v>
      </c>
      <c r="AI847" s="501">
        <v>6100</v>
      </c>
      <c r="AJ847" s="501">
        <v>6800</v>
      </c>
      <c r="AK847" s="500">
        <v>7700</v>
      </c>
      <c r="AM847" s="103"/>
      <c r="AN847" s="103"/>
      <c r="AO847" s="103"/>
    </row>
    <row r="848" spans="1:41" s="11" customFormat="1" x14ac:dyDescent="0.25">
      <c r="A848" s="719"/>
      <c r="B848" s="28"/>
      <c r="C848" s="264" t="s">
        <v>1493</v>
      </c>
      <c r="D848" s="496" t="s">
        <v>27</v>
      </c>
      <c r="E848" s="463">
        <f t="shared" si="77"/>
        <v>11155.555555555555</v>
      </c>
      <c r="G848" s="265">
        <f t="shared" si="78"/>
        <v>27</v>
      </c>
      <c r="H848" s="489">
        <f t="shared" si="79"/>
        <v>8581.4811111111121</v>
      </c>
      <c r="I848" s="490">
        <f t="shared" si="80"/>
        <v>9659.2588888888895</v>
      </c>
      <c r="J848" s="459">
        <f t="shared" si="81"/>
        <v>11155.555555555555</v>
      </c>
      <c r="K848" s="489">
        <v>9500</v>
      </c>
      <c r="L848" s="490">
        <v>10450</v>
      </c>
      <c r="M848" s="491">
        <v>12500</v>
      </c>
      <c r="N848" s="489">
        <v>8500</v>
      </c>
      <c r="O848" s="490">
        <v>9600</v>
      </c>
      <c r="P848" s="491">
        <v>11000</v>
      </c>
      <c r="Q848" s="489">
        <v>8500</v>
      </c>
      <c r="R848" s="490">
        <v>9600</v>
      </c>
      <c r="S848" s="491">
        <v>11000</v>
      </c>
      <c r="T848" s="489">
        <v>8833.33</v>
      </c>
      <c r="U848" s="490">
        <v>9883.33</v>
      </c>
      <c r="V848" s="491">
        <v>11500</v>
      </c>
      <c r="W848" s="489">
        <v>8200</v>
      </c>
      <c r="X848" s="490">
        <v>9300</v>
      </c>
      <c r="Y848" s="491">
        <v>10700</v>
      </c>
      <c r="Z848" s="489">
        <v>8400</v>
      </c>
      <c r="AA848" s="490">
        <v>9500</v>
      </c>
      <c r="AB848" s="491">
        <v>10900</v>
      </c>
      <c r="AC848" s="489">
        <v>8500</v>
      </c>
      <c r="AD848" s="490">
        <v>9600</v>
      </c>
      <c r="AE848" s="491">
        <v>11000</v>
      </c>
      <c r="AF848" s="489">
        <v>8500</v>
      </c>
      <c r="AG848" s="490">
        <v>9600</v>
      </c>
      <c r="AH848" s="491">
        <v>11000</v>
      </c>
      <c r="AI848" s="490">
        <v>8300</v>
      </c>
      <c r="AJ848" s="490">
        <v>9400</v>
      </c>
      <c r="AK848" s="491">
        <v>10800</v>
      </c>
      <c r="AM848" s="103"/>
      <c r="AN848" s="103"/>
      <c r="AO848" s="103"/>
    </row>
    <row r="849" spans="1:41" s="11" customFormat="1" x14ac:dyDescent="0.25">
      <c r="A849" s="719"/>
      <c r="B849" s="28"/>
      <c r="C849" s="62" t="s">
        <v>1494</v>
      </c>
      <c r="D849" s="31" t="s">
        <v>27</v>
      </c>
      <c r="E849" s="59">
        <f t="shared" si="77"/>
        <v>13062.963333333333</v>
      </c>
      <c r="G849" s="32">
        <f t="shared" si="78"/>
        <v>27</v>
      </c>
      <c r="H849" s="498">
        <f t="shared" si="79"/>
        <v>11807.407777777778</v>
      </c>
      <c r="I849" s="501">
        <f t="shared" si="80"/>
        <v>12335.185555555556</v>
      </c>
      <c r="J849" s="499">
        <f t="shared" si="81"/>
        <v>13062.963333333333</v>
      </c>
      <c r="K849" s="498">
        <v>12300</v>
      </c>
      <c r="L849" s="501">
        <v>12950</v>
      </c>
      <c r="M849" s="500">
        <v>13800</v>
      </c>
      <c r="N849" s="498">
        <v>11800</v>
      </c>
      <c r="O849" s="501">
        <v>12300</v>
      </c>
      <c r="P849" s="500">
        <v>13000</v>
      </c>
      <c r="Q849" s="498">
        <v>11800</v>
      </c>
      <c r="R849" s="501">
        <v>12300</v>
      </c>
      <c r="S849" s="500">
        <v>13000</v>
      </c>
      <c r="T849" s="498">
        <v>11966.67</v>
      </c>
      <c r="U849" s="501">
        <v>12516.67</v>
      </c>
      <c r="V849" s="500">
        <v>13266.67</v>
      </c>
      <c r="W849" s="498">
        <v>11500</v>
      </c>
      <c r="X849" s="501">
        <v>12000</v>
      </c>
      <c r="Y849" s="500">
        <v>12700</v>
      </c>
      <c r="Z849" s="498">
        <v>11700</v>
      </c>
      <c r="AA849" s="501">
        <v>12200</v>
      </c>
      <c r="AB849" s="500">
        <v>12900</v>
      </c>
      <c r="AC849" s="498">
        <v>11850</v>
      </c>
      <c r="AD849" s="501">
        <v>12400</v>
      </c>
      <c r="AE849" s="500">
        <v>13100</v>
      </c>
      <c r="AF849" s="498">
        <v>11750</v>
      </c>
      <c r="AG849" s="501">
        <v>12250</v>
      </c>
      <c r="AH849" s="500">
        <v>13000</v>
      </c>
      <c r="AI849" s="501">
        <v>11600</v>
      </c>
      <c r="AJ849" s="501">
        <v>12100</v>
      </c>
      <c r="AK849" s="500">
        <v>12800</v>
      </c>
      <c r="AM849" s="103"/>
      <c r="AN849" s="103"/>
      <c r="AO849" s="103"/>
    </row>
    <row r="850" spans="1:41" s="11" customFormat="1" ht="15.75" thickBot="1" x14ac:dyDescent="0.3">
      <c r="A850" s="720"/>
      <c r="B850" s="28"/>
      <c r="C850" s="264" t="s">
        <v>1495</v>
      </c>
      <c r="D850" s="496" t="s">
        <v>27</v>
      </c>
      <c r="E850" s="463">
        <f t="shared" si="77"/>
        <v>18166.666666666668</v>
      </c>
      <c r="G850" s="265">
        <f t="shared" si="78"/>
        <v>27</v>
      </c>
      <c r="H850" s="489">
        <f t="shared" si="79"/>
        <v>14866.666666666666</v>
      </c>
      <c r="I850" s="490">
        <f t="shared" si="80"/>
        <v>16470.370000000003</v>
      </c>
      <c r="J850" s="459">
        <f t="shared" si="81"/>
        <v>18166.666666666668</v>
      </c>
      <c r="K850" s="489">
        <v>15000</v>
      </c>
      <c r="L850" s="490">
        <v>16000</v>
      </c>
      <c r="M850" s="491">
        <v>17400</v>
      </c>
      <c r="N850" s="489">
        <v>15000</v>
      </c>
      <c r="O850" s="490">
        <v>17000</v>
      </c>
      <c r="P850" s="491">
        <v>18500</v>
      </c>
      <c r="Q850" s="489">
        <v>15000</v>
      </c>
      <c r="R850" s="490">
        <v>16000</v>
      </c>
      <c r="S850" s="491">
        <v>18400</v>
      </c>
      <c r="T850" s="489">
        <v>15000</v>
      </c>
      <c r="U850" s="490">
        <v>16333.33</v>
      </c>
      <c r="V850" s="491">
        <v>18100</v>
      </c>
      <c r="W850" s="489">
        <v>14700</v>
      </c>
      <c r="X850" s="490">
        <v>16700</v>
      </c>
      <c r="Y850" s="491">
        <v>18200</v>
      </c>
      <c r="Z850" s="489">
        <v>14900</v>
      </c>
      <c r="AA850" s="490">
        <v>16900</v>
      </c>
      <c r="AB850" s="491">
        <v>18400</v>
      </c>
      <c r="AC850" s="489">
        <v>14500</v>
      </c>
      <c r="AD850" s="490">
        <v>16000</v>
      </c>
      <c r="AE850" s="491">
        <v>18100</v>
      </c>
      <c r="AF850" s="489">
        <v>14900</v>
      </c>
      <c r="AG850" s="490">
        <v>16500</v>
      </c>
      <c r="AH850" s="491">
        <v>18100</v>
      </c>
      <c r="AI850" s="490">
        <v>14800</v>
      </c>
      <c r="AJ850" s="490">
        <v>16800</v>
      </c>
      <c r="AK850" s="491">
        <v>18300</v>
      </c>
      <c r="AM850" s="103"/>
      <c r="AN850" s="103"/>
      <c r="AO850" s="103"/>
    </row>
    <row r="851" spans="1:41" s="11" customFormat="1" x14ac:dyDescent="0.25">
      <c r="A851" s="718" t="s">
        <v>1584</v>
      </c>
      <c r="B851" s="28"/>
      <c r="C851" s="511" t="s">
        <v>716</v>
      </c>
      <c r="D851" s="522" t="s">
        <v>30</v>
      </c>
      <c r="E851" s="520">
        <f t="shared" si="77"/>
        <v>3933.3333333333335</v>
      </c>
      <c r="G851" s="65">
        <f t="shared" si="78"/>
        <v>27</v>
      </c>
      <c r="H851" s="525">
        <f t="shared" si="79"/>
        <v>2933.3333333333335</v>
      </c>
      <c r="I851" s="528">
        <f t="shared" si="80"/>
        <v>3433.3333333333335</v>
      </c>
      <c r="J851" s="526">
        <f t="shared" si="81"/>
        <v>3933.3333333333335</v>
      </c>
      <c r="K851" s="525">
        <v>3000</v>
      </c>
      <c r="L851" s="528">
        <v>3500</v>
      </c>
      <c r="M851" s="527">
        <v>4000</v>
      </c>
      <c r="N851" s="525">
        <v>3000</v>
      </c>
      <c r="O851" s="528">
        <v>3500</v>
      </c>
      <c r="P851" s="527">
        <v>4000</v>
      </c>
      <c r="Q851" s="525">
        <v>3000</v>
      </c>
      <c r="R851" s="528">
        <v>3500</v>
      </c>
      <c r="S851" s="527">
        <v>4000</v>
      </c>
      <c r="T851" s="525">
        <v>3000</v>
      </c>
      <c r="U851" s="528">
        <v>3500</v>
      </c>
      <c r="V851" s="527">
        <v>4000</v>
      </c>
      <c r="W851" s="525">
        <v>2700</v>
      </c>
      <c r="X851" s="528">
        <v>3200</v>
      </c>
      <c r="Y851" s="527">
        <v>3700</v>
      </c>
      <c r="Z851" s="525">
        <v>2900</v>
      </c>
      <c r="AA851" s="528">
        <v>3400</v>
      </c>
      <c r="AB851" s="527">
        <v>3900</v>
      </c>
      <c r="AC851" s="525">
        <v>3000</v>
      </c>
      <c r="AD851" s="528">
        <v>3500</v>
      </c>
      <c r="AE851" s="527">
        <v>4000</v>
      </c>
      <c r="AF851" s="525">
        <v>3000</v>
      </c>
      <c r="AG851" s="528">
        <v>3500</v>
      </c>
      <c r="AH851" s="527">
        <v>4000</v>
      </c>
      <c r="AI851" s="528">
        <v>2800</v>
      </c>
      <c r="AJ851" s="528">
        <v>3300</v>
      </c>
      <c r="AK851" s="527">
        <v>3800</v>
      </c>
      <c r="AM851" s="103"/>
      <c r="AN851" s="103"/>
      <c r="AO851" s="103"/>
    </row>
    <row r="852" spans="1:41" s="11" customFormat="1" x14ac:dyDescent="0.25">
      <c r="A852" s="719"/>
      <c r="B852" s="28"/>
      <c r="C852" s="264" t="s">
        <v>715</v>
      </c>
      <c r="D852" s="496" t="s">
        <v>32</v>
      </c>
      <c r="E852" s="463">
        <f t="shared" si="77"/>
        <v>4933.333333333333</v>
      </c>
      <c r="G852" s="265">
        <f t="shared" si="78"/>
        <v>27</v>
      </c>
      <c r="H852" s="489">
        <f t="shared" si="79"/>
        <v>3933.3333333333335</v>
      </c>
      <c r="I852" s="490">
        <f t="shared" si="80"/>
        <v>4433.333333333333</v>
      </c>
      <c r="J852" s="459">
        <f t="shared" si="81"/>
        <v>4933.333333333333</v>
      </c>
      <c r="K852" s="489">
        <v>4000</v>
      </c>
      <c r="L852" s="490">
        <v>4500</v>
      </c>
      <c r="M852" s="491">
        <v>5000</v>
      </c>
      <c r="N852" s="489">
        <v>4000</v>
      </c>
      <c r="O852" s="490">
        <v>4500</v>
      </c>
      <c r="P852" s="491">
        <v>5000</v>
      </c>
      <c r="Q852" s="489">
        <v>4000</v>
      </c>
      <c r="R852" s="490">
        <v>4500</v>
      </c>
      <c r="S852" s="491">
        <v>5000</v>
      </c>
      <c r="T852" s="489">
        <v>4000</v>
      </c>
      <c r="U852" s="490">
        <v>4500</v>
      </c>
      <c r="V852" s="491">
        <v>5000</v>
      </c>
      <c r="W852" s="489">
        <v>3700</v>
      </c>
      <c r="X852" s="490">
        <v>4200</v>
      </c>
      <c r="Y852" s="491">
        <v>4700</v>
      </c>
      <c r="Z852" s="489">
        <v>3900</v>
      </c>
      <c r="AA852" s="490">
        <v>4400</v>
      </c>
      <c r="AB852" s="491">
        <v>4900</v>
      </c>
      <c r="AC852" s="489">
        <v>4000</v>
      </c>
      <c r="AD852" s="490">
        <v>4500</v>
      </c>
      <c r="AE852" s="491">
        <v>5000</v>
      </c>
      <c r="AF852" s="489">
        <v>4000</v>
      </c>
      <c r="AG852" s="490">
        <v>4500</v>
      </c>
      <c r="AH852" s="491">
        <v>5000</v>
      </c>
      <c r="AI852" s="490">
        <v>3800</v>
      </c>
      <c r="AJ852" s="490">
        <v>4300</v>
      </c>
      <c r="AK852" s="491">
        <v>4800</v>
      </c>
      <c r="AM852" s="103"/>
      <c r="AN852" s="103"/>
      <c r="AO852" s="103"/>
    </row>
    <row r="853" spans="1:41" s="11" customFormat="1" x14ac:dyDescent="0.25">
      <c r="A853" s="719"/>
      <c r="B853" s="28"/>
      <c r="C853" s="62" t="s">
        <v>714</v>
      </c>
      <c r="D853" s="31" t="s">
        <v>34</v>
      </c>
      <c r="E853" s="59">
        <f t="shared" si="77"/>
        <v>6933.333333333333</v>
      </c>
      <c r="G853" s="32">
        <f t="shared" si="78"/>
        <v>27</v>
      </c>
      <c r="H853" s="498">
        <f t="shared" si="79"/>
        <v>4933.333333333333</v>
      </c>
      <c r="I853" s="501">
        <f t="shared" si="80"/>
        <v>5933.333333333333</v>
      </c>
      <c r="J853" s="499">
        <f t="shared" si="81"/>
        <v>6933.333333333333</v>
      </c>
      <c r="K853" s="498">
        <v>5000</v>
      </c>
      <c r="L853" s="501">
        <v>6000</v>
      </c>
      <c r="M853" s="500">
        <v>7000</v>
      </c>
      <c r="N853" s="498">
        <v>5000</v>
      </c>
      <c r="O853" s="501">
        <v>6000</v>
      </c>
      <c r="P853" s="500">
        <v>7000</v>
      </c>
      <c r="Q853" s="498">
        <v>5000</v>
      </c>
      <c r="R853" s="501">
        <v>6000</v>
      </c>
      <c r="S853" s="500">
        <v>7000</v>
      </c>
      <c r="T853" s="498">
        <v>5000</v>
      </c>
      <c r="U853" s="501">
        <v>6000</v>
      </c>
      <c r="V853" s="500">
        <v>7000</v>
      </c>
      <c r="W853" s="498">
        <v>4700</v>
      </c>
      <c r="X853" s="501">
        <v>5700</v>
      </c>
      <c r="Y853" s="500">
        <v>6700</v>
      </c>
      <c r="Z853" s="498">
        <v>4900</v>
      </c>
      <c r="AA853" s="501">
        <v>5900</v>
      </c>
      <c r="AB853" s="500">
        <v>6900</v>
      </c>
      <c r="AC853" s="498">
        <v>5000</v>
      </c>
      <c r="AD853" s="501">
        <v>6000</v>
      </c>
      <c r="AE853" s="500">
        <v>7000</v>
      </c>
      <c r="AF853" s="498">
        <v>5000</v>
      </c>
      <c r="AG853" s="501">
        <v>6000</v>
      </c>
      <c r="AH853" s="500">
        <v>7000</v>
      </c>
      <c r="AI853" s="501">
        <v>4800</v>
      </c>
      <c r="AJ853" s="501">
        <v>5800</v>
      </c>
      <c r="AK853" s="500">
        <v>6800</v>
      </c>
      <c r="AM853" s="103"/>
      <c r="AN853" s="103"/>
      <c r="AO853" s="103"/>
    </row>
    <row r="854" spans="1:41" s="11" customFormat="1" x14ac:dyDescent="0.25">
      <c r="A854" s="719"/>
      <c r="B854" s="28"/>
      <c r="C854" s="264" t="s">
        <v>713</v>
      </c>
      <c r="D854" s="496" t="s">
        <v>27</v>
      </c>
      <c r="E854" s="463">
        <f t="shared" si="77"/>
        <v>8933.3333333333339</v>
      </c>
      <c r="G854" s="265">
        <f t="shared" si="78"/>
        <v>27</v>
      </c>
      <c r="H854" s="489">
        <f t="shared" si="79"/>
        <v>6933.333333333333</v>
      </c>
      <c r="I854" s="490">
        <f t="shared" si="80"/>
        <v>7933.333333333333</v>
      </c>
      <c r="J854" s="459">
        <f t="shared" si="81"/>
        <v>8933.3333333333339</v>
      </c>
      <c r="K854" s="489">
        <v>7000</v>
      </c>
      <c r="L854" s="490">
        <v>8000</v>
      </c>
      <c r="M854" s="491">
        <v>9000</v>
      </c>
      <c r="N854" s="489">
        <v>7000</v>
      </c>
      <c r="O854" s="490">
        <v>8000</v>
      </c>
      <c r="P854" s="491">
        <v>9000</v>
      </c>
      <c r="Q854" s="489">
        <v>7000</v>
      </c>
      <c r="R854" s="490">
        <v>8000</v>
      </c>
      <c r="S854" s="491">
        <v>9000</v>
      </c>
      <c r="T854" s="489">
        <v>7000</v>
      </c>
      <c r="U854" s="490">
        <v>8000</v>
      </c>
      <c r="V854" s="491">
        <v>9000</v>
      </c>
      <c r="W854" s="489">
        <v>6700</v>
      </c>
      <c r="X854" s="490">
        <v>7700</v>
      </c>
      <c r="Y854" s="491">
        <v>8700</v>
      </c>
      <c r="Z854" s="489">
        <v>6900</v>
      </c>
      <c r="AA854" s="490">
        <v>7900</v>
      </c>
      <c r="AB854" s="491">
        <v>8900</v>
      </c>
      <c r="AC854" s="489">
        <v>7000</v>
      </c>
      <c r="AD854" s="490">
        <v>8000</v>
      </c>
      <c r="AE854" s="491">
        <v>9000</v>
      </c>
      <c r="AF854" s="489">
        <v>7000</v>
      </c>
      <c r="AG854" s="490">
        <v>8000</v>
      </c>
      <c r="AH854" s="491">
        <v>9000</v>
      </c>
      <c r="AI854" s="490">
        <v>6800</v>
      </c>
      <c r="AJ854" s="490">
        <v>7800</v>
      </c>
      <c r="AK854" s="491">
        <v>8800</v>
      </c>
      <c r="AM854" s="103"/>
      <c r="AN854" s="103"/>
      <c r="AO854" s="103"/>
    </row>
    <row r="855" spans="1:41" s="11" customFormat="1" x14ac:dyDescent="0.25">
      <c r="A855" s="719"/>
      <c r="B855" s="28"/>
      <c r="C855" s="62" t="s">
        <v>712</v>
      </c>
      <c r="D855" s="31" t="s">
        <v>27</v>
      </c>
      <c r="E855" s="59">
        <f t="shared" si="77"/>
        <v>11933.333333333334</v>
      </c>
      <c r="G855" s="32">
        <f t="shared" si="78"/>
        <v>27</v>
      </c>
      <c r="H855" s="498">
        <f t="shared" si="79"/>
        <v>8933.3333333333339</v>
      </c>
      <c r="I855" s="501">
        <f t="shared" si="80"/>
        <v>9933.3333333333339</v>
      </c>
      <c r="J855" s="499">
        <f t="shared" si="81"/>
        <v>11933.333333333334</v>
      </c>
      <c r="K855" s="498">
        <v>9000</v>
      </c>
      <c r="L855" s="501">
        <v>10000</v>
      </c>
      <c r="M855" s="500">
        <v>12000</v>
      </c>
      <c r="N855" s="498">
        <v>9000</v>
      </c>
      <c r="O855" s="501">
        <v>10000</v>
      </c>
      <c r="P855" s="500">
        <v>12000</v>
      </c>
      <c r="Q855" s="498">
        <v>9000</v>
      </c>
      <c r="R855" s="501">
        <v>10000</v>
      </c>
      <c r="S855" s="500">
        <v>12000</v>
      </c>
      <c r="T855" s="498">
        <v>9000</v>
      </c>
      <c r="U855" s="501">
        <v>10000</v>
      </c>
      <c r="V855" s="500">
        <v>12000</v>
      </c>
      <c r="W855" s="498">
        <v>8700</v>
      </c>
      <c r="X855" s="501">
        <v>9700</v>
      </c>
      <c r="Y855" s="500">
        <v>11700</v>
      </c>
      <c r="Z855" s="498">
        <v>8900</v>
      </c>
      <c r="AA855" s="501">
        <v>9900</v>
      </c>
      <c r="AB855" s="500">
        <v>11900</v>
      </c>
      <c r="AC855" s="498">
        <v>9000</v>
      </c>
      <c r="AD855" s="501">
        <v>10000</v>
      </c>
      <c r="AE855" s="500">
        <v>12000</v>
      </c>
      <c r="AF855" s="498">
        <v>9000</v>
      </c>
      <c r="AG855" s="501">
        <v>10000</v>
      </c>
      <c r="AH855" s="500">
        <v>12000</v>
      </c>
      <c r="AI855" s="501">
        <v>8800</v>
      </c>
      <c r="AJ855" s="501">
        <v>9800</v>
      </c>
      <c r="AK855" s="500">
        <v>11800</v>
      </c>
      <c r="AM855" s="103"/>
      <c r="AN855" s="103"/>
      <c r="AO855" s="103"/>
    </row>
    <row r="856" spans="1:41" s="11" customFormat="1" x14ac:dyDescent="0.25">
      <c r="A856" s="719"/>
      <c r="B856" s="28"/>
      <c r="C856" s="264" t="s">
        <v>696</v>
      </c>
      <c r="D856" s="496" t="s">
        <v>54</v>
      </c>
      <c r="E856" s="463">
        <f t="shared" si="77"/>
        <v>4233.333333333333</v>
      </c>
      <c r="G856" s="265">
        <f t="shared" si="78"/>
        <v>27</v>
      </c>
      <c r="H856" s="489">
        <f t="shared" si="79"/>
        <v>2933.3333333333335</v>
      </c>
      <c r="I856" s="490">
        <f t="shared" si="80"/>
        <v>3433.3333333333335</v>
      </c>
      <c r="J856" s="459">
        <f t="shared" si="81"/>
        <v>4233.333333333333</v>
      </c>
      <c r="K856" s="489">
        <v>3000</v>
      </c>
      <c r="L856" s="490">
        <v>3500</v>
      </c>
      <c r="M856" s="491">
        <v>4300</v>
      </c>
      <c r="N856" s="489">
        <v>3000</v>
      </c>
      <c r="O856" s="490">
        <v>3500</v>
      </c>
      <c r="P856" s="491">
        <v>4300</v>
      </c>
      <c r="Q856" s="489">
        <v>3000</v>
      </c>
      <c r="R856" s="490">
        <v>3500</v>
      </c>
      <c r="S856" s="491">
        <v>4300</v>
      </c>
      <c r="T856" s="489">
        <v>3000</v>
      </c>
      <c r="U856" s="490">
        <v>3500</v>
      </c>
      <c r="V856" s="491">
        <v>4300</v>
      </c>
      <c r="W856" s="489">
        <v>2700</v>
      </c>
      <c r="X856" s="490">
        <v>3200</v>
      </c>
      <c r="Y856" s="491">
        <v>4000</v>
      </c>
      <c r="Z856" s="489">
        <v>2900</v>
      </c>
      <c r="AA856" s="490">
        <v>3400</v>
      </c>
      <c r="AB856" s="491">
        <v>4200</v>
      </c>
      <c r="AC856" s="489">
        <v>3000</v>
      </c>
      <c r="AD856" s="490">
        <v>3500</v>
      </c>
      <c r="AE856" s="491">
        <v>4300</v>
      </c>
      <c r="AF856" s="489">
        <v>3000</v>
      </c>
      <c r="AG856" s="490">
        <v>3500</v>
      </c>
      <c r="AH856" s="491">
        <v>4300</v>
      </c>
      <c r="AI856" s="490">
        <v>2800</v>
      </c>
      <c r="AJ856" s="490">
        <v>3300</v>
      </c>
      <c r="AK856" s="491">
        <v>4100</v>
      </c>
      <c r="AM856" s="103"/>
      <c r="AN856" s="103"/>
      <c r="AO856" s="103"/>
    </row>
    <row r="857" spans="1:41" s="11" customFormat="1" x14ac:dyDescent="0.25">
      <c r="A857" s="719"/>
      <c r="B857" s="28"/>
      <c r="C857" s="62" t="s">
        <v>695</v>
      </c>
      <c r="D857" s="31"/>
      <c r="E857" s="59">
        <f t="shared" si="77"/>
        <v>4933.333333333333</v>
      </c>
      <c r="G857" s="32">
        <f t="shared" si="78"/>
        <v>27</v>
      </c>
      <c r="H857" s="498">
        <f t="shared" si="79"/>
        <v>3933.3333333333335</v>
      </c>
      <c r="I857" s="501">
        <f t="shared" si="80"/>
        <v>4433.333333333333</v>
      </c>
      <c r="J857" s="499">
        <f t="shared" si="81"/>
        <v>4933.333333333333</v>
      </c>
      <c r="K857" s="498">
        <v>4000</v>
      </c>
      <c r="L857" s="501">
        <v>4500</v>
      </c>
      <c r="M857" s="500">
        <v>5000</v>
      </c>
      <c r="N857" s="498">
        <v>4000</v>
      </c>
      <c r="O857" s="501">
        <v>4500</v>
      </c>
      <c r="P857" s="500">
        <v>5000</v>
      </c>
      <c r="Q857" s="498">
        <v>4000</v>
      </c>
      <c r="R857" s="501">
        <v>4500</v>
      </c>
      <c r="S857" s="500">
        <v>5000</v>
      </c>
      <c r="T857" s="498">
        <v>4000</v>
      </c>
      <c r="U857" s="501">
        <v>4500</v>
      </c>
      <c r="V857" s="500">
        <v>5000</v>
      </c>
      <c r="W857" s="498">
        <v>3700</v>
      </c>
      <c r="X857" s="501">
        <v>4200</v>
      </c>
      <c r="Y857" s="500">
        <v>4700</v>
      </c>
      <c r="Z857" s="498">
        <v>3900</v>
      </c>
      <c r="AA857" s="501">
        <v>4400</v>
      </c>
      <c r="AB857" s="500">
        <v>4900</v>
      </c>
      <c r="AC857" s="498">
        <v>4000</v>
      </c>
      <c r="AD857" s="501">
        <v>4500</v>
      </c>
      <c r="AE857" s="500">
        <v>5000</v>
      </c>
      <c r="AF857" s="498">
        <v>4000</v>
      </c>
      <c r="AG857" s="501">
        <v>4500</v>
      </c>
      <c r="AH857" s="500">
        <v>5000</v>
      </c>
      <c r="AI857" s="501">
        <v>3800</v>
      </c>
      <c r="AJ857" s="501">
        <v>4300</v>
      </c>
      <c r="AK857" s="500">
        <v>4800</v>
      </c>
      <c r="AM857" s="103"/>
      <c r="AN857" s="103"/>
      <c r="AO857" s="103"/>
    </row>
    <row r="858" spans="1:41" s="11" customFormat="1" x14ac:dyDescent="0.25">
      <c r="A858" s="719"/>
      <c r="B858" s="28"/>
      <c r="C858" s="264" t="s">
        <v>694</v>
      </c>
      <c r="D858" s="496"/>
      <c r="E858" s="463">
        <f t="shared" si="77"/>
        <v>7783.333333333333</v>
      </c>
      <c r="G858" s="265">
        <f t="shared" si="78"/>
        <v>27</v>
      </c>
      <c r="H858" s="489">
        <f t="shared" si="79"/>
        <v>5183.333333333333</v>
      </c>
      <c r="I858" s="490">
        <f t="shared" si="80"/>
        <v>5933.333333333333</v>
      </c>
      <c r="J858" s="459">
        <f t="shared" si="81"/>
        <v>7783.333333333333</v>
      </c>
      <c r="K858" s="489">
        <v>5250</v>
      </c>
      <c r="L858" s="490">
        <v>6000</v>
      </c>
      <c r="M858" s="491">
        <v>7850</v>
      </c>
      <c r="N858" s="489">
        <v>5250</v>
      </c>
      <c r="O858" s="490">
        <v>6000</v>
      </c>
      <c r="P858" s="491">
        <v>7850</v>
      </c>
      <c r="Q858" s="489">
        <v>5250</v>
      </c>
      <c r="R858" s="490">
        <v>6000</v>
      </c>
      <c r="S858" s="491">
        <v>7850</v>
      </c>
      <c r="T858" s="489">
        <v>5250</v>
      </c>
      <c r="U858" s="490">
        <v>6000</v>
      </c>
      <c r="V858" s="491">
        <v>7850</v>
      </c>
      <c r="W858" s="489">
        <v>4950</v>
      </c>
      <c r="X858" s="490">
        <v>5700</v>
      </c>
      <c r="Y858" s="491">
        <v>7550</v>
      </c>
      <c r="Z858" s="489">
        <v>5150</v>
      </c>
      <c r="AA858" s="490">
        <v>5900</v>
      </c>
      <c r="AB858" s="491">
        <v>7750</v>
      </c>
      <c r="AC858" s="489">
        <v>5250</v>
      </c>
      <c r="AD858" s="490">
        <v>6000</v>
      </c>
      <c r="AE858" s="491">
        <v>7850</v>
      </c>
      <c r="AF858" s="489">
        <v>5250</v>
      </c>
      <c r="AG858" s="490">
        <v>6000</v>
      </c>
      <c r="AH858" s="491">
        <v>7850</v>
      </c>
      <c r="AI858" s="490">
        <v>5050</v>
      </c>
      <c r="AJ858" s="490">
        <v>5800</v>
      </c>
      <c r="AK858" s="491">
        <v>7650</v>
      </c>
      <c r="AM858" s="103"/>
      <c r="AN858" s="103"/>
      <c r="AO858" s="103"/>
    </row>
    <row r="859" spans="1:41" s="11" customFormat="1" x14ac:dyDescent="0.25">
      <c r="A859" s="719"/>
      <c r="B859" s="28"/>
      <c r="C859" s="62" t="s">
        <v>693</v>
      </c>
      <c r="D859" s="31"/>
      <c r="E859" s="59">
        <f t="shared" si="77"/>
        <v>8933.3333333333339</v>
      </c>
      <c r="G859" s="32">
        <f t="shared" si="78"/>
        <v>27</v>
      </c>
      <c r="H859" s="498">
        <f t="shared" si="79"/>
        <v>6933.333333333333</v>
      </c>
      <c r="I859" s="501">
        <f t="shared" si="80"/>
        <v>7933.333333333333</v>
      </c>
      <c r="J859" s="499">
        <f t="shared" si="81"/>
        <v>8933.3333333333339</v>
      </c>
      <c r="K859" s="498">
        <v>7000</v>
      </c>
      <c r="L859" s="501">
        <v>8000</v>
      </c>
      <c r="M859" s="500">
        <v>9000</v>
      </c>
      <c r="N859" s="498">
        <v>7000</v>
      </c>
      <c r="O859" s="501">
        <v>8000</v>
      </c>
      <c r="P859" s="500">
        <v>9000</v>
      </c>
      <c r="Q859" s="498">
        <v>7000</v>
      </c>
      <c r="R859" s="501">
        <v>8000</v>
      </c>
      <c r="S859" s="500">
        <v>9000</v>
      </c>
      <c r="T859" s="498">
        <v>7000</v>
      </c>
      <c r="U859" s="501">
        <v>8000</v>
      </c>
      <c r="V859" s="500">
        <v>9000</v>
      </c>
      <c r="W859" s="498">
        <v>6700</v>
      </c>
      <c r="X859" s="501">
        <v>7700</v>
      </c>
      <c r="Y859" s="500">
        <v>8700</v>
      </c>
      <c r="Z859" s="498">
        <v>6900</v>
      </c>
      <c r="AA859" s="501">
        <v>7900</v>
      </c>
      <c r="AB859" s="500">
        <v>8900</v>
      </c>
      <c r="AC859" s="498">
        <v>7000</v>
      </c>
      <c r="AD859" s="501">
        <v>8000</v>
      </c>
      <c r="AE859" s="500">
        <v>9000</v>
      </c>
      <c r="AF859" s="498">
        <v>7000</v>
      </c>
      <c r="AG859" s="501">
        <v>8000</v>
      </c>
      <c r="AH859" s="500">
        <v>9000</v>
      </c>
      <c r="AI859" s="501">
        <v>6800</v>
      </c>
      <c r="AJ859" s="501">
        <v>7800</v>
      </c>
      <c r="AK859" s="500">
        <v>8800</v>
      </c>
      <c r="AM859" s="103"/>
      <c r="AN859" s="103"/>
      <c r="AO859" s="103"/>
    </row>
    <row r="860" spans="1:41" s="11" customFormat="1" x14ac:dyDescent="0.25">
      <c r="A860" s="719"/>
      <c r="B860" s="28"/>
      <c r="C860" s="264" t="s">
        <v>692</v>
      </c>
      <c r="D860" s="496" t="s">
        <v>27</v>
      </c>
      <c r="E860" s="463">
        <f t="shared" si="77"/>
        <v>10933.333333333334</v>
      </c>
      <c r="G860" s="265">
        <f t="shared" si="78"/>
        <v>27</v>
      </c>
      <c r="H860" s="489">
        <f t="shared" si="79"/>
        <v>8933.3333333333339</v>
      </c>
      <c r="I860" s="490">
        <f t="shared" si="80"/>
        <v>9933.3333333333339</v>
      </c>
      <c r="J860" s="459">
        <f t="shared" si="81"/>
        <v>10933.333333333334</v>
      </c>
      <c r="K860" s="489">
        <v>9000</v>
      </c>
      <c r="L860" s="490">
        <v>10000</v>
      </c>
      <c r="M860" s="491">
        <v>11000</v>
      </c>
      <c r="N860" s="489">
        <v>9000</v>
      </c>
      <c r="O860" s="490">
        <v>10000</v>
      </c>
      <c r="P860" s="491">
        <v>11000</v>
      </c>
      <c r="Q860" s="489">
        <v>9000</v>
      </c>
      <c r="R860" s="490">
        <v>10000</v>
      </c>
      <c r="S860" s="491">
        <v>11000</v>
      </c>
      <c r="T860" s="489">
        <v>9000</v>
      </c>
      <c r="U860" s="490">
        <v>10000</v>
      </c>
      <c r="V860" s="491">
        <v>11000</v>
      </c>
      <c r="W860" s="489">
        <v>8700</v>
      </c>
      <c r="X860" s="490">
        <v>9700</v>
      </c>
      <c r="Y860" s="491">
        <v>10700</v>
      </c>
      <c r="Z860" s="489">
        <v>8900</v>
      </c>
      <c r="AA860" s="490">
        <v>9900</v>
      </c>
      <c r="AB860" s="491">
        <v>10900</v>
      </c>
      <c r="AC860" s="489">
        <v>9000</v>
      </c>
      <c r="AD860" s="490">
        <v>10000</v>
      </c>
      <c r="AE860" s="491">
        <v>11000</v>
      </c>
      <c r="AF860" s="489">
        <v>9000</v>
      </c>
      <c r="AG860" s="490">
        <v>10000</v>
      </c>
      <c r="AH860" s="491">
        <v>11000</v>
      </c>
      <c r="AI860" s="490">
        <v>8800</v>
      </c>
      <c r="AJ860" s="490">
        <v>9800</v>
      </c>
      <c r="AK860" s="491">
        <v>10800</v>
      </c>
      <c r="AM860" s="103"/>
      <c r="AN860" s="103"/>
      <c r="AO860" s="103"/>
    </row>
    <row r="861" spans="1:41" s="11" customFormat="1" x14ac:dyDescent="0.25">
      <c r="A861" s="719"/>
      <c r="B861" s="28"/>
      <c r="C861" s="62" t="s">
        <v>701</v>
      </c>
      <c r="D861" s="31" t="s">
        <v>54</v>
      </c>
      <c r="E861" s="59">
        <f t="shared" si="77"/>
        <v>4233.333333333333</v>
      </c>
      <c r="G861" s="32">
        <f t="shared" si="78"/>
        <v>27</v>
      </c>
      <c r="H861" s="498">
        <f t="shared" si="79"/>
        <v>3183.3333333333335</v>
      </c>
      <c r="I861" s="501">
        <f t="shared" si="80"/>
        <v>3833.3333333333335</v>
      </c>
      <c r="J861" s="499">
        <f t="shared" si="81"/>
        <v>4233.333333333333</v>
      </c>
      <c r="K861" s="498">
        <v>3250</v>
      </c>
      <c r="L861" s="501">
        <v>3900</v>
      </c>
      <c r="M861" s="500">
        <v>4300</v>
      </c>
      <c r="N861" s="498">
        <v>3250</v>
      </c>
      <c r="O861" s="501">
        <v>3900</v>
      </c>
      <c r="P861" s="500">
        <v>4300</v>
      </c>
      <c r="Q861" s="498">
        <v>3250</v>
      </c>
      <c r="R861" s="501">
        <v>3900</v>
      </c>
      <c r="S861" s="500">
        <v>4300</v>
      </c>
      <c r="T861" s="498">
        <v>3250</v>
      </c>
      <c r="U861" s="501">
        <v>3900</v>
      </c>
      <c r="V861" s="500">
        <v>4300</v>
      </c>
      <c r="W861" s="498">
        <v>2950</v>
      </c>
      <c r="X861" s="501">
        <v>3600</v>
      </c>
      <c r="Y861" s="500">
        <v>4000</v>
      </c>
      <c r="Z861" s="498">
        <v>3150</v>
      </c>
      <c r="AA861" s="501">
        <v>3800</v>
      </c>
      <c r="AB861" s="500">
        <v>4200</v>
      </c>
      <c r="AC861" s="498">
        <v>3250</v>
      </c>
      <c r="AD861" s="501">
        <v>3900</v>
      </c>
      <c r="AE861" s="500">
        <v>4300</v>
      </c>
      <c r="AF861" s="498">
        <v>3250</v>
      </c>
      <c r="AG861" s="501">
        <v>3900</v>
      </c>
      <c r="AH861" s="500">
        <v>4300</v>
      </c>
      <c r="AI861" s="501">
        <v>3050</v>
      </c>
      <c r="AJ861" s="501">
        <v>3700</v>
      </c>
      <c r="AK861" s="500">
        <v>4100</v>
      </c>
      <c r="AM861" s="103"/>
      <c r="AN861" s="103"/>
      <c r="AO861" s="103"/>
    </row>
    <row r="862" spans="1:41" s="11" customFormat="1" x14ac:dyDescent="0.25">
      <c r="A862" s="719"/>
      <c r="B862" s="28"/>
      <c r="C862" s="264" t="s">
        <v>700</v>
      </c>
      <c r="D862" s="496"/>
      <c r="E862" s="463">
        <f t="shared" si="77"/>
        <v>5033.333333333333</v>
      </c>
      <c r="G862" s="265">
        <f t="shared" si="78"/>
        <v>27</v>
      </c>
      <c r="H862" s="489">
        <f t="shared" si="79"/>
        <v>4433.333333333333</v>
      </c>
      <c r="I862" s="490">
        <f t="shared" si="80"/>
        <v>4933.333333333333</v>
      </c>
      <c r="J862" s="459">
        <f t="shared" si="81"/>
        <v>5033.333333333333</v>
      </c>
      <c r="K862" s="489">
        <v>4500</v>
      </c>
      <c r="L862" s="490">
        <v>5000</v>
      </c>
      <c r="M862" s="491">
        <v>5100</v>
      </c>
      <c r="N862" s="489">
        <v>4500</v>
      </c>
      <c r="O862" s="490">
        <v>5000</v>
      </c>
      <c r="P862" s="491">
        <v>5100</v>
      </c>
      <c r="Q862" s="489">
        <v>4500</v>
      </c>
      <c r="R862" s="490">
        <v>5000</v>
      </c>
      <c r="S862" s="491">
        <v>5100</v>
      </c>
      <c r="T862" s="489">
        <v>4500</v>
      </c>
      <c r="U862" s="490">
        <v>5000</v>
      </c>
      <c r="V862" s="491">
        <v>5100</v>
      </c>
      <c r="W862" s="489">
        <v>4200</v>
      </c>
      <c r="X862" s="490">
        <v>4700</v>
      </c>
      <c r="Y862" s="491">
        <v>4800</v>
      </c>
      <c r="Z862" s="489">
        <v>4400</v>
      </c>
      <c r="AA862" s="490">
        <v>4900</v>
      </c>
      <c r="AB862" s="491">
        <v>5000</v>
      </c>
      <c r="AC862" s="489">
        <v>4500</v>
      </c>
      <c r="AD862" s="490">
        <v>5000</v>
      </c>
      <c r="AE862" s="491">
        <v>5100</v>
      </c>
      <c r="AF862" s="489">
        <v>4500</v>
      </c>
      <c r="AG862" s="490">
        <v>5000</v>
      </c>
      <c r="AH862" s="491">
        <v>5100</v>
      </c>
      <c r="AI862" s="490">
        <v>4300</v>
      </c>
      <c r="AJ862" s="490">
        <v>4800</v>
      </c>
      <c r="AK862" s="491">
        <v>4900</v>
      </c>
      <c r="AM862" s="103"/>
      <c r="AN862" s="103"/>
      <c r="AO862" s="103"/>
    </row>
    <row r="863" spans="1:41" s="11" customFormat="1" x14ac:dyDescent="0.25">
      <c r="A863" s="719"/>
      <c r="B863" s="28"/>
      <c r="C863" s="62" t="s">
        <v>699</v>
      </c>
      <c r="D863" s="31"/>
      <c r="E863" s="59">
        <f t="shared" si="77"/>
        <v>7933.333333333333</v>
      </c>
      <c r="G863" s="32">
        <f t="shared" si="78"/>
        <v>27</v>
      </c>
      <c r="H863" s="498">
        <f t="shared" si="79"/>
        <v>5433.333333333333</v>
      </c>
      <c r="I863" s="501">
        <f t="shared" si="80"/>
        <v>6433.333333333333</v>
      </c>
      <c r="J863" s="499">
        <f t="shared" si="81"/>
        <v>7933.333333333333</v>
      </c>
      <c r="K863" s="498">
        <v>5500</v>
      </c>
      <c r="L863" s="501">
        <v>6500</v>
      </c>
      <c r="M863" s="500">
        <v>8000</v>
      </c>
      <c r="N863" s="498">
        <v>5500</v>
      </c>
      <c r="O863" s="501">
        <v>6500</v>
      </c>
      <c r="P863" s="500">
        <v>8000</v>
      </c>
      <c r="Q863" s="498">
        <v>5500</v>
      </c>
      <c r="R863" s="501">
        <v>6500</v>
      </c>
      <c r="S863" s="500">
        <v>8000</v>
      </c>
      <c r="T863" s="498">
        <v>5500</v>
      </c>
      <c r="U863" s="501">
        <v>6500</v>
      </c>
      <c r="V863" s="500">
        <v>8000</v>
      </c>
      <c r="W863" s="498">
        <v>5200</v>
      </c>
      <c r="X863" s="501">
        <v>6200</v>
      </c>
      <c r="Y863" s="500">
        <v>7700</v>
      </c>
      <c r="Z863" s="498">
        <v>5400</v>
      </c>
      <c r="AA863" s="501">
        <v>6400</v>
      </c>
      <c r="AB863" s="500">
        <v>7900</v>
      </c>
      <c r="AC863" s="498">
        <v>5500</v>
      </c>
      <c r="AD863" s="501">
        <v>6500</v>
      </c>
      <c r="AE863" s="500">
        <v>8000</v>
      </c>
      <c r="AF863" s="498">
        <v>5500</v>
      </c>
      <c r="AG863" s="501">
        <v>6500</v>
      </c>
      <c r="AH863" s="500">
        <v>8000</v>
      </c>
      <c r="AI863" s="501">
        <v>5300</v>
      </c>
      <c r="AJ863" s="501">
        <v>6300</v>
      </c>
      <c r="AK863" s="500">
        <v>7800</v>
      </c>
      <c r="AM863" s="103"/>
      <c r="AN863" s="103"/>
      <c r="AO863" s="103"/>
    </row>
    <row r="864" spans="1:41" s="11" customFormat="1" x14ac:dyDescent="0.25">
      <c r="A864" s="719"/>
      <c r="B864" s="28"/>
      <c r="C864" s="264" t="s">
        <v>698</v>
      </c>
      <c r="D864" s="496"/>
      <c r="E864" s="463">
        <f t="shared" si="77"/>
        <v>8933.3333333333339</v>
      </c>
      <c r="G864" s="265">
        <f t="shared" si="78"/>
        <v>27</v>
      </c>
      <c r="H864" s="489">
        <f t="shared" si="79"/>
        <v>7433.333333333333</v>
      </c>
      <c r="I864" s="490">
        <f t="shared" si="80"/>
        <v>8433.3333333333339</v>
      </c>
      <c r="J864" s="459">
        <f t="shared" si="81"/>
        <v>8933.3333333333339</v>
      </c>
      <c r="K864" s="489">
        <v>7500</v>
      </c>
      <c r="L864" s="490">
        <v>8500</v>
      </c>
      <c r="M864" s="491">
        <v>9000</v>
      </c>
      <c r="N864" s="489">
        <v>7500</v>
      </c>
      <c r="O864" s="490">
        <v>8500</v>
      </c>
      <c r="P864" s="491">
        <v>9000</v>
      </c>
      <c r="Q864" s="489">
        <v>7500</v>
      </c>
      <c r="R864" s="490">
        <v>8500</v>
      </c>
      <c r="S864" s="491">
        <v>9000</v>
      </c>
      <c r="T864" s="489">
        <v>7500</v>
      </c>
      <c r="U864" s="490">
        <v>8500</v>
      </c>
      <c r="V864" s="491">
        <v>9000</v>
      </c>
      <c r="W864" s="489">
        <v>7200</v>
      </c>
      <c r="X864" s="490">
        <v>8200</v>
      </c>
      <c r="Y864" s="491">
        <v>8700</v>
      </c>
      <c r="Z864" s="489">
        <v>7400</v>
      </c>
      <c r="AA864" s="490">
        <v>8400</v>
      </c>
      <c r="AB864" s="491">
        <v>8900</v>
      </c>
      <c r="AC864" s="489">
        <v>7500</v>
      </c>
      <c r="AD864" s="490">
        <v>8500</v>
      </c>
      <c r="AE864" s="491">
        <v>9000</v>
      </c>
      <c r="AF864" s="489">
        <v>7500</v>
      </c>
      <c r="AG864" s="490">
        <v>8500</v>
      </c>
      <c r="AH864" s="491">
        <v>9000</v>
      </c>
      <c r="AI864" s="490">
        <v>7300</v>
      </c>
      <c r="AJ864" s="490">
        <v>8300</v>
      </c>
      <c r="AK864" s="491">
        <v>8800</v>
      </c>
      <c r="AM864" s="103"/>
      <c r="AN864" s="103"/>
      <c r="AO864" s="103"/>
    </row>
    <row r="865" spans="1:41" s="11" customFormat="1" x14ac:dyDescent="0.25">
      <c r="A865" s="719"/>
      <c r="B865" s="28"/>
      <c r="C865" s="62" t="s">
        <v>697</v>
      </c>
      <c r="D865" s="31" t="s">
        <v>27</v>
      </c>
      <c r="E865" s="59">
        <f t="shared" si="77"/>
        <v>10933.333333333334</v>
      </c>
      <c r="G865" s="32">
        <f t="shared" si="78"/>
        <v>27</v>
      </c>
      <c r="H865" s="498">
        <f t="shared" si="79"/>
        <v>9083.3333333333339</v>
      </c>
      <c r="I865" s="501">
        <f t="shared" si="80"/>
        <v>10133.333333333334</v>
      </c>
      <c r="J865" s="499">
        <f t="shared" si="81"/>
        <v>10933.333333333334</v>
      </c>
      <c r="K865" s="498">
        <v>9150</v>
      </c>
      <c r="L865" s="501">
        <v>10200</v>
      </c>
      <c r="M865" s="500">
        <v>11000</v>
      </c>
      <c r="N865" s="498">
        <v>9150</v>
      </c>
      <c r="O865" s="501">
        <v>10200</v>
      </c>
      <c r="P865" s="500">
        <v>11000</v>
      </c>
      <c r="Q865" s="498">
        <v>9150</v>
      </c>
      <c r="R865" s="501">
        <v>10200</v>
      </c>
      <c r="S865" s="500">
        <v>11000</v>
      </c>
      <c r="T865" s="498">
        <v>9150</v>
      </c>
      <c r="U865" s="501">
        <v>10200</v>
      </c>
      <c r="V865" s="500">
        <v>11000</v>
      </c>
      <c r="W865" s="498">
        <v>8850</v>
      </c>
      <c r="X865" s="501">
        <v>9900</v>
      </c>
      <c r="Y865" s="500">
        <v>10700</v>
      </c>
      <c r="Z865" s="498">
        <v>9050</v>
      </c>
      <c r="AA865" s="501">
        <v>10100</v>
      </c>
      <c r="AB865" s="500">
        <v>10900</v>
      </c>
      <c r="AC865" s="498">
        <v>9150</v>
      </c>
      <c r="AD865" s="501">
        <v>10200</v>
      </c>
      <c r="AE865" s="500">
        <v>11000</v>
      </c>
      <c r="AF865" s="498">
        <v>9150</v>
      </c>
      <c r="AG865" s="501">
        <v>10200</v>
      </c>
      <c r="AH865" s="500">
        <v>11000</v>
      </c>
      <c r="AI865" s="501">
        <v>8950</v>
      </c>
      <c r="AJ865" s="501">
        <v>10000</v>
      </c>
      <c r="AK865" s="500">
        <v>10800</v>
      </c>
      <c r="AM865" s="103"/>
      <c r="AN865" s="103"/>
      <c r="AO865" s="103"/>
    </row>
    <row r="866" spans="1:41" s="11" customFormat="1" x14ac:dyDescent="0.25">
      <c r="A866" s="719"/>
      <c r="B866" s="28"/>
      <c r="C866" s="264" t="s">
        <v>1496</v>
      </c>
      <c r="D866" s="496" t="s">
        <v>54</v>
      </c>
      <c r="E866" s="463">
        <f t="shared" si="77"/>
        <v>4433.333333333333</v>
      </c>
      <c r="G866" s="265">
        <f t="shared" si="78"/>
        <v>27</v>
      </c>
      <c r="H866" s="489">
        <f t="shared" si="79"/>
        <v>3433.3333333333335</v>
      </c>
      <c r="I866" s="490">
        <f t="shared" si="80"/>
        <v>3933.3333333333335</v>
      </c>
      <c r="J866" s="459">
        <f t="shared" si="81"/>
        <v>4433.333333333333</v>
      </c>
      <c r="K866" s="489">
        <v>3500</v>
      </c>
      <c r="L866" s="490">
        <v>4000</v>
      </c>
      <c r="M866" s="491">
        <v>4500</v>
      </c>
      <c r="N866" s="489">
        <v>3500</v>
      </c>
      <c r="O866" s="490">
        <v>4000</v>
      </c>
      <c r="P866" s="491">
        <v>4500</v>
      </c>
      <c r="Q866" s="489">
        <v>3500</v>
      </c>
      <c r="R866" s="490">
        <v>4000</v>
      </c>
      <c r="S866" s="491">
        <v>4500</v>
      </c>
      <c r="T866" s="489">
        <v>3500</v>
      </c>
      <c r="U866" s="490">
        <v>4000</v>
      </c>
      <c r="V866" s="491">
        <v>4500</v>
      </c>
      <c r="W866" s="489">
        <v>3200</v>
      </c>
      <c r="X866" s="490">
        <v>3700</v>
      </c>
      <c r="Y866" s="491">
        <v>4200</v>
      </c>
      <c r="Z866" s="489">
        <v>3400</v>
      </c>
      <c r="AA866" s="490">
        <v>3900</v>
      </c>
      <c r="AB866" s="491">
        <v>4400</v>
      </c>
      <c r="AC866" s="489">
        <v>3500</v>
      </c>
      <c r="AD866" s="490">
        <v>4000</v>
      </c>
      <c r="AE866" s="491">
        <v>4500</v>
      </c>
      <c r="AF866" s="489">
        <v>3500</v>
      </c>
      <c r="AG866" s="490">
        <v>4000</v>
      </c>
      <c r="AH866" s="491">
        <v>4500</v>
      </c>
      <c r="AI866" s="490">
        <v>3300</v>
      </c>
      <c r="AJ866" s="490">
        <v>3800</v>
      </c>
      <c r="AK866" s="491">
        <v>4300</v>
      </c>
      <c r="AM866" s="103"/>
      <c r="AN866" s="103"/>
      <c r="AO866" s="103"/>
    </row>
    <row r="867" spans="1:41" s="11" customFormat="1" x14ac:dyDescent="0.25">
      <c r="A867" s="719"/>
      <c r="B867" s="28"/>
      <c r="C867" s="62" t="s">
        <v>1497</v>
      </c>
      <c r="D867" s="31"/>
      <c r="E867" s="59">
        <f t="shared" si="77"/>
        <v>5433.333333333333</v>
      </c>
      <c r="G867" s="32">
        <f t="shared" si="78"/>
        <v>27</v>
      </c>
      <c r="H867" s="498">
        <f t="shared" si="79"/>
        <v>4433.333333333333</v>
      </c>
      <c r="I867" s="501">
        <f t="shared" si="80"/>
        <v>4933.333333333333</v>
      </c>
      <c r="J867" s="499">
        <f t="shared" si="81"/>
        <v>5433.333333333333</v>
      </c>
      <c r="K867" s="498">
        <v>4500</v>
      </c>
      <c r="L867" s="501">
        <v>5000</v>
      </c>
      <c r="M867" s="500">
        <v>5500</v>
      </c>
      <c r="N867" s="498">
        <v>4500</v>
      </c>
      <c r="O867" s="501">
        <v>5000</v>
      </c>
      <c r="P867" s="500">
        <v>5500</v>
      </c>
      <c r="Q867" s="498">
        <v>4500</v>
      </c>
      <c r="R867" s="501">
        <v>5000</v>
      </c>
      <c r="S867" s="500">
        <v>5500</v>
      </c>
      <c r="T867" s="498">
        <v>4500</v>
      </c>
      <c r="U867" s="501">
        <v>5000</v>
      </c>
      <c r="V867" s="500">
        <v>5500</v>
      </c>
      <c r="W867" s="498">
        <v>4200</v>
      </c>
      <c r="X867" s="501">
        <v>4700</v>
      </c>
      <c r="Y867" s="500">
        <v>5200</v>
      </c>
      <c r="Z867" s="498">
        <v>4400</v>
      </c>
      <c r="AA867" s="501">
        <v>4900</v>
      </c>
      <c r="AB867" s="500">
        <v>5400</v>
      </c>
      <c r="AC867" s="498">
        <v>4500</v>
      </c>
      <c r="AD867" s="501">
        <v>5000</v>
      </c>
      <c r="AE867" s="500">
        <v>5500</v>
      </c>
      <c r="AF867" s="498">
        <v>4500</v>
      </c>
      <c r="AG867" s="501">
        <v>5000</v>
      </c>
      <c r="AH867" s="500">
        <v>5500</v>
      </c>
      <c r="AI867" s="501">
        <v>4300</v>
      </c>
      <c r="AJ867" s="501">
        <v>4800</v>
      </c>
      <c r="AK867" s="500">
        <v>5300</v>
      </c>
      <c r="AM867" s="103"/>
      <c r="AN867" s="103"/>
      <c r="AO867" s="103"/>
    </row>
    <row r="868" spans="1:41" s="11" customFormat="1" x14ac:dyDescent="0.25">
      <c r="A868" s="719"/>
      <c r="B868" s="28"/>
      <c r="C868" s="264" t="s">
        <v>1498</v>
      </c>
      <c r="D868" s="496"/>
      <c r="E868" s="463">
        <f t="shared" si="77"/>
        <v>7383.333333333333</v>
      </c>
      <c r="G868" s="265">
        <f t="shared" si="78"/>
        <v>27</v>
      </c>
      <c r="H868" s="489">
        <f t="shared" si="79"/>
        <v>5433.333333333333</v>
      </c>
      <c r="I868" s="490">
        <f t="shared" si="80"/>
        <v>6433.333333333333</v>
      </c>
      <c r="J868" s="459">
        <f t="shared" si="81"/>
        <v>7383.333333333333</v>
      </c>
      <c r="K868" s="489">
        <v>5500</v>
      </c>
      <c r="L868" s="490">
        <v>6500</v>
      </c>
      <c r="M868" s="491">
        <v>7450</v>
      </c>
      <c r="N868" s="489">
        <v>5500</v>
      </c>
      <c r="O868" s="490">
        <v>6500</v>
      </c>
      <c r="P868" s="491">
        <v>7450</v>
      </c>
      <c r="Q868" s="489">
        <v>5500</v>
      </c>
      <c r="R868" s="490">
        <v>6500</v>
      </c>
      <c r="S868" s="491">
        <v>7450</v>
      </c>
      <c r="T868" s="489">
        <v>5500</v>
      </c>
      <c r="U868" s="490">
        <v>6500</v>
      </c>
      <c r="V868" s="491">
        <v>7450</v>
      </c>
      <c r="W868" s="489">
        <v>5200</v>
      </c>
      <c r="X868" s="490">
        <v>6200</v>
      </c>
      <c r="Y868" s="491">
        <v>7150</v>
      </c>
      <c r="Z868" s="489">
        <v>5400</v>
      </c>
      <c r="AA868" s="490">
        <v>6400</v>
      </c>
      <c r="AB868" s="491">
        <v>7350</v>
      </c>
      <c r="AC868" s="489">
        <v>5500</v>
      </c>
      <c r="AD868" s="490">
        <v>6500</v>
      </c>
      <c r="AE868" s="491">
        <v>7450</v>
      </c>
      <c r="AF868" s="489">
        <v>5500</v>
      </c>
      <c r="AG868" s="490">
        <v>6500</v>
      </c>
      <c r="AH868" s="491">
        <v>7450</v>
      </c>
      <c r="AI868" s="490">
        <v>5300</v>
      </c>
      <c r="AJ868" s="490">
        <v>6300</v>
      </c>
      <c r="AK868" s="491">
        <v>7250</v>
      </c>
      <c r="AM868" s="103"/>
      <c r="AN868" s="103"/>
      <c r="AO868" s="103"/>
    </row>
    <row r="869" spans="1:41" s="11" customFormat="1" x14ac:dyDescent="0.25">
      <c r="A869" s="719"/>
      <c r="B869" s="28"/>
      <c r="C869" s="62" t="s">
        <v>1499</v>
      </c>
      <c r="D869" s="31"/>
      <c r="E869" s="59">
        <f t="shared" si="77"/>
        <v>9083.3333333333339</v>
      </c>
      <c r="G869" s="32">
        <f t="shared" si="78"/>
        <v>27</v>
      </c>
      <c r="H869" s="498">
        <f t="shared" si="79"/>
        <v>7433.333333333333</v>
      </c>
      <c r="I869" s="501">
        <f t="shared" si="80"/>
        <v>8433.3333333333339</v>
      </c>
      <c r="J869" s="499">
        <f t="shared" si="81"/>
        <v>9083.3333333333339</v>
      </c>
      <c r="K869" s="498">
        <v>7500</v>
      </c>
      <c r="L869" s="501">
        <v>8500</v>
      </c>
      <c r="M869" s="500">
        <v>9150</v>
      </c>
      <c r="N869" s="498">
        <v>7500</v>
      </c>
      <c r="O869" s="501">
        <v>8500</v>
      </c>
      <c r="P869" s="500">
        <v>9150</v>
      </c>
      <c r="Q869" s="498">
        <v>7500</v>
      </c>
      <c r="R869" s="501">
        <v>8500</v>
      </c>
      <c r="S869" s="500">
        <v>9150</v>
      </c>
      <c r="T869" s="498">
        <v>7500</v>
      </c>
      <c r="U869" s="501">
        <v>8500</v>
      </c>
      <c r="V869" s="500">
        <v>9150</v>
      </c>
      <c r="W869" s="498">
        <v>7200</v>
      </c>
      <c r="X869" s="501">
        <v>8200</v>
      </c>
      <c r="Y869" s="500">
        <v>8850</v>
      </c>
      <c r="Z869" s="498">
        <v>7400</v>
      </c>
      <c r="AA869" s="501">
        <v>8400</v>
      </c>
      <c r="AB869" s="500">
        <v>9050</v>
      </c>
      <c r="AC869" s="498">
        <v>7500</v>
      </c>
      <c r="AD869" s="501">
        <v>8500</v>
      </c>
      <c r="AE869" s="500">
        <v>9150</v>
      </c>
      <c r="AF869" s="498">
        <v>7500</v>
      </c>
      <c r="AG869" s="501">
        <v>8500</v>
      </c>
      <c r="AH869" s="500">
        <v>9150</v>
      </c>
      <c r="AI869" s="501">
        <v>7300</v>
      </c>
      <c r="AJ869" s="501">
        <v>8300</v>
      </c>
      <c r="AK869" s="500">
        <v>8950</v>
      </c>
      <c r="AM869" s="103"/>
      <c r="AN869" s="103"/>
      <c r="AO869" s="103"/>
    </row>
    <row r="870" spans="1:41" s="11" customFormat="1" x14ac:dyDescent="0.25">
      <c r="A870" s="719"/>
      <c r="B870" s="28"/>
      <c r="C870" s="264" t="s">
        <v>1500</v>
      </c>
      <c r="D870" s="496" t="s">
        <v>27</v>
      </c>
      <c r="E870" s="463">
        <f t="shared" si="77"/>
        <v>10933.333333333334</v>
      </c>
      <c r="G870" s="265">
        <f t="shared" si="78"/>
        <v>27</v>
      </c>
      <c r="H870" s="489">
        <f t="shared" si="79"/>
        <v>9433.3333333333339</v>
      </c>
      <c r="I870" s="490">
        <f t="shared" si="80"/>
        <v>10433.333333333334</v>
      </c>
      <c r="J870" s="459">
        <f t="shared" si="81"/>
        <v>10933.333333333334</v>
      </c>
      <c r="K870" s="489">
        <v>9500</v>
      </c>
      <c r="L870" s="490">
        <v>10500</v>
      </c>
      <c r="M870" s="491">
        <v>11000</v>
      </c>
      <c r="N870" s="489">
        <v>9500</v>
      </c>
      <c r="O870" s="490">
        <v>10500</v>
      </c>
      <c r="P870" s="491">
        <v>11000</v>
      </c>
      <c r="Q870" s="489">
        <v>9500</v>
      </c>
      <c r="R870" s="490">
        <v>10500</v>
      </c>
      <c r="S870" s="491">
        <v>11000</v>
      </c>
      <c r="T870" s="489">
        <v>9500</v>
      </c>
      <c r="U870" s="490">
        <v>10500</v>
      </c>
      <c r="V870" s="491">
        <v>11000</v>
      </c>
      <c r="W870" s="489">
        <v>9200</v>
      </c>
      <c r="X870" s="490">
        <v>10200</v>
      </c>
      <c r="Y870" s="491">
        <v>10700</v>
      </c>
      <c r="Z870" s="489">
        <v>9400</v>
      </c>
      <c r="AA870" s="490">
        <v>10400</v>
      </c>
      <c r="AB870" s="491">
        <v>10900</v>
      </c>
      <c r="AC870" s="489">
        <v>9500</v>
      </c>
      <c r="AD870" s="490">
        <v>10500</v>
      </c>
      <c r="AE870" s="491">
        <v>11000</v>
      </c>
      <c r="AF870" s="489">
        <v>9500</v>
      </c>
      <c r="AG870" s="490">
        <v>10500</v>
      </c>
      <c r="AH870" s="491">
        <v>11000</v>
      </c>
      <c r="AI870" s="490">
        <v>9300</v>
      </c>
      <c r="AJ870" s="490">
        <v>10300</v>
      </c>
      <c r="AK870" s="491">
        <v>10800</v>
      </c>
      <c r="AM870" s="103"/>
      <c r="AN870" s="103"/>
      <c r="AO870" s="103"/>
    </row>
    <row r="871" spans="1:41" s="11" customFormat="1" x14ac:dyDescent="0.25">
      <c r="A871" s="719"/>
      <c r="B871" s="28"/>
      <c r="C871" s="62" t="s">
        <v>711</v>
      </c>
      <c r="D871" s="31" t="s">
        <v>54</v>
      </c>
      <c r="E871" s="59">
        <f t="shared" si="77"/>
        <v>4433.333333333333</v>
      </c>
      <c r="G871" s="32">
        <f t="shared" si="78"/>
        <v>27</v>
      </c>
      <c r="H871" s="498">
        <f t="shared" si="79"/>
        <v>3383.3333333333335</v>
      </c>
      <c r="I871" s="501">
        <f t="shared" si="80"/>
        <v>3933.3333333333335</v>
      </c>
      <c r="J871" s="499">
        <f t="shared" si="81"/>
        <v>4433.333333333333</v>
      </c>
      <c r="K871" s="498">
        <v>3450</v>
      </c>
      <c r="L871" s="501">
        <v>4000</v>
      </c>
      <c r="M871" s="500">
        <v>4500</v>
      </c>
      <c r="N871" s="498">
        <v>3450</v>
      </c>
      <c r="O871" s="501">
        <v>4000</v>
      </c>
      <c r="P871" s="500">
        <v>4500</v>
      </c>
      <c r="Q871" s="498">
        <v>3450</v>
      </c>
      <c r="R871" s="501">
        <v>4000</v>
      </c>
      <c r="S871" s="500">
        <v>4500</v>
      </c>
      <c r="T871" s="498">
        <v>3450</v>
      </c>
      <c r="U871" s="501">
        <v>4000</v>
      </c>
      <c r="V871" s="500">
        <v>4500</v>
      </c>
      <c r="W871" s="498">
        <v>3150</v>
      </c>
      <c r="X871" s="501">
        <v>3700</v>
      </c>
      <c r="Y871" s="500">
        <v>4200</v>
      </c>
      <c r="Z871" s="498">
        <v>3350</v>
      </c>
      <c r="AA871" s="501">
        <v>3900</v>
      </c>
      <c r="AB871" s="500">
        <v>4400</v>
      </c>
      <c r="AC871" s="498">
        <v>3450</v>
      </c>
      <c r="AD871" s="501">
        <v>4000</v>
      </c>
      <c r="AE871" s="500">
        <v>4500</v>
      </c>
      <c r="AF871" s="498">
        <v>3450</v>
      </c>
      <c r="AG871" s="501">
        <v>4000</v>
      </c>
      <c r="AH871" s="500">
        <v>4500</v>
      </c>
      <c r="AI871" s="501">
        <v>3250</v>
      </c>
      <c r="AJ871" s="501">
        <v>3800</v>
      </c>
      <c r="AK871" s="500">
        <v>4300</v>
      </c>
      <c r="AM871" s="103"/>
      <c r="AN871" s="103"/>
      <c r="AO871" s="103"/>
    </row>
    <row r="872" spans="1:41" s="11" customFormat="1" x14ac:dyDescent="0.25">
      <c r="A872" s="719"/>
      <c r="B872" s="28"/>
      <c r="C872" s="264" t="s">
        <v>710</v>
      </c>
      <c r="D872" s="496"/>
      <c r="E872" s="463">
        <f t="shared" si="77"/>
        <v>5433.333333333333</v>
      </c>
      <c r="G872" s="265">
        <f t="shared" si="78"/>
        <v>27</v>
      </c>
      <c r="H872" s="489">
        <f t="shared" si="79"/>
        <v>4433.333333333333</v>
      </c>
      <c r="I872" s="490">
        <f t="shared" si="80"/>
        <v>4933.333333333333</v>
      </c>
      <c r="J872" s="459">
        <f t="shared" si="81"/>
        <v>5433.333333333333</v>
      </c>
      <c r="K872" s="489">
        <v>4500</v>
      </c>
      <c r="L872" s="490">
        <v>5000</v>
      </c>
      <c r="M872" s="491">
        <v>5500</v>
      </c>
      <c r="N872" s="489">
        <v>4500</v>
      </c>
      <c r="O872" s="490">
        <v>5000</v>
      </c>
      <c r="P872" s="491">
        <v>5500</v>
      </c>
      <c r="Q872" s="489">
        <v>4500</v>
      </c>
      <c r="R872" s="490">
        <v>5000</v>
      </c>
      <c r="S872" s="491">
        <v>5500</v>
      </c>
      <c r="T872" s="489">
        <v>4500</v>
      </c>
      <c r="U872" s="490">
        <v>5000</v>
      </c>
      <c r="V872" s="491">
        <v>5500</v>
      </c>
      <c r="W872" s="489">
        <v>4200</v>
      </c>
      <c r="X872" s="490">
        <v>4700</v>
      </c>
      <c r="Y872" s="491">
        <v>5200</v>
      </c>
      <c r="Z872" s="489">
        <v>4400</v>
      </c>
      <c r="AA872" s="490">
        <v>4900</v>
      </c>
      <c r="AB872" s="491">
        <v>5400</v>
      </c>
      <c r="AC872" s="489">
        <v>4500</v>
      </c>
      <c r="AD872" s="490">
        <v>5000</v>
      </c>
      <c r="AE872" s="491">
        <v>5500</v>
      </c>
      <c r="AF872" s="489">
        <v>4500</v>
      </c>
      <c r="AG872" s="490">
        <v>5000</v>
      </c>
      <c r="AH872" s="491">
        <v>5500</v>
      </c>
      <c r="AI872" s="490">
        <v>4300</v>
      </c>
      <c r="AJ872" s="490">
        <v>4800</v>
      </c>
      <c r="AK872" s="491">
        <v>5300</v>
      </c>
      <c r="AM872" s="103"/>
      <c r="AN872" s="103"/>
      <c r="AO872" s="103"/>
    </row>
    <row r="873" spans="1:41" s="11" customFormat="1" x14ac:dyDescent="0.25">
      <c r="A873" s="719"/>
      <c r="B873" s="28"/>
      <c r="C873" s="62" t="s">
        <v>709</v>
      </c>
      <c r="D873" s="31"/>
      <c r="E873" s="59">
        <f t="shared" si="77"/>
        <v>7383.333333333333</v>
      </c>
      <c r="G873" s="32">
        <f t="shared" si="78"/>
        <v>27</v>
      </c>
      <c r="H873" s="498">
        <f t="shared" si="79"/>
        <v>5433.333333333333</v>
      </c>
      <c r="I873" s="501">
        <f t="shared" si="80"/>
        <v>6433.333333333333</v>
      </c>
      <c r="J873" s="499">
        <f t="shared" si="81"/>
        <v>7383.333333333333</v>
      </c>
      <c r="K873" s="498">
        <v>5500</v>
      </c>
      <c r="L873" s="501">
        <v>6500</v>
      </c>
      <c r="M873" s="500">
        <v>7450</v>
      </c>
      <c r="N873" s="498">
        <v>5500</v>
      </c>
      <c r="O873" s="501">
        <v>6500</v>
      </c>
      <c r="P873" s="500">
        <v>7450</v>
      </c>
      <c r="Q873" s="498">
        <v>5500</v>
      </c>
      <c r="R873" s="501">
        <v>6500</v>
      </c>
      <c r="S873" s="500">
        <v>7450</v>
      </c>
      <c r="T873" s="498">
        <v>5500</v>
      </c>
      <c r="U873" s="501">
        <v>6500</v>
      </c>
      <c r="V873" s="500">
        <v>7450</v>
      </c>
      <c r="W873" s="498">
        <v>5200</v>
      </c>
      <c r="X873" s="501">
        <v>6200</v>
      </c>
      <c r="Y873" s="500">
        <v>7150</v>
      </c>
      <c r="Z873" s="498">
        <v>5400</v>
      </c>
      <c r="AA873" s="501">
        <v>6400</v>
      </c>
      <c r="AB873" s="500">
        <v>7350</v>
      </c>
      <c r="AC873" s="498">
        <v>5500</v>
      </c>
      <c r="AD873" s="501">
        <v>6500</v>
      </c>
      <c r="AE873" s="500">
        <v>7450</v>
      </c>
      <c r="AF873" s="498">
        <v>5500</v>
      </c>
      <c r="AG873" s="501">
        <v>6500</v>
      </c>
      <c r="AH873" s="500">
        <v>7450</v>
      </c>
      <c r="AI873" s="501">
        <v>5300</v>
      </c>
      <c r="AJ873" s="501">
        <v>6300</v>
      </c>
      <c r="AK873" s="500">
        <v>7250</v>
      </c>
      <c r="AM873" s="103"/>
      <c r="AN873" s="103"/>
      <c r="AO873" s="103"/>
    </row>
    <row r="874" spans="1:41" s="11" customFormat="1" x14ac:dyDescent="0.25">
      <c r="A874" s="719"/>
      <c r="B874" s="28"/>
      <c r="C874" s="264" t="s">
        <v>708</v>
      </c>
      <c r="D874" s="496"/>
      <c r="E874" s="463">
        <f t="shared" si="77"/>
        <v>9083.3333333333339</v>
      </c>
      <c r="G874" s="265">
        <f t="shared" si="78"/>
        <v>27</v>
      </c>
      <c r="H874" s="489">
        <f t="shared" si="79"/>
        <v>6933.333333333333</v>
      </c>
      <c r="I874" s="490">
        <f t="shared" si="80"/>
        <v>8433.3333333333339</v>
      </c>
      <c r="J874" s="459">
        <f t="shared" si="81"/>
        <v>9083.3333333333339</v>
      </c>
      <c r="K874" s="489">
        <v>7000</v>
      </c>
      <c r="L874" s="490">
        <v>8500</v>
      </c>
      <c r="M874" s="491">
        <v>9150</v>
      </c>
      <c r="N874" s="489">
        <v>7000</v>
      </c>
      <c r="O874" s="490">
        <v>8500</v>
      </c>
      <c r="P874" s="491">
        <v>9150</v>
      </c>
      <c r="Q874" s="489">
        <v>7000</v>
      </c>
      <c r="R874" s="490">
        <v>8500</v>
      </c>
      <c r="S874" s="491">
        <v>9150</v>
      </c>
      <c r="T874" s="489">
        <v>7000</v>
      </c>
      <c r="U874" s="490">
        <v>8500</v>
      </c>
      <c r="V874" s="491">
        <v>9150</v>
      </c>
      <c r="W874" s="489">
        <v>6700</v>
      </c>
      <c r="X874" s="490">
        <v>8200</v>
      </c>
      <c r="Y874" s="491">
        <v>8850</v>
      </c>
      <c r="Z874" s="489">
        <v>6900</v>
      </c>
      <c r="AA874" s="490">
        <v>8400</v>
      </c>
      <c r="AB874" s="491">
        <v>9050</v>
      </c>
      <c r="AC874" s="489">
        <v>7000</v>
      </c>
      <c r="AD874" s="490">
        <v>8500</v>
      </c>
      <c r="AE874" s="491">
        <v>9150</v>
      </c>
      <c r="AF874" s="489">
        <v>7000</v>
      </c>
      <c r="AG874" s="490">
        <v>8500</v>
      </c>
      <c r="AH874" s="491">
        <v>9150</v>
      </c>
      <c r="AI874" s="490">
        <v>6800</v>
      </c>
      <c r="AJ874" s="490">
        <v>8300</v>
      </c>
      <c r="AK874" s="491">
        <v>8950</v>
      </c>
      <c r="AM874" s="103"/>
      <c r="AN874" s="103"/>
      <c r="AO874" s="103"/>
    </row>
    <row r="875" spans="1:41" s="11" customFormat="1" x14ac:dyDescent="0.25">
      <c r="A875" s="719"/>
      <c r="B875" s="28"/>
      <c r="C875" s="62" t="s">
        <v>707</v>
      </c>
      <c r="D875" s="31" t="s">
        <v>27</v>
      </c>
      <c r="E875" s="59">
        <f t="shared" si="77"/>
        <v>10933.333333333334</v>
      </c>
      <c r="G875" s="32">
        <f t="shared" si="78"/>
        <v>27</v>
      </c>
      <c r="H875" s="498">
        <f t="shared" si="79"/>
        <v>8933.3333333333339</v>
      </c>
      <c r="I875" s="501">
        <f t="shared" si="80"/>
        <v>9933.3333333333339</v>
      </c>
      <c r="J875" s="499">
        <f t="shared" si="81"/>
        <v>10933.333333333334</v>
      </c>
      <c r="K875" s="498">
        <v>9000</v>
      </c>
      <c r="L875" s="501">
        <v>10000</v>
      </c>
      <c r="M875" s="500">
        <v>11000</v>
      </c>
      <c r="N875" s="498">
        <v>9000</v>
      </c>
      <c r="O875" s="501">
        <v>10000</v>
      </c>
      <c r="P875" s="500">
        <v>11000</v>
      </c>
      <c r="Q875" s="498">
        <v>9000</v>
      </c>
      <c r="R875" s="501">
        <v>10000</v>
      </c>
      <c r="S875" s="500">
        <v>11000</v>
      </c>
      <c r="T875" s="498">
        <v>9000</v>
      </c>
      <c r="U875" s="501">
        <v>10000</v>
      </c>
      <c r="V875" s="500">
        <v>11000</v>
      </c>
      <c r="W875" s="498">
        <v>8700</v>
      </c>
      <c r="X875" s="501">
        <v>9700</v>
      </c>
      <c r="Y875" s="500">
        <v>10700</v>
      </c>
      <c r="Z875" s="498">
        <v>8900</v>
      </c>
      <c r="AA875" s="501">
        <v>9900</v>
      </c>
      <c r="AB875" s="500">
        <v>10900</v>
      </c>
      <c r="AC875" s="498">
        <v>9000</v>
      </c>
      <c r="AD875" s="501">
        <v>10000</v>
      </c>
      <c r="AE875" s="500">
        <v>11000</v>
      </c>
      <c r="AF875" s="498">
        <v>9000</v>
      </c>
      <c r="AG875" s="501">
        <v>10000</v>
      </c>
      <c r="AH875" s="500">
        <v>11000</v>
      </c>
      <c r="AI875" s="501">
        <v>8800</v>
      </c>
      <c r="AJ875" s="501">
        <v>9800</v>
      </c>
      <c r="AK875" s="500">
        <v>10800</v>
      </c>
      <c r="AM875" s="103"/>
      <c r="AN875" s="103"/>
      <c r="AO875" s="103"/>
    </row>
    <row r="876" spans="1:41" s="11" customFormat="1" x14ac:dyDescent="0.25">
      <c r="A876" s="719"/>
      <c r="B876" s="28"/>
      <c r="C876" s="264" t="s">
        <v>706</v>
      </c>
      <c r="D876" s="496" t="s">
        <v>54</v>
      </c>
      <c r="E876" s="463">
        <f t="shared" si="77"/>
        <v>4927.7777777777774</v>
      </c>
      <c r="G876" s="265">
        <f t="shared" si="78"/>
        <v>27</v>
      </c>
      <c r="H876" s="489">
        <f t="shared" si="79"/>
        <v>3933.3333333333335</v>
      </c>
      <c r="I876" s="490">
        <f t="shared" si="80"/>
        <v>4427.7777777777774</v>
      </c>
      <c r="J876" s="459">
        <f t="shared" si="81"/>
        <v>4927.7777777777774</v>
      </c>
      <c r="K876" s="489">
        <v>4000</v>
      </c>
      <c r="L876" s="490">
        <v>4500</v>
      </c>
      <c r="M876" s="491">
        <v>5000</v>
      </c>
      <c r="N876" s="489">
        <v>4000</v>
      </c>
      <c r="O876" s="490">
        <v>4500</v>
      </c>
      <c r="P876" s="491">
        <v>5000</v>
      </c>
      <c r="Q876" s="489">
        <v>4000</v>
      </c>
      <c r="R876" s="490">
        <v>4500</v>
      </c>
      <c r="S876" s="491">
        <v>5000</v>
      </c>
      <c r="T876" s="489">
        <v>4000</v>
      </c>
      <c r="U876" s="490">
        <v>4500</v>
      </c>
      <c r="V876" s="491">
        <v>5000</v>
      </c>
      <c r="W876" s="489">
        <v>3700</v>
      </c>
      <c r="X876" s="490">
        <v>4200</v>
      </c>
      <c r="Y876" s="491">
        <v>4700</v>
      </c>
      <c r="Z876" s="489">
        <v>3900</v>
      </c>
      <c r="AA876" s="490">
        <v>4400</v>
      </c>
      <c r="AB876" s="491">
        <v>4900</v>
      </c>
      <c r="AC876" s="489">
        <v>4000</v>
      </c>
      <c r="AD876" s="490">
        <v>4500</v>
      </c>
      <c r="AE876" s="491">
        <v>5000</v>
      </c>
      <c r="AF876" s="489">
        <v>4000</v>
      </c>
      <c r="AG876" s="490">
        <v>4450</v>
      </c>
      <c r="AH876" s="491">
        <v>4950</v>
      </c>
      <c r="AI876" s="490">
        <v>3800</v>
      </c>
      <c r="AJ876" s="490">
        <v>4300</v>
      </c>
      <c r="AK876" s="491">
        <v>4800</v>
      </c>
      <c r="AM876" s="103"/>
      <c r="AN876" s="103"/>
      <c r="AO876" s="103"/>
    </row>
    <row r="877" spans="1:41" s="11" customFormat="1" x14ac:dyDescent="0.25">
      <c r="A877" s="719"/>
      <c r="B877" s="28"/>
      <c r="C877" s="62" t="s">
        <v>705</v>
      </c>
      <c r="D877" s="31" t="s">
        <v>27</v>
      </c>
      <c r="E877" s="59">
        <f t="shared" si="77"/>
        <v>5944.4444444444443</v>
      </c>
      <c r="G877" s="32">
        <f t="shared" si="78"/>
        <v>27</v>
      </c>
      <c r="H877" s="498">
        <f t="shared" si="79"/>
        <v>4927.7777777777774</v>
      </c>
      <c r="I877" s="501">
        <f t="shared" si="80"/>
        <v>5427.7777777777774</v>
      </c>
      <c r="J877" s="499">
        <f t="shared" si="81"/>
        <v>5944.4444444444443</v>
      </c>
      <c r="K877" s="498">
        <v>5000</v>
      </c>
      <c r="L877" s="501">
        <v>5500</v>
      </c>
      <c r="M877" s="500">
        <v>6000</v>
      </c>
      <c r="N877" s="498">
        <v>5000</v>
      </c>
      <c r="O877" s="501">
        <v>5500</v>
      </c>
      <c r="P877" s="500">
        <v>6000</v>
      </c>
      <c r="Q877" s="498">
        <v>5000</v>
      </c>
      <c r="R877" s="501">
        <v>5500</v>
      </c>
      <c r="S877" s="500">
        <v>6000</v>
      </c>
      <c r="T877" s="498">
        <v>5000</v>
      </c>
      <c r="U877" s="501">
        <v>5500</v>
      </c>
      <c r="V877" s="500">
        <v>6000</v>
      </c>
      <c r="W877" s="498">
        <v>4700</v>
      </c>
      <c r="X877" s="501">
        <v>5200</v>
      </c>
      <c r="Y877" s="500">
        <v>5700</v>
      </c>
      <c r="Z877" s="498">
        <v>4900</v>
      </c>
      <c r="AA877" s="501">
        <v>5400</v>
      </c>
      <c r="AB877" s="500">
        <v>5900</v>
      </c>
      <c r="AC877" s="498">
        <v>5000</v>
      </c>
      <c r="AD877" s="501">
        <v>5500</v>
      </c>
      <c r="AE877" s="500">
        <v>6000</v>
      </c>
      <c r="AF877" s="498">
        <v>4950</v>
      </c>
      <c r="AG877" s="501">
        <v>5450</v>
      </c>
      <c r="AH877" s="500">
        <v>6100</v>
      </c>
      <c r="AI877" s="501">
        <v>4800</v>
      </c>
      <c r="AJ877" s="501">
        <v>5300</v>
      </c>
      <c r="AK877" s="500">
        <v>5800</v>
      </c>
      <c r="AM877" s="103"/>
      <c r="AN877" s="103"/>
      <c r="AO877" s="103"/>
    </row>
    <row r="878" spans="1:41" s="11" customFormat="1" x14ac:dyDescent="0.25">
      <c r="A878" s="719"/>
      <c r="B878" s="28"/>
      <c r="C878" s="264" t="s">
        <v>704</v>
      </c>
      <c r="D878" s="496" t="s">
        <v>27</v>
      </c>
      <c r="E878" s="463">
        <f t="shared" si="77"/>
        <v>7922.2222222222226</v>
      </c>
      <c r="G878" s="265">
        <f t="shared" si="78"/>
        <v>27</v>
      </c>
      <c r="H878" s="489">
        <f t="shared" si="79"/>
        <v>5877.7777777777774</v>
      </c>
      <c r="I878" s="490">
        <f t="shared" si="80"/>
        <v>6933.333333333333</v>
      </c>
      <c r="J878" s="459">
        <f t="shared" si="81"/>
        <v>7922.2222222222226</v>
      </c>
      <c r="K878" s="489">
        <v>6000</v>
      </c>
      <c r="L878" s="490">
        <v>7000</v>
      </c>
      <c r="M878" s="491">
        <v>8000</v>
      </c>
      <c r="N878" s="489">
        <v>6000</v>
      </c>
      <c r="O878" s="490">
        <v>7000</v>
      </c>
      <c r="P878" s="491">
        <v>8000</v>
      </c>
      <c r="Q878" s="489">
        <v>6000</v>
      </c>
      <c r="R878" s="490">
        <v>7000</v>
      </c>
      <c r="S878" s="491">
        <v>8000</v>
      </c>
      <c r="T878" s="489">
        <v>6000</v>
      </c>
      <c r="U878" s="490">
        <v>7000</v>
      </c>
      <c r="V878" s="491">
        <v>8000</v>
      </c>
      <c r="W878" s="489">
        <v>5700</v>
      </c>
      <c r="X878" s="490">
        <v>6700</v>
      </c>
      <c r="Y878" s="491">
        <v>7700</v>
      </c>
      <c r="Z878" s="489">
        <v>5900</v>
      </c>
      <c r="AA878" s="490">
        <v>6900</v>
      </c>
      <c r="AB878" s="491">
        <v>7900</v>
      </c>
      <c r="AC878" s="489">
        <v>6000</v>
      </c>
      <c r="AD878" s="490">
        <v>7000</v>
      </c>
      <c r="AE878" s="491">
        <v>8000</v>
      </c>
      <c r="AF878" s="489">
        <v>5500</v>
      </c>
      <c r="AG878" s="490">
        <v>7000</v>
      </c>
      <c r="AH878" s="491">
        <v>7900</v>
      </c>
      <c r="AI878" s="490">
        <v>5800</v>
      </c>
      <c r="AJ878" s="490">
        <v>6800</v>
      </c>
      <c r="AK878" s="491">
        <v>7800</v>
      </c>
      <c r="AM878" s="103"/>
      <c r="AN878" s="103"/>
      <c r="AO878" s="103"/>
    </row>
    <row r="879" spans="1:41" s="11" customFormat="1" x14ac:dyDescent="0.25">
      <c r="A879" s="719"/>
      <c r="B879" s="28"/>
      <c r="C879" s="62" t="s">
        <v>703</v>
      </c>
      <c r="D879" s="31" t="s">
        <v>27</v>
      </c>
      <c r="E879" s="59">
        <f t="shared" si="77"/>
        <v>9900</v>
      </c>
      <c r="G879" s="32">
        <f t="shared" si="78"/>
        <v>27</v>
      </c>
      <c r="H879" s="498">
        <f t="shared" si="79"/>
        <v>7955.5555555555557</v>
      </c>
      <c r="I879" s="501">
        <f t="shared" si="80"/>
        <v>8922.2222222222226</v>
      </c>
      <c r="J879" s="499">
        <f t="shared" si="81"/>
        <v>9900</v>
      </c>
      <c r="K879" s="498">
        <v>8000</v>
      </c>
      <c r="L879" s="501">
        <v>9000</v>
      </c>
      <c r="M879" s="500">
        <v>10000</v>
      </c>
      <c r="N879" s="498">
        <v>8000</v>
      </c>
      <c r="O879" s="501">
        <v>9000</v>
      </c>
      <c r="P879" s="500">
        <v>10000</v>
      </c>
      <c r="Q879" s="498">
        <v>8000</v>
      </c>
      <c r="R879" s="501">
        <v>9000</v>
      </c>
      <c r="S879" s="500">
        <v>10000</v>
      </c>
      <c r="T879" s="498">
        <v>8000</v>
      </c>
      <c r="U879" s="501">
        <v>9000</v>
      </c>
      <c r="V879" s="500">
        <v>10000</v>
      </c>
      <c r="W879" s="498">
        <v>7700</v>
      </c>
      <c r="X879" s="501">
        <v>8700</v>
      </c>
      <c r="Y879" s="500">
        <v>9700</v>
      </c>
      <c r="Z879" s="498">
        <v>7900</v>
      </c>
      <c r="AA879" s="501">
        <v>8900</v>
      </c>
      <c r="AB879" s="500">
        <v>9900</v>
      </c>
      <c r="AC879" s="498">
        <v>8000</v>
      </c>
      <c r="AD879" s="501">
        <v>9000</v>
      </c>
      <c r="AE879" s="500">
        <v>10000</v>
      </c>
      <c r="AF879" s="498">
        <v>8200</v>
      </c>
      <c r="AG879" s="501">
        <v>8900</v>
      </c>
      <c r="AH879" s="500">
        <v>9700</v>
      </c>
      <c r="AI879" s="501">
        <v>7800</v>
      </c>
      <c r="AJ879" s="501">
        <v>8800</v>
      </c>
      <c r="AK879" s="500">
        <v>9800</v>
      </c>
      <c r="AM879" s="103"/>
      <c r="AN879" s="103"/>
      <c r="AO879" s="103"/>
    </row>
    <row r="880" spans="1:41" s="11" customFormat="1" x14ac:dyDescent="0.25">
      <c r="A880" s="719"/>
      <c r="B880" s="28"/>
      <c r="C880" s="264" t="s">
        <v>702</v>
      </c>
      <c r="D880" s="496" t="s">
        <v>27</v>
      </c>
      <c r="E880" s="463">
        <f t="shared" si="77"/>
        <v>11933.333333333334</v>
      </c>
      <c r="G880" s="265">
        <f t="shared" si="78"/>
        <v>27</v>
      </c>
      <c r="H880" s="489">
        <f t="shared" si="79"/>
        <v>9933.3333333333339</v>
      </c>
      <c r="I880" s="490">
        <f t="shared" si="80"/>
        <v>10433.333333333334</v>
      </c>
      <c r="J880" s="459">
        <f t="shared" si="81"/>
        <v>11933.333333333334</v>
      </c>
      <c r="K880" s="489">
        <v>10000</v>
      </c>
      <c r="L880" s="490">
        <v>10500</v>
      </c>
      <c r="M880" s="491">
        <v>12000</v>
      </c>
      <c r="N880" s="489">
        <v>10000</v>
      </c>
      <c r="O880" s="490">
        <v>10500</v>
      </c>
      <c r="P880" s="491">
        <v>12000</v>
      </c>
      <c r="Q880" s="489">
        <v>10000</v>
      </c>
      <c r="R880" s="490">
        <v>10500</v>
      </c>
      <c r="S880" s="491">
        <v>12000</v>
      </c>
      <c r="T880" s="489">
        <v>10000</v>
      </c>
      <c r="U880" s="490">
        <v>10500</v>
      </c>
      <c r="V880" s="491">
        <v>12000</v>
      </c>
      <c r="W880" s="489">
        <v>9700</v>
      </c>
      <c r="X880" s="490">
        <v>10200</v>
      </c>
      <c r="Y880" s="491">
        <v>11700</v>
      </c>
      <c r="Z880" s="489">
        <v>9900</v>
      </c>
      <c r="AA880" s="490">
        <v>10400</v>
      </c>
      <c r="AB880" s="491">
        <v>11900</v>
      </c>
      <c r="AC880" s="489">
        <v>10000</v>
      </c>
      <c r="AD880" s="490">
        <v>10500</v>
      </c>
      <c r="AE880" s="491">
        <v>12000</v>
      </c>
      <c r="AF880" s="489">
        <v>10000</v>
      </c>
      <c r="AG880" s="490">
        <v>10500</v>
      </c>
      <c r="AH880" s="491">
        <v>12000</v>
      </c>
      <c r="AI880" s="490">
        <v>9800</v>
      </c>
      <c r="AJ880" s="490">
        <v>10300</v>
      </c>
      <c r="AK880" s="491">
        <v>11800</v>
      </c>
      <c r="AM880" s="103"/>
      <c r="AN880" s="103"/>
      <c r="AO880" s="103"/>
    </row>
    <row r="881" spans="1:41" s="11" customFormat="1" x14ac:dyDescent="0.25">
      <c r="A881" s="719"/>
      <c r="B881" s="28"/>
      <c r="C881" s="62" t="s">
        <v>731</v>
      </c>
      <c r="D881" s="31" t="s">
        <v>27</v>
      </c>
      <c r="E881" s="59">
        <f t="shared" si="77"/>
        <v>12303.703333333333</v>
      </c>
      <c r="G881" s="32">
        <f t="shared" si="78"/>
        <v>27</v>
      </c>
      <c r="H881" s="498">
        <f t="shared" si="79"/>
        <v>9909.2588888888895</v>
      </c>
      <c r="I881" s="501">
        <f t="shared" si="80"/>
        <v>11587.036666666667</v>
      </c>
      <c r="J881" s="499">
        <f t="shared" si="81"/>
        <v>12303.703333333333</v>
      </c>
      <c r="K881" s="498">
        <v>10000</v>
      </c>
      <c r="L881" s="501">
        <v>11600</v>
      </c>
      <c r="M881" s="500">
        <v>12500</v>
      </c>
      <c r="N881" s="498">
        <v>10000</v>
      </c>
      <c r="O881" s="501">
        <v>11800</v>
      </c>
      <c r="P881" s="500">
        <v>12500</v>
      </c>
      <c r="Q881" s="498">
        <v>9950</v>
      </c>
      <c r="R881" s="501">
        <v>11500</v>
      </c>
      <c r="S881" s="500">
        <v>12300</v>
      </c>
      <c r="T881" s="498">
        <v>9983.33</v>
      </c>
      <c r="U881" s="501">
        <v>11633.33</v>
      </c>
      <c r="V881" s="500">
        <v>12433.33</v>
      </c>
      <c r="W881" s="498">
        <v>9700</v>
      </c>
      <c r="X881" s="501">
        <v>11500</v>
      </c>
      <c r="Y881" s="500">
        <v>12200</v>
      </c>
      <c r="Z881" s="498">
        <v>9900</v>
      </c>
      <c r="AA881" s="501">
        <v>11700</v>
      </c>
      <c r="AB881" s="500">
        <v>12400</v>
      </c>
      <c r="AC881" s="498">
        <v>9950</v>
      </c>
      <c r="AD881" s="501">
        <v>11500</v>
      </c>
      <c r="AE881" s="500">
        <v>12100</v>
      </c>
      <c r="AF881" s="498">
        <v>9900</v>
      </c>
      <c r="AG881" s="501">
        <v>11450</v>
      </c>
      <c r="AH881" s="500">
        <v>12000</v>
      </c>
      <c r="AI881" s="501">
        <v>9800</v>
      </c>
      <c r="AJ881" s="501">
        <v>11600</v>
      </c>
      <c r="AK881" s="500">
        <v>12300</v>
      </c>
      <c r="AM881" s="103"/>
      <c r="AN881" s="103"/>
      <c r="AO881" s="103"/>
    </row>
    <row r="882" spans="1:41" s="11" customFormat="1" x14ac:dyDescent="0.25">
      <c r="A882" s="719"/>
      <c r="B882" s="28"/>
      <c r="C882" s="264" t="s">
        <v>730</v>
      </c>
      <c r="D882" s="496" t="s">
        <v>27</v>
      </c>
      <c r="E882" s="463">
        <f t="shared" si="77"/>
        <v>13848.147777777778</v>
      </c>
      <c r="G882" s="265">
        <f t="shared" si="78"/>
        <v>27</v>
      </c>
      <c r="H882" s="489">
        <f t="shared" si="79"/>
        <v>11770.37</v>
      </c>
      <c r="I882" s="490">
        <f t="shared" si="80"/>
        <v>13298.147777777778</v>
      </c>
      <c r="J882" s="459">
        <f t="shared" si="81"/>
        <v>13848.147777777778</v>
      </c>
      <c r="K882" s="489">
        <v>11900</v>
      </c>
      <c r="L882" s="490">
        <v>13000</v>
      </c>
      <c r="M882" s="491">
        <v>14000</v>
      </c>
      <c r="N882" s="489">
        <v>12000</v>
      </c>
      <c r="O882" s="490">
        <v>13500</v>
      </c>
      <c r="P882" s="491">
        <v>14000</v>
      </c>
      <c r="Q882" s="489">
        <v>11600</v>
      </c>
      <c r="R882" s="490">
        <v>13350</v>
      </c>
      <c r="S882" s="491">
        <v>13800</v>
      </c>
      <c r="T882" s="489">
        <v>11833.33</v>
      </c>
      <c r="U882" s="490">
        <v>13283.33</v>
      </c>
      <c r="V882" s="491">
        <v>13933.33</v>
      </c>
      <c r="W882" s="489">
        <v>11700</v>
      </c>
      <c r="X882" s="490">
        <v>13200</v>
      </c>
      <c r="Y882" s="491">
        <v>13700</v>
      </c>
      <c r="Z882" s="489">
        <v>11900</v>
      </c>
      <c r="AA882" s="490">
        <v>13400</v>
      </c>
      <c r="AB882" s="491">
        <v>13900</v>
      </c>
      <c r="AC882" s="489">
        <v>11600</v>
      </c>
      <c r="AD882" s="490">
        <v>13350</v>
      </c>
      <c r="AE882" s="491">
        <v>13800</v>
      </c>
      <c r="AF882" s="489">
        <v>11600</v>
      </c>
      <c r="AG882" s="490">
        <v>13300</v>
      </c>
      <c r="AH882" s="491">
        <v>13700</v>
      </c>
      <c r="AI882" s="490">
        <v>11800</v>
      </c>
      <c r="AJ882" s="490">
        <v>13300</v>
      </c>
      <c r="AK882" s="491">
        <v>13800</v>
      </c>
      <c r="AM882" s="103"/>
      <c r="AN882" s="103"/>
      <c r="AO882" s="103"/>
    </row>
    <row r="883" spans="1:41" s="11" customFormat="1" x14ac:dyDescent="0.25">
      <c r="A883" s="719"/>
      <c r="B883" s="28"/>
      <c r="C883" s="62" t="s">
        <v>729</v>
      </c>
      <c r="D883" s="31" t="s">
        <v>27</v>
      </c>
      <c r="E883" s="59">
        <f t="shared" si="77"/>
        <v>15081.481111111112</v>
      </c>
      <c r="G883" s="32">
        <f t="shared" si="78"/>
        <v>27</v>
      </c>
      <c r="H883" s="498">
        <f t="shared" si="79"/>
        <v>12720.37</v>
      </c>
      <c r="I883" s="501">
        <f t="shared" si="80"/>
        <v>14396.296666666667</v>
      </c>
      <c r="J883" s="499">
        <f t="shared" si="81"/>
        <v>15081.481111111112</v>
      </c>
      <c r="K883" s="498">
        <v>12800</v>
      </c>
      <c r="L883" s="501">
        <v>14500</v>
      </c>
      <c r="M883" s="500">
        <v>15000</v>
      </c>
      <c r="N883" s="498">
        <v>12850</v>
      </c>
      <c r="O883" s="501">
        <v>14500</v>
      </c>
      <c r="P883" s="500">
        <v>15000</v>
      </c>
      <c r="Q883" s="498">
        <v>12700</v>
      </c>
      <c r="R883" s="501">
        <v>14400</v>
      </c>
      <c r="S883" s="500">
        <v>15400</v>
      </c>
      <c r="T883" s="498">
        <v>12783.33</v>
      </c>
      <c r="U883" s="501">
        <v>14466.67</v>
      </c>
      <c r="V883" s="500">
        <v>15133.33</v>
      </c>
      <c r="W883" s="498">
        <v>12550</v>
      </c>
      <c r="X883" s="501">
        <v>14200</v>
      </c>
      <c r="Y883" s="500">
        <v>14700</v>
      </c>
      <c r="Z883" s="498">
        <v>12750</v>
      </c>
      <c r="AA883" s="501">
        <v>14400</v>
      </c>
      <c r="AB883" s="500">
        <v>14900</v>
      </c>
      <c r="AC883" s="498">
        <v>12700</v>
      </c>
      <c r="AD883" s="501">
        <v>14400</v>
      </c>
      <c r="AE883" s="500">
        <v>15400</v>
      </c>
      <c r="AF883" s="498">
        <v>12700</v>
      </c>
      <c r="AG883" s="501">
        <v>14400</v>
      </c>
      <c r="AH883" s="500">
        <v>15400</v>
      </c>
      <c r="AI883" s="501">
        <v>12650</v>
      </c>
      <c r="AJ883" s="501">
        <v>14300</v>
      </c>
      <c r="AK883" s="500">
        <v>14800</v>
      </c>
      <c r="AM883" s="103"/>
      <c r="AN883" s="103"/>
      <c r="AO883" s="103"/>
    </row>
    <row r="884" spans="1:41" s="11" customFormat="1" x14ac:dyDescent="0.25">
      <c r="A884" s="719"/>
      <c r="B884" s="28"/>
      <c r="C884" s="264" t="s">
        <v>728</v>
      </c>
      <c r="D884" s="496" t="s">
        <v>27</v>
      </c>
      <c r="E884" s="463">
        <f t="shared" si="77"/>
        <v>15933.333333333334</v>
      </c>
      <c r="G884" s="265">
        <f t="shared" si="78"/>
        <v>27</v>
      </c>
      <c r="H884" s="489">
        <f t="shared" si="79"/>
        <v>13529.63</v>
      </c>
      <c r="I884" s="490">
        <f t="shared" si="80"/>
        <v>15359.258888888891</v>
      </c>
      <c r="J884" s="459">
        <f t="shared" si="81"/>
        <v>15933.333333333334</v>
      </c>
      <c r="K884" s="489">
        <v>13500</v>
      </c>
      <c r="L884" s="490">
        <v>15500</v>
      </c>
      <c r="M884" s="491">
        <v>16000</v>
      </c>
      <c r="N884" s="489">
        <v>13700</v>
      </c>
      <c r="O884" s="490">
        <v>15500</v>
      </c>
      <c r="P884" s="491">
        <v>16000</v>
      </c>
      <c r="Q884" s="489">
        <v>13500</v>
      </c>
      <c r="R884" s="490">
        <v>15300</v>
      </c>
      <c r="S884" s="491">
        <v>16000</v>
      </c>
      <c r="T884" s="489">
        <v>13566.67</v>
      </c>
      <c r="U884" s="490">
        <v>15433.33</v>
      </c>
      <c r="V884" s="491">
        <v>16000</v>
      </c>
      <c r="W884" s="489">
        <v>13400</v>
      </c>
      <c r="X884" s="490">
        <v>15200</v>
      </c>
      <c r="Y884" s="491">
        <v>15700</v>
      </c>
      <c r="Z884" s="489">
        <v>13600</v>
      </c>
      <c r="AA884" s="490">
        <v>15400</v>
      </c>
      <c r="AB884" s="491">
        <v>15900</v>
      </c>
      <c r="AC884" s="489">
        <v>13500</v>
      </c>
      <c r="AD884" s="490">
        <v>15300</v>
      </c>
      <c r="AE884" s="491">
        <v>16000</v>
      </c>
      <c r="AF884" s="489">
        <v>13500</v>
      </c>
      <c r="AG884" s="490">
        <v>15300</v>
      </c>
      <c r="AH884" s="491">
        <v>16000</v>
      </c>
      <c r="AI884" s="490">
        <v>13500</v>
      </c>
      <c r="AJ884" s="490">
        <v>15300</v>
      </c>
      <c r="AK884" s="491">
        <v>15800</v>
      </c>
      <c r="AM884" s="103"/>
      <c r="AN884" s="103"/>
      <c r="AO884" s="103"/>
    </row>
    <row r="885" spans="1:41" s="11" customFormat="1" x14ac:dyDescent="0.25">
      <c r="A885" s="719"/>
      <c r="B885" s="28"/>
      <c r="C885" s="62" t="s">
        <v>727</v>
      </c>
      <c r="D885" s="31" t="s">
        <v>27</v>
      </c>
      <c r="E885" s="59">
        <f t="shared" si="77"/>
        <v>17400</v>
      </c>
      <c r="G885" s="32">
        <f t="shared" si="78"/>
        <v>27</v>
      </c>
      <c r="H885" s="498">
        <f t="shared" si="79"/>
        <v>14837.036666666669</v>
      </c>
      <c r="I885" s="501">
        <f t="shared" si="80"/>
        <v>16209.258888888891</v>
      </c>
      <c r="J885" s="499">
        <f t="shared" si="81"/>
        <v>17400</v>
      </c>
      <c r="K885" s="498">
        <v>15000</v>
      </c>
      <c r="L885" s="501">
        <v>16400</v>
      </c>
      <c r="M885" s="500">
        <v>16900</v>
      </c>
      <c r="N885" s="498">
        <v>15000</v>
      </c>
      <c r="O885" s="501">
        <v>16450</v>
      </c>
      <c r="P885" s="500">
        <v>18000</v>
      </c>
      <c r="Q885" s="498">
        <v>14800</v>
      </c>
      <c r="R885" s="501">
        <v>16000</v>
      </c>
      <c r="S885" s="500">
        <v>17000</v>
      </c>
      <c r="T885" s="498">
        <v>14933.33</v>
      </c>
      <c r="U885" s="501">
        <v>16283.33</v>
      </c>
      <c r="V885" s="500">
        <v>17300</v>
      </c>
      <c r="W885" s="498">
        <v>14700</v>
      </c>
      <c r="X885" s="501">
        <v>16150</v>
      </c>
      <c r="Y885" s="500">
        <v>17700</v>
      </c>
      <c r="Z885" s="498">
        <v>14900</v>
      </c>
      <c r="AA885" s="501">
        <v>16350</v>
      </c>
      <c r="AB885" s="500">
        <v>17900</v>
      </c>
      <c r="AC885" s="498">
        <v>14900</v>
      </c>
      <c r="AD885" s="501">
        <v>16000</v>
      </c>
      <c r="AE885" s="500">
        <v>17000</v>
      </c>
      <c r="AF885" s="498">
        <v>14500</v>
      </c>
      <c r="AG885" s="501">
        <v>16000</v>
      </c>
      <c r="AH885" s="500">
        <v>17000</v>
      </c>
      <c r="AI885" s="501">
        <v>14800</v>
      </c>
      <c r="AJ885" s="501">
        <v>16250</v>
      </c>
      <c r="AK885" s="500">
        <v>17800</v>
      </c>
      <c r="AM885" s="103"/>
      <c r="AN885" s="103"/>
      <c r="AO885" s="103"/>
    </row>
    <row r="886" spans="1:41" s="11" customFormat="1" x14ac:dyDescent="0.25">
      <c r="A886" s="719"/>
      <c r="B886" s="28"/>
      <c r="C886" s="264" t="s">
        <v>721</v>
      </c>
      <c r="D886" s="496" t="s">
        <v>27</v>
      </c>
      <c r="E886" s="463">
        <f t="shared" si="77"/>
        <v>3833.3333333333335</v>
      </c>
      <c r="G886" s="265">
        <f t="shared" si="78"/>
        <v>27</v>
      </c>
      <c r="H886" s="489">
        <f t="shared" si="79"/>
        <v>2933.3333333333335</v>
      </c>
      <c r="I886" s="490">
        <f t="shared" si="80"/>
        <v>3433.3333333333335</v>
      </c>
      <c r="J886" s="459">
        <f t="shared" si="81"/>
        <v>3833.3333333333335</v>
      </c>
      <c r="K886" s="489">
        <v>3000</v>
      </c>
      <c r="L886" s="490">
        <v>3500</v>
      </c>
      <c r="M886" s="491">
        <v>3900</v>
      </c>
      <c r="N886" s="489">
        <v>3000</v>
      </c>
      <c r="O886" s="490">
        <v>3500</v>
      </c>
      <c r="P886" s="491">
        <v>3900</v>
      </c>
      <c r="Q886" s="489">
        <v>3000</v>
      </c>
      <c r="R886" s="490">
        <v>3500</v>
      </c>
      <c r="S886" s="491">
        <v>3900</v>
      </c>
      <c r="T886" s="489">
        <v>3000</v>
      </c>
      <c r="U886" s="490">
        <v>3500</v>
      </c>
      <c r="V886" s="491">
        <v>3900</v>
      </c>
      <c r="W886" s="489">
        <v>2700</v>
      </c>
      <c r="X886" s="490">
        <v>3200</v>
      </c>
      <c r="Y886" s="491">
        <v>3600</v>
      </c>
      <c r="Z886" s="489">
        <v>2900</v>
      </c>
      <c r="AA886" s="490">
        <v>3400</v>
      </c>
      <c r="AB886" s="491">
        <v>3800</v>
      </c>
      <c r="AC886" s="489">
        <v>3000</v>
      </c>
      <c r="AD886" s="490">
        <v>3500</v>
      </c>
      <c r="AE886" s="491">
        <v>3900</v>
      </c>
      <c r="AF886" s="489">
        <v>3000</v>
      </c>
      <c r="AG886" s="490">
        <v>3500</v>
      </c>
      <c r="AH886" s="491">
        <v>3900</v>
      </c>
      <c r="AI886" s="490">
        <v>2800</v>
      </c>
      <c r="AJ886" s="490">
        <v>3300</v>
      </c>
      <c r="AK886" s="491">
        <v>3700</v>
      </c>
      <c r="AM886" s="103"/>
      <c r="AN886" s="103"/>
      <c r="AO886" s="103"/>
    </row>
    <row r="887" spans="1:41" s="11" customFormat="1" x14ac:dyDescent="0.25">
      <c r="A887" s="719"/>
      <c r="B887" s="28"/>
      <c r="C887" s="62" t="s">
        <v>720</v>
      </c>
      <c r="D887" s="31" t="s">
        <v>27</v>
      </c>
      <c r="E887" s="59">
        <f t="shared" si="77"/>
        <v>5433.333333333333</v>
      </c>
      <c r="G887" s="32">
        <f t="shared" si="78"/>
        <v>27</v>
      </c>
      <c r="H887" s="498">
        <f t="shared" si="79"/>
        <v>4433.333333333333</v>
      </c>
      <c r="I887" s="501">
        <f t="shared" si="80"/>
        <v>4933.333333333333</v>
      </c>
      <c r="J887" s="499">
        <f t="shared" si="81"/>
        <v>5433.333333333333</v>
      </c>
      <c r="K887" s="498">
        <v>4500</v>
      </c>
      <c r="L887" s="501">
        <v>5000</v>
      </c>
      <c r="M887" s="500">
        <v>5500</v>
      </c>
      <c r="N887" s="498">
        <v>4500</v>
      </c>
      <c r="O887" s="501">
        <v>5000</v>
      </c>
      <c r="P887" s="500">
        <v>5500</v>
      </c>
      <c r="Q887" s="498">
        <v>4500</v>
      </c>
      <c r="R887" s="501">
        <v>5000</v>
      </c>
      <c r="S887" s="500">
        <v>5500</v>
      </c>
      <c r="T887" s="498">
        <v>4500</v>
      </c>
      <c r="U887" s="501">
        <v>5000</v>
      </c>
      <c r="V887" s="500">
        <v>5500</v>
      </c>
      <c r="W887" s="498">
        <v>4200</v>
      </c>
      <c r="X887" s="501">
        <v>4700</v>
      </c>
      <c r="Y887" s="500">
        <v>5200</v>
      </c>
      <c r="Z887" s="498">
        <v>4400</v>
      </c>
      <c r="AA887" s="501">
        <v>4900</v>
      </c>
      <c r="AB887" s="500">
        <v>5400</v>
      </c>
      <c r="AC887" s="498">
        <v>4500</v>
      </c>
      <c r="AD887" s="501">
        <v>5000</v>
      </c>
      <c r="AE887" s="500">
        <v>5500</v>
      </c>
      <c r="AF887" s="498">
        <v>4500</v>
      </c>
      <c r="AG887" s="501">
        <v>5000</v>
      </c>
      <c r="AH887" s="500">
        <v>5500</v>
      </c>
      <c r="AI887" s="501">
        <v>4300</v>
      </c>
      <c r="AJ887" s="501">
        <v>4800</v>
      </c>
      <c r="AK887" s="500">
        <v>5300</v>
      </c>
      <c r="AM887" s="103"/>
      <c r="AN887" s="103"/>
      <c r="AO887" s="103"/>
    </row>
    <row r="888" spans="1:41" s="11" customFormat="1" x14ac:dyDescent="0.25">
      <c r="A888" s="719"/>
      <c r="B888" s="28"/>
      <c r="C888" s="264" t="s">
        <v>719</v>
      </c>
      <c r="D888" s="496" t="s">
        <v>27</v>
      </c>
      <c r="E888" s="463">
        <f t="shared" si="77"/>
        <v>8433.3333333333339</v>
      </c>
      <c r="G888" s="265">
        <f t="shared" si="78"/>
        <v>27</v>
      </c>
      <c r="H888" s="489">
        <f t="shared" si="79"/>
        <v>7411.1111111111113</v>
      </c>
      <c r="I888" s="490">
        <f t="shared" si="80"/>
        <v>7833.333333333333</v>
      </c>
      <c r="J888" s="459">
        <f t="shared" si="81"/>
        <v>8433.3333333333339</v>
      </c>
      <c r="K888" s="489">
        <v>7350</v>
      </c>
      <c r="L888" s="490">
        <v>7900</v>
      </c>
      <c r="M888" s="491">
        <v>8500</v>
      </c>
      <c r="N888" s="489">
        <v>7500</v>
      </c>
      <c r="O888" s="490">
        <v>7900</v>
      </c>
      <c r="P888" s="491">
        <v>8500</v>
      </c>
      <c r="Q888" s="489">
        <v>7500</v>
      </c>
      <c r="R888" s="490">
        <v>7900</v>
      </c>
      <c r="S888" s="491">
        <v>8500</v>
      </c>
      <c r="T888" s="489">
        <v>7450</v>
      </c>
      <c r="U888" s="490">
        <v>7900</v>
      </c>
      <c r="V888" s="491">
        <v>8500</v>
      </c>
      <c r="W888" s="489">
        <v>7200</v>
      </c>
      <c r="X888" s="490">
        <v>7600</v>
      </c>
      <c r="Y888" s="491">
        <v>8200</v>
      </c>
      <c r="Z888" s="489">
        <v>7400</v>
      </c>
      <c r="AA888" s="490">
        <v>7800</v>
      </c>
      <c r="AB888" s="491">
        <v>8400</v>
      </c>
      <c r="AC888" s="489">
        <v>7500</v>
      </c>
      <c r="AD888" s="490">
        <v>7900</v>
      </c>
      <c r="AE888" s="491">
        <v>8500</v>
      </c>
      <c r="AF888" s="489">
        <v>7500</v>
      </c>
      <c r="AG888" s="490">
        <v>7900</v>
      </c>
      <c r="AH888" s="491">
        <v>8500</v>
      </c>
      <c r="AI888" s="490">
        <v>7300</v>
      </c>
      <c r="AJ888" s="490">
        <v>7700</v>
      </c>
      <c r="AK888" s="491">
        <v>8300</v>
      </c>
      <c r="AM888" s="103"/>
      <c r="AN888" s="103"/>
      <c r="AO888" s="103"/>
    </row>
    <row r="889" spans="1:41" s="11" customFormat="1" x14ac:dyDescent="0.25">
      <c r="A889" s="719"/>
      <c r="B889" s="28"/>
      <c r="C889" s="62" t="s">
        <v>718</v>
      </c>
      <c r="D889" s="31" t="s">
        <v>27</v>
      </c>
      <c r="E889" s="59">
        <f t="shared" si="77"/>
        <v>9933.3333333333339</v>
      </c>
      <c r="G889" s="32">
        <f t="shared" si="78"/>
        <v>27</v>
      </c>
      <c r="H889" s="498">
        <f t="shared" si="79"/>
        <v>8933.3333333333339</v>
      </c>
      <c r="I889" s="501">
        <f t="shared" si="80"/>
        <v>9133.3333333333339</v>
      </c>
      <c r="J889" s="499">
        <f t="shared" si="81"/>
        <v>9933.3333333333339</v>
      </c>
      <c r="K889" s="498">
        <v>9000</v>
      </c>
      <c r="L889" s="501">
        <v>9200</v>
      </c>
      <c r="M889" s="500">
        <v>10000</v>
      </c>
      <c r="N889" s="498">
        <v>9000</v>
      </c>
      <c r="O889" s="501">
        <v>9200</v>
      </c>
      <c r="P889" s="500">
        <v>10000</v>
      </c>
      <c r="Q889" s="498">
        <v>9000</v>
      </c>
      <c r="R889" s="501">
        <v>9200</v>
      </c>
      <c r="S889" s="500">
        <v>10000</v>
      </c>
      <c r="T889" s="498">
        <v>9000</v>
      </c>
      <c r="U889" s="501">
        <v>9200</v>
      </c>
      <c r="V889" s="500">
        <v>10000</v>
      </c>
      <c r="W889" s="498">
        <v>8700</v>
      </c>
      <c r="X889" s="501">
        <v>8900</v>
      </c>
      <c r="Y889" s="500">
        <v>9700</v>
      </c>
      <c r="Z889" s="498">
        <v>8900</v>
      </c>
      <c r="AA889" s="501">
        <v>9100</v>
      </c>
      <c r="AB889" s="500">
        <v>9900</v>
      </c>
      <c r="AC889" s="498">
        <v>9000</v>
      </c>
      <c r="AD889" s="501">
        <v>9200</v>
      </c>
      <c r="AE889" s="500">
        <v>10000</v>
      </c>
      <c r="AF889" s="498">
        <v>9000</v>
      </c>
      <c r="AG889" s="501">
        <v>9200</v>
      </c>
      <c r="AH889" s="500">
        <v>10000</v>
      </c>
      <c r="AI889" s="501">
        <v>8800</v>
      </c>
      <c r="AJ889" s="501">
        <v>9000</v>
      </c>
      <c r="AK889" s="500">
        <v>9800</v>
      </c>
      <c r="AM889" s="103"/>
      <c r="AN889" s="103"/>
      <c r="AO889" s="103"/>
    </row>
    <row r="890" spans="1:41" s="11" customFormat="1" x14ac:dyDescent="0.25">
      <c r="A890" s="719"/>
      <c r="B890" s="28"/>
      <c r="C890" s="264" t="s">
        <v>717</v>
      </c>
      <c r="D890" s="496" t="s">
        <v>27</v>
      </c>
      <c r="E890" s="463">
        <f t="shared" si="77"/>
        <v>12303.703333333333</v>
      </c>
      <c r="G890" s="265">
        <f t="shared" si="78"/>
        <v>27</v>
      </c>
      <c r="H890" s="489">
        <f t="shared" si="79"/>
        <v>10244.444444444445</v>
      </c>
      <c r="I890" s="490">
        <f t="shared" si="80"/>
        <v>10803.703333333333</v>
      </c>
      <c r="J890" s="459">
        <f t="shared" si="81"/>
        <v>12303.703333333333</v>
      </c>
      <c r="K890" s="489">
        <v>12100</v>
      </c>
      <c r="L890" s="490">
        <v>13000</v>
      </c>
      <c r="M890" s="491">
        <v>14500</v>
      </c>
      <c r="N890" s="489">
        <v>10000</v>
      </c>
      <c r="O890" s="490">
        <v>10500</v>
      </c>
      <c r="P890" s="491">
        <v>12000</v>
      </c>
      <c r="Q890" s="489">
        <v>10000</v>
      </c>
      <c r="R890" s="490">
        <v>10500</v>
      </c>
      <c r="S890" s="491">
        <v>12000</v>
      </c>
      <c r="T890" s="489">
        <v>10700</v>
      </c>
      <c r="U890" s="490">
        <v>11333.33</v>
      </c>
      <c r="V890" s="491">
        <v>12833.33</v>
      </c>
      <c r="W890" s="489">
        <v>9700</v>
      </c>
      <c r="X890" s="490">
        <v>10200</v>
      </c>
      <c r="Y890" s="491">
        <v>11700</v>
      </c>
      <c r="Z890" s="489">
        <v>9900</v>
      </c>
      <c r="AA890" s="490">
        <v>10400</v>
      </c>
      <c r="AB890" s="491">
        <v>11900</v>
      </c>
      <c r="AC890" s="489">
        <v>10000</v>
      </c>
      <c r="AD890" s="490">
        <v>10500</v>
      </c>
      <c r="AE890" s="491">
        <v>12000</v>
      </c>
      <c r="AF890" s="489">
        <v>10000</v>
      </c>
      <c r="AG890" s="490">
        <v>10500</v>
      </c>
      <c r="AH890" s="491">
        <v>12000</v>
      </c>
      <c r="AI890" s="490">
        <v>9800</v>
      </c>
      <c r="AJ890" s="490">
        <v>10300</v>
      </c>
      <c r="AK890" s="491">
        <v>11800</v>
      </c>
      <c r="AM890" s="103"/>
      <c r="AN890" s="103"/>
      <c r="AO890" s="103"/>
    </row>
    <row r="891" spans="1:41" s="11" customFormat="1" x14ac:dyDescent="0.25">
      <c r="A891" s="719"/>
      <c r="B891" s="28"/>
      <c r="C891" s="62" t="s">
        <v>726</v>
      </c>
      <c r="D891" s="31" t="s">
        <v>27</v>
      </c>
      <c r="E891" s="59">
        <f t="shared" si="77"/>
        <v>4183.333333333333</v>
      </c>
      <c r="G891" s="32">
        <f t="shared" si="78"/>
        <v>27</v>
      </c>
      <c r="H891" s="498">
        <f t="shared" si="79"/>
        <v>3433.3333333333335</v>
      </c>
      <c r="I891" s="501">
        <f t="shared" si="80"/>
        <v>3883.3333333333335</v>
      </c>
      <c r="J891" s="499">
        <f t="shared" si="81"/>
        <v>4183.333333333333</v>
      </c>
      <c r="K891" s="498">
        <v>3500</v>
      </c>
      <c r="L891" s="501">
        <v>3950</v>
      </c>
      <c r="M891" s="500">
        <v>4250</v>
      </c>
      <c r="N891" s="498">
        <v>3500</v>
      </c>
      <c r="O891" s="501">
        <v>3950</v>
      </c>
      <c r="P891" s="500">
        <v>4250</v>
      </c>
      <c r="Q891" s="498">
        <v>3500</v>
      </c>
      <c r="R891" s="501">
        <v>3950</v>
      </c>
      <c r="S891" s="500">
        <v>4250</v>
      </c>
      <c r="T891" s="498">
        <v>3500</v>
      </c>
      <c r="U891" s="501">
        <v>3950</v>
      </c>
      <c r="V891" s="500">
        <v>4250</v>
      </c>
      <c r="W891" s="498">
        <v>3200</v>
      </c>
      <c r="X891" s="501">
        <v>3650</v>
      </c>
      <c r="Y891" s="500">
        <v>3950</v>
      </c>
      <c r="Z891" s="498">
        <v>3400</v>
      </c>
      <c r="AA891" s="501">
        <v>3850</v>
      </c>
      <c r="AB891" s="500">
        <v>4150</v>
      </c>
      <c r="AC891" s="498">
        <v>3500</v>
      </c>
      <c r="AD891" s="501">
        <v>3950</v>
      </c>
      <c r="AE891" s="500">
        <v>4250</v>
      </c>
      <c r="AF891" s="498">
        <v>3500</v>
      </c>
      <c r="AG891" s="501">
        <v>3950</v>
      </c>
      <c r="AH891" s="500">
        <v>4250</v>
      </c>
      <c r="AI891" s="501">
        <v>3300</v>
      </c>
      <c r="AJ891" s="501">
        <v>3750</v>
      </c>
      <c r="AK891" s="500">
        <v>4050</v>
      </c>
      <c r="AM891" s="103"/>
      <c r="AN891" s="103"/>
      <c r="AO891" s="103"/>
    </row>
    <row r="892" spans="1:41" s="11" customFormat="1" x14ac:dyDescent="0.25">
      <c r="A892" s="719"/>
      <c r="B892" s="28"/>
      <c r="C892" s="264" t="s">
        <v>725</v>
      </c>
      <c r="D892" s="496" t="s">
        <v>27</v>
      </c>
      <c r="E892" s="463">
        <f t="shared" si="77"/>
        <v>5033.333333333333</v>
      </c>
      <c r="G892" s="265">
        <f t="shared" si="78"/>
        <v>27</v>
      </c>
      <c r="H892" s="489">
        <f t="shared" si="79"/>
        <v>4433.333333333333</v>
      </c>
      <c r="I892" s="490">
        <f t="shared" si="80"/>
        <v>4933.333333333333</v>
      </c>
      <c r="J892" s="459">
        <f t="shared" si="81"/>
        <v>5033.333333333333</v>
      </c>
      <c r="K892" s="489">
        <v>4500</v>
      </c>
      <c r="L892" s="490">
        <v>5000</v>
      </c>
      <c r="M892" s="491">
        <v>5100</v>
      </c>
      <c r="N892" s="489">
        <v>4500</v>
      </c>
      <c r="O892" s="490">
        <v>5000</v>
      </c>
      <c r="P892" s="491">
        <v>5100</v>
      </c>
      <c r="Q892" s="489">
        <v>4500</v>
      </c>
      <c r="R892" s="490">
        <v>5000</v>
      </c>
      <c r="S892" s="491">
        <v>5100</v>
      </c>
      <c r="T892" s="489">
        <v>4500</v>
      </c>
      <c r="U892" s="490">
        <v>5000</v>
      </c>
      <c r="V892" s="491">
        <v>5100</v>
      </c>
      <c r="W892" s="489">
        <v>4200</v>
      </c>
      <c r="X892" s="490">
        <v>4700</v>
      </c>
      <c r="Y892" s="491">
        <v>4800</v>
      </c>
      <c r="Z892" s="489">
        <v>4400</v>
      </c>
      <c r="AA892" s="490">
        <v>4900</v>
      </c>
      <c r="AB892" s="491">
        <v>5000</v>
      </c>
      <c r="AC892" s="489">
        <v>4500</v>
      </c>
      <c r="AD892" s="490">
        <v>5000</v>
      </c>
      <c r="AE892" s="491">
        <v>5100</v>
      </c>
      <c r="AF892" s="489">
        <v>4500</v>
      </c>
      <c r="AG892" s="490">
        <v>5000</v>
      </c>
      <c r="AH892" s="491">
        <v>5100</v>
      </c>
      <c r="AI892" s="490">
        <v>4300</v>
      </c>
      <c r="AJ892" s="490">
        <v>4800</v>
      </c>
      <c r="AK892" s="491">
        <v>4900</v>
      </c>
      <c r="AM892" s="103"/>
      <c r="AN892" s="103"/>
      <c r="AO892" s="103"/>
    </row>
    <row r="893" spans="1:41" s="11" customFormat="1" x14ac:dyDescent="0.25">
      <c r="A893" s="719"/>
      <c r="B893" s="28"/>
      <c r="C893" s="62" t="s">
        <v>724</v>
      </c>
      <c r="D893" s="31" t="s">
        <v>27</v>
      </c>
      <c r="E893" s="59">
        <f t="shared" si="77"/>
        <v>7433.333333333333</v>
      </c>
      <c r="G893" s="32">
        <f t="shared" si="78"/>
        <v>27</v>
      </c>
      <c r="H893" s="498">
        <f t="shared" si="79"/>
        <v>5633.333333333333</v>
      </c>
      <c r="I893" s="501">
        <f t="shared" si="80"/>
        <v>6533.333333333333</v>
      </c>
      <c r="J893" s="499">
        <f t="shared" si="81"/>
        <v>7433.333333333333</v>
      </c>
      <c r="K893" s="498">
        <v>5700</v>
      </c>
      <c r="L893" s="501">
        <v>6600</v>
      </c>
      <c r="M893" s="500">
        <v>7500</v>
      </c>
      <c r="N893" s="498">
        <v>5700</v>
      </c>
      <c r="O893" s="501">
        <v>6600</v>
      </c>
      <c r="P893" s="500">
        <v>7500</v>
      </c>
      <c r="Q893" s="498">
        <v>5700</v>
      </c>
      <c r="R893" s="501">
        <v>6600</v>
      </c>
      <c r="S893" s="500">
        <v>7500</v>
      </c>
      <c r="T893" s="498">
        <v>5700</v>
      </c>
      <c r="U893" s="501">
        <v>6600</v>
      </c>
      <c r="V893" s="500">
        <v>7500</v>
      </c>
      <c r="W893" s="498">
        <v>5400</v>
      </c>
      <c r="X893" s="501">
        <v>6300</v>
      </c>
      <c r="Y893" s="500">
        <v>7200</v>
      </c>
      <c r="Z893" s="498">
        <v>5600</v>
      </c>
      <c r="AA893" s="501">
        <v>6500</v>
      </c>
      <c r="AB893" s="500">
        <v>7400</v>
      </c>
      <c r="AC893" s="498">
        <v>5700</v>
      </c>
      <c r="AD893" s="501">
        <v>6600</v>
      </c>
      <c r="AE893" s="500">
        <v>7500</v>
      </c>
      <c r="AF893" s="498">
        <v>5700</v>
      </c>
      <c r="AG893" s="501">
        <v>6600</v>
      </c>
      <c r="AH893" s="500">
        <v>7500</v>
      </c>
      <c r="AI893" s="501">
        <v>5500</v>
      </c>
      <c r="AJ893" s="501">
        <v>6400</v>
      </c>
      <c r="AK893" s="500">
        <v>7300</v>
      </c>
      <c r="AM893" s="103"/>
      <c r="AN893" s="103"/>
      <c r="AO893" s="103"/>
    </row>
    <row r="894" spans="1:41" s="11" customFormat="1" x14ac:dyDescent="0.25">
      <c r="A894" s="719"/>
      <c r="B894" s="28"/>
      <c r="C894" s="264" t="s">
        <v>723</v>
      </c>
      <c r="D894" s="496" t="s">
        <v>27</v>
      </c>
      <c r="E894" s="463">
        <f t="shared" si="77"/>
        <v>9433.3333333333339</v>
      </c>
      <c r="G894" s="265">
        <f t="shared" si="78"/>
        <v>27</v>
      </c>
      <c r="H894" s="489">
        <f t="shared" si="79"/>
        <v>7533.333333333333</v>
      </c>
      <c r="I894" s="490">
        <f t="shared" si="80"/>
        <v>8433.3333333333339</v>
      </c>
      <c r="J894" s="459">
        <f t="shared" si="81"/>
        <v>9433.3333333333339</v>
      </c>
      <c r="K894" s="489">
        <v>7600</v>
      </c>
      <c r="L894" s="490">
        <v>8500</v>
      </c>
      <c r="M894" s="491">
        <v>9500</v>
      </c>
      <c r="N894" s="489">
        <v>7600</v>
      </c>
      <c r="O894" s="490">
        <v>8500</v>
      </c>
      <c r="P894" s="491">
        <v>9500</v>
      </c>
      <c r="Q894" s="489">
        <v>7600</v>
      </c>
      <c r="R894" s="490">
        <v>8500</v>
      </c>
      <c r="S894" s="491">
        <v>9500</v>
      </c>
      <c r="T894" s="489">
        <v>7600</v>
      </c>
      <c r="U894" s="490">
        <v>8500</v>
      </c>
      <c r="V894" s="491">
        <v>9500</v>
      </c>
      <c r="W894" s="489">
        <v>7300</v>
      </c>
      <c r="X894" s="490">
        <v>8200</v>
      </c>
      <c r="Y894" s="491">
        <v>9200</v>
      </c>
      <c r="Z894" s="489">
        <v>7500</v>
      </c>
      <c r="AA894" s="490">
        <v>8400</v>
      </c>
      <c r="AB894" s="491">
        <v>9400</v>
      </c>
      <c r="AC894" s="489">
        <v>7600</v>
      </c>
      <c r="AD894" s="490">
        <v>8500</v>
      </c>
      <c r="AE894" s="491">
        <v>9500</v>
      </c>
      <c r="AF894" s="489">
        <v>7600</v>
      </c>
      <c r="AG894" s="490">
        <v>8500</v>
      </c>
      <c r="AH894" s="491">
        <v>9500</v>
      </c>
      <c r="AI894" s="490">
        <v>7400</v>
      </c>
      <c r="AJ894" s="490">
        <v>8300</v>
      </c>
      <c r="AK894" s="491">
        <v>9300</v>
      </c>
      <c r="AM894" s="103"/>
      <c r="AN894" s="103"/>
      <c r="AO894" s="103"/>
    </row>
    <row r="895" spans="1:41" s="11" customFormat="1" ht="15.75" thickBot="1" x14ac:dyDescent="0.3">
      <c r="A895" s="720"/>
      <c r="B895" s="28"/>
      <c r="C895" s="453" t="s">
        <v>722</v>
      </c>
      <c r="D895" s="454" t="s">
        <v>27</v>
      </c>
      <c r="E895" s="455">
        <f t="shared" si="77"/>
        <v>11433.333333333334</v>
      </c>
      <c r="G895" s="36">
        <f t="shared" si="78"/>
        <v>27</v>
      </c>
      <c r="H895" s="529">
        <f t="shared" si="79"/>
        <v>9433.3333333333339</v>
      </c>
      <c r="I895" s="532">
        <f t="shared" si="80"/>
        <v>9933.3333333333339</v>
      </c>
      <c r="J895" s="530">
        <f t="shared" si="81"/>
        <v>11433.333333333334</v>
      </c>
      <c r="K895" s="529">
        <v>9500</v>
      </c>
      <c r="L895" s="532">
        <v>10000</v>
      </c>
      <c r="M895" s="531">
        <v>11500</v>
      </c>
      <c r="N895" s="529">
        <v>9500</v>
      </c>
      <c r="O895" s="532">
        <v>10000</v>
      </c>
      <c r="P895" s="531">
        <v>11500</v>
      </c>
      <c r="Q895" s="529">
        <v>9500</v>
      </c>
      <c r="R895" s="532">
        <v>10000</v>
      </c>
      <c r="S895" s="531">
        <v>11500</v>
      </c>
      <c r="T895" s="529">
        <v>9500</v>
      </c>
      <c r="U895" s="532">
        <v>10000</v>
      </c>
      <c r="V895" s="531">
        <v>11500</v>
      </c>
      <c r="W895" s="529">
        <v>9200</v>
      </c>
      <c r="X895" s="532">
        <v>9700</v>
      </c>
      <c r="Y895" s="531">
        <v>11200</v>
      </c>
      <c r="Z895" s="529">
        <v>9400</v>
      </c>
      <c r="AA895" s="532">
        <v>9900</v>
      </c>
      <c r="AB895" s="531">
        <v>11400</v>
      </c>
      <c r="AC895" s="529">
        <v>9500</v>
      </c>
      <c r="AD895" s="532">
        <v>10000</v>
      </c>
      <c r="AE895" s="531">
        <v>11500</v>
      </c>
      <c r="AF895" s="529">
        <v>9500</v>
      </c>
      <c r="AG895" s="532">
        <v>10000</v>
      </c>
      <c r="AH895" s="531">
        <v>11500</v>
      </c>
      <c r="AI895" s="532">
        <v>9300</v>
      </c>
      <c r="AJ895" s="532">
        <v>9800</v>
      </c>
      <c r="AK895" s="531">
        <v>11300</v>
      </c>
      <c r="AM895" s="103"/>
      <c r="AN895" s="103"/>
      <c r="AO895" s="103"/>
    </row>
    <row r="896" spans="1:41" s="11" customFormat="1" x14ac:dyDescent="0.25">
      <c r="A896" s="718" t="s">
        <v>1585</v>
      </c>
      <c r="B896" s="28"/>
      <c r="C896" s="264" t="s">
        <v>1501</v>
      </c>
      <c r="D896" s="496" t="s">
        <v>27</v>
      </c>
      <c r="E896" s="463">
        <f t="shared" si="77"/>
        <v>5112.9633333333331</v>
      </c>
      <c r="G896" s="265">
        <f t="shared" si="78"/>
        <v>27</v>
      </c>
      <c r="H896" s="489">
        <f t="shared" si="79"/>
        <v>4433.333333333333</v>
      </c>
      <c r="I896" s="490">
        <f t="shared" si="80"/>
        <v>4683.333333333333</v>
      </c>
      <c r="J896" s="459">
        <f t="shared" si="81"/>
        <v>5112.9633333333331</v>
      </c>
      <c r="K896" s="489">
        <v>4500</v>
      </c>
      <c r="L896" s="490">
        <v>4750</v>
      </c>
      <c r="M896" s="491">
        <v>5250</v>
      </c>
      <c r="N896" s="489">
        <v>4500</v>
      </c>
      <c r="O896" s="490">
        <v>4750</v>
      </c>
      <c r="P896" s="491">
        <v>5150</v>
      </c>
      <c r="Q896" s="489">
        <v>4500</v>
      </c>
      <c r="R896" s="490">
        <v>4750</v>
      </c>
      <c r="S896" s="491">
        <v>5250</v>
      </c>
      <c r="T896" s="489">
        <v>4500</v>
      </c>
      <c r="U896" s="490">
        <v>4750</v>
      </c>
      <c r="V896" s="491">
        <v>5216.67</v>
      </c>
      <c r="W896" s="489">
        <v>4200</v>
      </c>
      <c r="X896" s="490">
        <v>4450</v>
      </c>
      <c r="Y896" s="491">
        <v>4850</v>
      </c>
      <c r="Z896" s="489">
        <v>4400</v>
      </c>
      <c r="AA896" s="490">
        <v>4650</v>
      </c>
      <c r="AB896" s="491">
        <v>5050</v>
      </c>
      <c r="AC896" s="489">
        <v>4500</v>
      </c>
      <c r="AD896" s="490">
        <v>4750</v>
      </c>
      <c r="AE896" s="491">
        <v>5150</v>
      </c>
      <c r="AF896" s="489">
        <v>4500</v>
      </c>
      <c r="AG896" s="490">
        <v>4750</v>
      </c>
      <c r="AH896" s="491">
        <v>5150</v>
      </c>
      <c r="AI896" s="490">
        <v>4300</v>
      </c>
      <c r="AJ896" s="490">
        <v>4550</v>
      </c>
      <c r="AK896" s="491">
        <v>4950</v>
      </c>
      <c r="AM896" s="103"/>
      <c r="AN896" s="103"/>
      <c r="AO896" s="103"/>
    </row>
    <row r="897" spans="1:41" s="11" customFormat="1" x14ac:dyDescent="0.25">
      <c r="A897" s="719"/>
      <c r="B897" s="28"/>
      <c r="C897" s="62" t="s">
        <v>1502</v>
      </c>
      <c r="D897" s="31" t="s">
        <v>27</v>
      </c>
      <c r="E897" s="59">
        <f t="shared" si="77"/>
        <v>9038.8888888888887</v>
      </c>
      <c r="G897" s="32">
        <f t="shared" si="78"/>
        <v>27</v>
      </c>
      <c r="H897" s="498">
        <f t="shared" si="79"/>
        <v>7438.8888888888887</v>
      </c>
      <c r="I897" s="501">
        <f t="shared" si="80"/>
        <v>8044.4444444444443</v>
      </c>
      <c r="J897" s="499">
        <f t="shared" si="81"/>
        <v>9038.8888888888887</v>
      </c>
      <c r="K897" s="498">
        <v>7500</v>
      </c>
      <c r="L897" s="501">
        <v>8100</v>
      </c>
      <c r="M897" s="500">
        <v>9100</v>
      </c>
      <c r="N897" s="498">
        <v>7500</v>
      </c>
      <c r="O897" s="501">
        <v>8100</v>
      </c>
      <c r="P897" s="500">
        <v>9100</v>
      </c>
      <c r="Q897" s="498">
        <v>7500</v>
      </c>
      <c r="R897" s="501">
        <v>8100</v>
      </c>
      <c r="S897" s="500">
        <v>9100</v>
      </c>
      <c r="T897" s="498">
        <v>7500</v>
      </c>
      <c r="U897" s="501">
        <v>8100</v>
      </c>
      <c r="V897" s="500">
        <v>9100</v>
      </c>
      <c r="W897" s="498">
        <v>7200</v>
      </c>
      <c r="X897" s="501">
        <v>7800</v>
      </c>
      <c r="Y897" s="500">
        <v>8800</v>
      </c>
      <c r="Z897" s="498">
        <v>7400</v>
      </c>
      <c r="AA897" s="501">
        <v>8000</v>
      </c>
      <c r="AB897" s="500">
        <v>9000</v>
      </c>
      <c r="AC897" s="498">
        <v>7500</v>
      </c>
      <c r="AD897" s="501">
        <v>8100</v>
      </c>
      <c r="AE897" s="500">
        <v>9100</v>
      </c>
      <c r="AF897" s="498">
        <v>7550</v>
      </c>
      <c r="AG897" s="501">
        <v>8200</v>
      </c>
      <c r="AH897" s="500">
        <v>9150</v>
      </c>
      <c r="AI897" s="501">
        <v>7300</v>
      </c>
      <c r="AJ897" s="501">
        <v>7900</v>
      </c>
      <c r="AK897" s="500">
        <v>8900</v>
      </c>
      <c r="AM897" s="103"/>
      <c r="AN897" s="103"/>
      <c r="AO897" s="103"/>
    </row>
    <row r="898" spans="1:41" s="11" customFormat="1" x14ac:dyDescent="0.25">
      <c r="A898" s="719"/>
      <c r="B898" s="28"/>
      <c r="C898" s="264" t="s">
        <v>1503</v>
      </c>
      <c r="D898" s="496" t="s">
        <v>27</v>
      </c>
      <c r="E898" s="463">
        <f t="shared" si="77"/>
        <v>13933.333333333334</v>
      </c>
      <c r="G898" s="265">
        <f t="shared" si="78"/>
        <v>27</v>
      </c>
      <c r="H898" s="489">
        <f t="shared" si="79"/>
        <v>10377.777777777777</v>
      </c>
      <c r="I898" s="490">
        <f t="shared" si="80"/>
        <v>12433.333333333334</v>
      </c>
      <c r="J898" s="459">
        <f t="shared" si="81"/>
        <v>13933.333333333334</v>
      </c>
      <c r="K898" s="489">
        <v>10500</v>
      </c>
      <c r="L898" s="490">
        <v>12500</v>
      </c>
      <c r="M898" s="491">
        <v>14000</v>
      </c>
      <c r="N898" s="489">
        <v>10500</v>
      </c>
      <c r="O898" s="490">
        <v>12500</v>
      </c>
      <c r="P898" s="491">
        <v>14000</v>
      </c>
      <c r="Q898" s="489">
        <v>10500</v>
      </c>
      <c r="R898" s="490">
        <v>12500</v>
      </c>
      <c r="S898" s="491">
        <v>14000</v>
      </c>
      <c r="T898" s="489">
        <v>10500</v>
      </c>
      <c r="U898" s="490">
        <v>12500</v>
      </c>
      <c r="V898" s="491">
        <v>14000</v>
      </c>
      <c r="W898" s="489">
        <v>10200</v>
      </c>
      <c r="X898" s="490">
        <v>12200</v>
      </c>
      <c r="Y898" s="491">
        <v>13700</v>
      </c>
      <c r="Z898" s="489">
        <v>10400</v>
      </c>
      <c r="AA898" s="490">
        <v>12400</v>
      </c>
      <c r="AB898" s="491">
        <v>13900</v>
      </c>
      <c r="AC898" s="489">
        <v>10500</v>
      </c>
      <c r="AD898" s="490">
        <v>12500</v>
      </c>
      <c r="AE898" s="491">
        <v>14000</v>
      </c>
      <c r="AF898" s="489">
        <v>10000</v>
      </c>
      <c r="AG898" s="490">
        <v>12500</v>
      </c>
      <c r="AH898" s="491">
        <v>14000</v>
      </c>
      <c r="AI898" s="490">
        <v>10300</v>
      </c>
      <c r="AJ898" s="490">
        <v>12300</v>
      </c>
      <c r="AK898" s="491">
        <v>13800</v>
      </c>
      <c r="AM898" s="103"/>
      <c r="AN898" s="103"/>
      <c r="AO898" s="103"/>
    </row>
    <row r="899" spans="1:41" s="11" customFormat="1" x14ac:dyDescent="0.25">
      <c r="A899" s="719"/>
      <c r="B899" s="28"/>
      <c r="C899" s="62" t="s">
        <v>743</v>
      </c>
      <c r="D899" s="31" t="s">
        <v>27</v>
      </c>
      <c r="E899" s="59">
        <f t="shared" si="77"/>
        <v>14988.888888888889</v>
      </c>
      <c r="G899" s="32">
        <f t="shared" si="78"/>
        <v>27</v>
      </c>
      <c r="H899" s="498">
        <f t="shared" si="79"/>
        <v>12933.333333333334</v>
      </c>
      <c r="I899" s="501">
        <f t="shared" si="80"/>
        <v>14433.333333333334</v>
      </c>
      <c r="J899" s="499">
        <f t="shared" si="81"/>
        <v>14988.888888888889</v>
      </c>
      <c r="K899" s="498">
        <v>13000</v>
      </c>
      <c r="L899" s="501">
        <v>14500</v>
      </c>
      <c r="M899" s="500">
        <v>15000</v>
      </c>
      <c r="N899" s="498">
        <v>13000</v>
      </c>
      <c r="O899" s="501">
        <v>14500</v>
      </c>
      <c r="P899" s="500">
        <v>15000</v>
      </c>
      <c r="Q899" s="498">
        <v>13000</v>
      </c>
      <c r="R899" s="501">
        <v>14500</v>
      </c>
      <c r="S899" s="500">
        <v>15000</v>
      </c>
      <c r="T899" s="498">
        <v>13000</v>
      </c>
      <c r="U899" s="501">
        <v>14500</v>
      </c>
      <c r="V899" s="500">
        <v>15000</v>
      </c>
      <c r="W899" s="498">
        <v>12700</v>
      </c>
      <c r="X899" s="501">
        <v>14200</v>
      </c>
      <c r="Y899" s="500">
        <v>14700</v>
      </c>
      <c r="Z899" s="498">
        <v>12900</v>
      </c>
      <c r="AA899" s="501">
        <v>14400</v>
      </c>
      <c r="AB899" s="500">
        <v>14900</v>
      </c>
      <c r="AC899" s="498">
        <v>13000</v>
      </c>
      <c r="AD899" s="501">
        <v>14500</v>
      </c>
      <c r="AE899" s="500">
        <v>15000</v>
      </c>
      <c r="AF899" s="498">
        <v>13000</v>
      </c>
      <c r="AG899" s="501">
        <v>14500</v>
      </c>
      <c r="AH899" s="500">
        <v>15500</v>
      </c>
      <c r="AI899" s="501">
        <v>12800</v>
      </c>
      <c r="AJ899" s="501">
        <v>14300</v>
      </c>
      <c r="AK899" s="500">
        <v>14800</v>
      </c>
      <c r="AM899" s="103"/>
      <c r="AN899" s="103"/>
      <c r="AO899" s="103"/>
    </row>
    <row r="900" spans="1:41" s="11" customFormat="1" x14ac:dyDescent="0.25">
      <c r="A900" s="719"/>
      <c r="B900" s="28"/>
      <c r="C900" s="264" t="s">
        <v>742</v>
      </c>
      <c r="D900" s="496" t="s">
        <v>27</v>
      </c>
      <c r="E900" s="463">
        <f t="shared" si="77"/>
        <v>17933.333333333332</v>
      </c>
      <c r="G900" s="265">
        <f t="shared" si="78"/>
        <v>27</v>
      </c>
      <c r="H900" s="489">
        <f t="shared" si="79"/>
        <v>14433.333333333334</v>
      </c>
      <c r="I900" s="490">
        <f t="shared" si="80"/>
        <v>15333.333333333334</v>
      </c>
      <c r="J900" s="459">
        <f t="shared" si="81"/>
        <v>17933.333333333332</v>
      </c>
      <c r="K900" s="489">
        <v>14500</v>
      </c>
      <c r="L900" s="490">
        <v>15400</v>
      </c>
      <c r="M900" s="491">
        <v>18000</v>
      </c>
      <c r="N900" s="489">
        <v>14500</v>
      </c>
      <c r="O900" s="490">
        <v>15400</v>
      </c>
      <c r="P900" s="491">
        <v>18000</v>
      </c>
      <c r="Q900" s="489">
        <v>14500</v>
      </c>
      <c r="R900" s="490">
        <v>15400</v>
      </c>
      <c r="S900" s="491">
        <v>18000</v>
      </c>
      <c r="T900" s="489">
        <v>14500</v>
      </c>
      <c r="U900" s="490">
        <v>15400</v>
      </c>
      <c r="V900" s="491">
        <v>18000</v>
      </c>
      <c r="W900" s="489">
        <v>14200</v>
      </c>
      <c r="X900" s="490">
        <v>15100</v>
      </c>
      <c r="Y900" s="491">
        <v>17700</v>
      </c>
      <c r="Z900" s="489">
        <v>14400</v>
      </c>
      <c r="AA900" s="490">
        <v>15300</v>
      </c>
      <c r="AB900" s="491">
        <v>17900</v>
      </c>
      <c r="AC900" s="489">
        <v>14500</v>
      </c>
      <c r="AD900" s="490">
        <v>15400</v>
      </c>
      <c r="AE900" s="491">
        <v>18000</v>
      </c>
      <c r="AF900" s="489">
        <v>14500</v>
      </c>
      <c r="AG900" s="490">
        <v>15400</v>
      </c>
      <c r="AH900" s="491">
        <v>18000</v>
      </c>
      <c r="AI900" s="490">
        <v>14300</v>
      </c>
      <c r="AJ900" s="490">
        <v>15200</v>
      </c>
      <c r="AK900" s="491">
        <v>17800</v>
      </c>
      <c r="AM900" s="103"/>
      <c r="AN900" s="103"/>
      <c r="AO900" s="103"/>
    </row>
    <row r="901" spans="1:41" s="11" customFormat="1" x14ac:dyDescent="0.25">
      <c r="A901" s="719"/>
      <c r="B901" s="28"/>
      <c r="C901" s="62" t="s">
        <v>758</v>
      </c>
      <c r="D901" s="31" t="s">
        <v>27</v>
      </c>
      <c r="E901" s="59">
        <f t="shared" si="77"/>
        <v>5185.1855555555558</v>
      </c>
      <c r="G901" s="32">
        <f t="shared" si="78"/>
        <v>27</v>
      </c>
      <c r="H901" s="498">
        <f t="shared" si="79"/>
        <v>4522.2222222222226</v>
      </c>
      <c r="I901" s="501">
        <f t="shared" si="80"/>
        <v>4740.7411111111105</v>
      </c>
      <c r="J901" s="499">
        <f t="shared" si="81"/>
        <v>5185.1855555555558</v>
      </c>
      <c r="K901" s="498">
        <v>4700</v>
      </c>
      <c r="L901" s="501">
        <v>4850</v>
      </c>
      <c r="M901" s="500">
        <v>5400</v>
      </c>
      <c r="N901" s="498">
        <v>4600</v>
      </c>
      <c r="O901" s="501">
        <v>4800</v>
      </c>
      <c r="P901" s="500">
        <v>5200</v>
      </c>
      <c r="Q901" s="498">
        <v>4650</v>
      </c>
      <c r="R901" s="501">
        <v>4800</v>
      </c>
      <c r="S901" s="500">
        <v>5350</v>
      </c>
      <c r="T901" s="498">
        <v>4650</v>
      </c>
      <c r="U901" s="501">
        <v>4816.67</v>
      </c>
      <c r="V901" s="500">
        <v>5316.67</v>
      </c>
      <c r="W901" s="498">
        <v>4300</v>
      </c>
      <c r="X901" s="501">
        <v>4500</v>
      </c>
      <c r="Y901" s="500">
        <v>4900</v>
      </c>
      <c r="Z901" s="498">
        <v>4500</v>
      </c>
      <c r="AA901" s="501">
        <v>4700</v>
      </c>
      <c r="AB901" s="500">
        <v>5100</v>
      </c>
      <c r="AC901" s="498">
        <v>4400</v>
      </c>
      <c r="AD901" s="501">
        <v>4800</v>
      </c>
      <c r="AE901" s="500">
        <v>5200</v>
      </c>
      <c r="AF901" s="498">
        <v>4500</v>
      </c>
      <c r="AG901" s="501">
        <v>4800</v>
      </c>
      <c r="AH901" s="500">
        <v>5200</v>
      </c>
      <c r="AI901" s="501">
        <v>4400</v>
      </c>
      <c r="AJ901" s="501">
        <v>4600</v>
      </c>
      <c r="AK901" s="500">
        <v>5000</v>
      </c>
      <c r="AM901" s="103"/>
      <c r="AN901" s="103"/>
      <c r="AO901" s="103"/>
    </row>
    <row r="902" spans="1:41" s="11" customFormat="1" x14ac:dyDescent="0.25">
      <c r="A902" s="719"/>
      <c r="B902" s="28"/>
      <c r="C902" s="264" t="s">
        <v>757</v>
      </c>
      <c r="D902" s="496" t="s">
        <v>27</v>
      </c>
      <c r="E902" s="463">
        <f t="shared" si="77"/>
        <v>8707.4077777777784</v>
      </c>
      <c r="G902" s="265">
        <f t="shared" si="78"/>
        <v>27</v>
      </c>
      <c r="H902" s="489">
        <f t="shared" si="79"/>
        <v>7561.1111111111113</v>
      </c>
      <c r="I902" s="490">
        <f t="shared" si="80"/>
        <v>7670.37</v>
      </c>
      <c r="J902" s="459">
        <f t="shared" si="81"/>
        <v>8707.4077777777784</v>
      </c>
      <c r="K902" s="489">
        <v>7750</v>
      </c>
      <c r="L902" s="490">
        <v>8350</v>
      </c>
      <c r="M902" s="491">
        <v>9400</v>
      </c>
      <c r="N902" s="489">
        <v>7650</v>
      </c>
      <c r="O902" s="490">
        <v>7500</v>
      </c>
      <c r="P902" s="491">
        <v>8500</v>
      </c>
      <c r="Q902" s="489">
        <v>7700</v>
      </c>
      <c r="R902" s="490">
        <v>8250</v>
      </c>
      <c r="S902" s="491">
        <v>9450</v>
      </c>
      <c r="T902" s="489">
        <v>7700</v>
      </c>
      <c r="U902" s="490">
        <v>8033.33</v>
      </c>
      <c r="V902" s="491">
        <v>9116.67</v>
      </c>
      <c r="W902" s="489">
        <v>7350</v>
      </c>
      <c r="X902" s="490">
        <v>7200</v>
      </c>
      <c r="Y902" s="491">
        <v>8200</v>
      </c>
      <c r="Z902" s="489">
        <v>7550</v>
      </c>
      <c r="AA902" s="490">
        <v>7400</v>
      </c>
      <c r="AB902" s="491">
        <v>8400</v>
      </c>
      <c r="AC902" s="489">
        <v>7400</v>
      </c>
      <c r="AD902" s="490">
        <v>7500</v>
      </c>
      <c r="AE902" s="491">
        <v>8500</v>
      </c>
      <c r="AF902" s="489">
        <v>7500</v>
      </c>
      <c r="AG902" s="490">
        <v>7500</v>
      </c>
      <c r="AH902" s="491">
        <v>8500</v>
      </c>
      <c r="AI902" s="490">
        <v>7450</v>
      </c>
      <c r="AJ902" s="490">
        <v>7300</v>
      </c>
      <c r="AK902" s="491">
        <v>8300</v>
      </c>
      <c r="AM902" s="103"/>
      <c r="AN902" s="103"/>
      <c r="AO902" s="103"/>
    </row>
    <row r="903" spans="1:41" s="11" customFormat="1" x14ac:dyDescent="0.25">
      <c r="A903" s="719"/>
      <c r="B903" s="28"/>
      <c r="C903" s="62" t="s">
        <v>756</v>
      </c>
      <c r="D903" s="31" t="s">
        <v>27</v>
      </c>
      <c r="E903" s="59">
        <f t="shared" si="77"/>
        <v>14044.444444444445</v>
      </c>
      <c r="G903" s="32">
        <f t="shared" si="78"/>
        <v>27</v>
      </c>
      <c r="H903" s="498">
        <f t="shared" si="79"/>
        <v>10637.036666666667</v>
      </c>
      <c r="I903" s="501">
        <f t="shared" si="80"/>
        <v>12379.63</v>
      </c>
      <c r="J903" s="499">
        <f t="shared" si="81"/>
        <v>14044.444444444445</v>
      </c>
      <c r="K903" s="498">
        <v>11000</v>
      </c>
      <c r="L903" s="501">
        <v>12700</v>
      </c>
      <c r="M903" s="500">
        <v>14400</v>
      </c>
      <c r="N903" s="498">
        <v>10900</v>
      </c>
      <c r="O903" s="501">
        <v>12350</v>
      </c>
      <c r="P903" s="500">
        <v>14000</v>
      </c>
      <c r="Q903" s="498">
        <v>10900</v>
      </c>
      <c r="R903" s="501">
        <v>12650</v>
      </c>
      <c r="S903" s="500">
        <v>14350</v>
      </c>
      <c r="T903" s="498">
        <v>10933.33</v>
      </c>
      <c r="U903" s="501">
        <v>12566.67</v>
      </c>
      <c r="V903" s="500">
        <v>14250</v>
      </c>
      <c r="W903" s="498">
        <v>10600</v>
      </c>
      <c r="X903" s="501">
        <v>12050</v>
      </c>
      <c r="Y903" s="500">
        <v>13700</v>
      </c>
      <c r="Z903" s="498">
        <v>10800</v>
      </c>
      <c r="AA903" s="501">
        <v>12250</v>
      </c>
      <c r="AB903" s="500">
        <v>13900</v>
      </c>
      <c r="AC903" s="498">
        <v>9900</v>
      </c>
      <c r="AD903" s="501">
        <v>12350</v>
      </c>
      <c r="AE903" s="500">
        <v>14000</v>
      </c>
      <c r="AF903" s="498">
        <v>10000</v>
      </c>
      <c r="AG903" s="501">
        <v>12350</v>
      </c>
      <c r="AH903" s="500">
        <v>14000</v>
      </c>
      <c r="AI903" s="501">
        <v>10700</v>
      </c>
      <c r="AJ903" s="501">
        <v>12150</v>
      </c>
      <c r="AK903" s="500">
        <v>13800</v>
      </c>
      <c r="AM903" s="103"/>
      <c r="AN903" s="103"/>
      <c r="AO903" s="103"/>
    </row>
    <row r="904" spans="1:41" s="11" customFormat="1" x14ac:dyDescent="0.25">
      <c r="A904" s="719"/>
      <c r="B904" s="28"/>
      <c r="C904" s="264" t="s">
        <v>755</v>
      </c>
      <c r="D904" s="496" t="s">
        <v>27</v>
      </c>
      <c r="E904" s="463">
        <f t="shared" si="77"/>
        <v>15624.074444444443</v>
      </c>
      <c r="G904" s="265">
        <f t="shared" si="78"/>
        <v>27</v>
      </c>
      <c r="H904" s="489">
        <f t="shared" si="79"/>
        <v>12896.296666666667</v>
      </c>
      <c r="I904" s="490">
        <f t="shared" si="80"/>
        <v>14529.63</v>
      </c>
      <c r="J904" s="459">
        <f t="shared" si="81"/>
        <v>15624.074444444443</v>
      </c>
      <c r="K904" s="489">
        <v>13000</v>
      </c>
      <c r="L904" s="490">
        <v>14950</v>
      </c>
      <c r="M904" s="491">
        <v>16100</v>
      </c>
      <c r="N904" s="489">
        <v>12900</v>
      </c>
      <c r="O904" s="490">
        <v>14500</v>
      </c>
      <c r="P904" s="491">
        <v>15550</v>
      </c>
      <c r="Q904" s="489">
        <v>13150</v>
      </c>
      <c r="R904" s="490">
        <v>14700</v>
      </c>
      <c r="S904" s="491">
        <v>15950</v>
      </c>
      <c r="T904" s="489">
        <v>13016.67</v>
      </c>
      <c r="U904" s="490">
        <v>14716.67</v>
      </c>
      <c r="V904" s="491">
        <v>15866.67</v>
      </c>
      <c r="W904" s="489">
        <v>12600</v>
      </c>
      <c r="X904" s="490">
        <v>14200</v>
      </c>
      <c r="Y904" s="491">
        <v>15250</v>
      </c>
      <c r="Z904" s="489">
        <v>12800</v>
      </c>
      <c r="AA904" s="490">
        <v>14400</v>
      </c>
      <c r="AB904" s="491">
        <v>15450</v>
      </c>
      <c r="AC904" s="489">
        <v>12900</v>
      </c>
      <c r="AD904" s="490">
        <v>14500</v>
      </c>
      <c r="AE904" s="491">
        <v>15550</v>
      </c>
      <c r="AF904" s="489">
        <v>13000</v>
      </c>
      <c r="AG904" s="490">
        <v>14500</v>
      </c>
      <c r="AH904" s="491">
        <v>15550</v>
      </c>
      <c r="AI904" s="490">
        <v>12700</v>
      </c>
      <c r="AJ904" s="490">
        <v>14300</v>
      </c>
      <c r="AK904" s="491">
        <v>15350</v>
      </c>
      <c r="AM904" s="103"/>
      <c r="AN904" s="103"/>
      <c r="AO904" s="103"/>
    </row>
    <row r="905" spans="1:41" s="11" customFormat="1" x14ac:dyDescent="0.25">
      <c r="A905" s="719"/>
      <c r="B905" s="28"/>
      <c r="C905" s="62" t="s">
        <v>754</v>
      </c>
      <c r="D905" s="31" t="s">
        <v>27</v>
      </c>
      <c r="E905" s="59">
        <f t="shared" si="77"/>
        <v>17933.333333333332</v>
      </c>
      <c r="G905" s="32">
        <f t="shared" si="78"/>
        <v>27</v>
      </c>
      <c r="H905" s="498">
        <f t="shared" si="79"/>
        <v>14703.703333333335</v>
      </c>
      <c r="I905" s="501">
        <f t="shared" si="80"/>
        <v>15507.407777777777</v>
      </c>
      <c r="J905" s="499">
        <f t="shared" si="81"/>
        <v>17933.333333333332</v>
      </c>
      <c r="K905" s="498">
        <v>15000</v>
      </c>
      <c r="L905" s="501">
        <v>16000</v>
      </c>
      <c r="M905" s="500">
        <v>18000</v>
      </c>
      <c r="N905" s="498">
        <v>14900</v>
      </c>
      <c r="O905" s="501">
        <v>15500</v>
      </c>
      <c r="P905" s="500">
        <v>18000</v>
      </c>
      <c r="Q905" s="498">
        <v>14600</v>
      </c>
      <c r="R905" s="501">
        <v>15500</v>
      </c>
      <c r="S905" s="500">
        <v>18000</v>
      </c>
      <c r="T905" s="498">
        <v>14833.33</v>
      </c>
      <c r="U905" s="501">
        <v>15666.67</v>
      </c>
      <c r="V905" s="500">
        <v>18000</v>
      </c>
      <c r="W905" s="498">
        <v>14600</v>
      </c>
      <c r="X905" s="501">
        <v>15200</v>
      </c>
      <c r="Y905" s="500">
        <v>17700</v>
      </c>
      <c r="Z905" s="498">
        <v>14800</v>
      </c>
      <c r="AA905" s="501">
        <v>15400</v>
      </c>
      <c r="AB905" s="500">
        <v>17900</v>
      </c>
      <c r="AC905" s="498">
        <v>14400</v>
      </c>
      <c r="AD905" s="501">
        <v>15500</v>
      </c>
      <c r="AE905" s="500">
        <v>18000</v>
      </c>
      <c r="AF905" s="498">
        <v>14500</v>
      </c>
      <c r="AG905" s="501">
        <v>15500</v>
      </c>
      <c r="AH905" s="500">
        <v>18000</v>
      </c>
      <c r="AI905" s="501">
        <v>14700</v>
      </c>
      <c r="AJ905" s="501">
        <v>15300</v>
      </c>
      <c r="AK905" s="500">
        <v>17800</v>
      </c>
      <c r="AM905" s="103"/>
      <c r="AN905" s="103"/>
      <c r="AO905" s="103"/>
    </row>
    <row r="906" spans="1:41" s="11" customFormat="1" x14ac:dyDescent="0.25">
      <c r="A906" s="719"/>
      <c r="B906" s="28"/>
      <c r="C906" s="264" t="s">
        <v>748</v>
      </c>
      <c r="D906" s="496" t="s">
        <v>75</v>
      </c>
      <c r="E906" s="463">
        <f t="shared" si="77"/>
        <v>5590.7411111111105</v>
      </c>
      <c r="G906" s="265">
        <f t="shared" si="78"/>
        <v>27</v>
      </c>
      <c r="H906" s="489">
        <f t="shared" si="79"/>
        <v>4796.2966666666662</v>
      </c>
      <c r="I906" s="490">
        <f t="shared" si="80"/>
        <v>5383.333333333333</v>
      </c>
      <c r="J906" s="459">
        <f t="shared" si="81"/>
        <v>5590.7411111111105</v>
      </c>
      <c r="K906" s="489">
        <v>4900</v>
      </c>
      <c r="L906" s="490">
        <v>5450</v>
      </c>
      <c r="M906" s="491">
        <v>5700</v>
      </c>
      <c r="N906" s="489">
        <v>4800</v>
      </c>
      <c r="O906" s="490">
        <v>5450</v>
      </c>
      <c r="P906" s="491">
        <v>5650</v>
      </c>
      <c r="Q906" s="489">
        <v>4900</v>
      </c>
      <c r="R906" s="490">
        <v>5450</v>
      </c>
      <c r="S906" s="491">
        <v>5650</v>
      </c>
      <c r="T906" s="489">
        <v>4866.67</v>
      </c>
      <c r="U906" s="490">
        <v>5450</v>
      </c>
      <c r="V906" s="491">
        <v>5666.67</v>
      </c>
      <c r="W906" s="489">
        <v>4500</v>
      </c>
      <c r="X906" s="490">
        <v>5150</v>
      </c>
      <c r="Y906" s="491">
        <v>5350</v>
      </c>
      <c r="Z906" s="489">
        <v>4700</v>
      </c>
      <c r="AA906" s="490">
        <v>5350</v>
      </c>
      <c r="AB906" s="491">
        <v>5550</v>
      </c>
      <c r="AC906" s="489">
        <v>4900</v>
      </c>
      <c r="AD906" s="490">
        <v>5450</v>
      </c>
      <c r="AE906" s="491">
        <v>5650</v>
      </c>
      <c r="AF906" s="489">
        <v>5000</v>
      </c>
      <c r="AG906" s="490">
        <v>5450</v>
      </c>
      <c r="AH906" s="491">
        <v>5650</v>
      </c>
      <c r="AI906" s="490">
        <v>4600</v>
      </c>
      <c r="AJ906" s="490">
        <v>5250</v>
      </c>
      <c r="AK906" s="491">
        <v>5450</v>
      </c>
      <c r="AM906" s="103"/>
      <c r="AN906" s="103"/>
      <c r="AO906" s="103"/>
    </row>
    <row r="907" spans="1:41" s="11" customFormat="1" x14ac:dyDescent="0.25">
      <c r="A907" s="719"/>
      <c r="B907" s="28"/>
      <c r="C907" s="62" t="s">
        <v>747</v>
      </c>
      <c r="D907" s="31" t="s">
        <v>77</v>
      </c>
      <c r="E907" s="59">
        <f t="shared" si="77"/>
        <v>9492.5922222222216</v>
      </c>
      <c r="G907" s="32">
        <f t="shared" si="78"/>
        <v>27</v>
      </c>
      <c r="H907" s="498">
        <f t="shared" si="79"/>
        <v>8146.2966666666662</v>
      </c>
      <c r="I907" s="501">
        <f t="shared" si="80"/>
        <v>8740.7411111111105</v>
      </c>
      <c r="J907" s="499">
        <f t="shared" si="81"/>
        <v>9492.5922222222216</v>
      </c>
      <c r="K907" s="498">
        <v>8250</v>
      </c>
      <c r="L907" s="501">
        <v>8850</v>
      </c>
      <c r="M907" s="500">
        <v>9900</v>
      </c>
      <c r="N907" s="498">
        <v>8150</v>
      </c>
      <c r="O907" s="501">
        <v>8800</v>
      </c>
      <c r="P907" s="500">
        <v>9500</v>
      </c>
      <c r="Q907" s="498">
        <v>8250</v>
      </c>
      <c r="R907" s="501">
        <v>8800</v>
      </c>
      <c r="S907" s="500">
        <v>9500</v>
      </c>
      <c r="T907" s="498">
        <v>8216.67</v>
      </c>
      <c r="U907" s="501">
        <v>8816.67</v>
      </c>
      <c r="V907" s="500">
        <v>9633.33</v>
      </c>
      <c r="W907" s="498">
        <v>7850</v>
      </c>
      <c r="X907" s="501">
        <v>8500</v>
      </c>
      <c r="Y907" s="500">
        <v>9200</v>
      </c>
      <c r="Z907" s="498">
        <v>8050</v>
      </c>
      <c r="AA907" s="501">
        <v>8700</v>
      </c>
      <c r="AB907" s="500">
        <v>9400</v>
      </c>
      <c r="AC907" s="498">
        <v>8250</v>
      </c>
      <c r="AD907" s="501">
        <v>8800</v>
      </c>
      <c r="AE907" s="500">
        <v>9500</v>
      </c>
      <c r="AF907" s="498">
        <v>8350</v>
      </c>
      <c r="AG907" s="501">
        <v>8800</v>
      </c>
      <c r="AH907" s="500">
        <v>9500</v>
      </c>
      <c r="AI907" s="501">
        <v>7950</v>
      </c>
      <c r="AJ907" s="501">
        <v>8600</v>
      </c>
      <c r="AK907" s="500">
        <v>9300</v>
      </c>
      <c r="AM907" s="103"/>
      <c r="AN907" s="103"/>
      <c r="AO907" s="103"/>
    </row>
    <row r="908" spans="1:41" s="11" customFormat="1" x14ac:dyDescent="0.25">
      <c r="A908" s="719"/>
      <c r="B908" s="28"/>
      <c r="C908" s="264" t="s">
        <v>746</v>
      </c>
      <c r="D908" s="496" t="s">
        <v>79</v>
      </c>
      <c r="E908" s="463">
        <f t="shared" si="77"/>
        <v>14507.407777777778</v>
      </c>
      <c r="G908" s="265">
        <f t="shared" si="78"/>
        <v>27</v>
      </c>
      <c r="H908" s="489">
        <f t="shared" si="79"/>
        <v>11859.258888888889</v>
      </c>
      <c r="I908" s="490">
        <f t="shared" si="80"/>
        <v>12800</v>
      </c>
      <c r="J908" s="459">
        <f t="shared" si="81"/>
        <v>14507.407777777778</v>
      </c>
      <c r="K908" s="489">
        <v>12000</v>
      </c>
      <c r="L908" s="490">
        <v>13100</v>
      </c>
      <c r="M908" s="491">
        <v>14750</v>
      </c>
      <c r="N908" s="489">
        <v>11900</v>
      </c>
      <c r="O908" s="490">
        <v>12800</v>
      </c>
      <c r="P908" s="491">
        <v>14500</v>
      </c>
      <c r="Q908" s="489">
        <v>11900</v>
      </c>
      <c r="R908" s="490">
        <v>12950</v>
      </c>
      <c r="S908" s="491">
        <v>14750</v>
      </c>
      <c r="T908" s="489">
        <v>11933.33</v>
      </c>
      <c r="U908" s="490">
        <v>12950</v>
      </c>
      <c r="V908" s="491">
        <v>14666.67</v>
      </c>
      <c r="W908" s="489">
        <v>11600</v>
      </c>
      <c r="X908" s="490">
        <v>12500</v>
      </c>
      <c r="Y908" s="491">
        <v>14200</v>
      </c>
      <c r="Z908" s="489">
        <v>11800</v>
      </c>
      <c r="AA908" s="490">
        <v>12700</v>
      </c>
      <c r="AB908" s="491">
        <v>14400</v>
      </c>
      <c r="AC908" s="489">
        <v>11900</v>
      </c>
      <c r="AD908" s="490">
        <v>12800</v>
      </c>
      <c r="AE908" s="491">
        <v>14500</v>
      </c>
      <c r="AF908" s="489">
        <v>12000</v>
      </c>
      <c r="AG908" s="490">
        <v>12800</v>
      </c>
      <c r="AH908" s="491">
        <v>14500</v>
      </c>
      <c r="AI908" s="490">
        <v>11700</v>
      </c>
      <c r="AJ908" s="490">
        <v>12600</v>
      </c>
      <c r="AK908" s="491">
        <v>14300</v>
      </c>
      <c r="AM908" s="103"/>
      <c r="AN908" s="103"/>
      <c r="AO908" s="103"/>
    </row>
    <row r="909" spans="1:41" s="11" customFormat="1" x14ac:dyDescent="0.25">
      <c r="A909" s="719"/>
      <c r="B909" s="28"/>
      <c r="C909" s="62" t="s">
        <v>745</v>
      </c>
      <c r="D909" s="31" t="s">
        <v>27</v>
      </c>
      <c r="E909" s="59">
        <f t="shared" ref="E909:E948" si="82">J909</f>
        <v>16985.185555555552</v>
      </c>
      <c r="G909" s="32">
        <f t="shared" ref="G909:G948" si="83">COUNT(K909:AK909)</f>
        <v>27</v>
      </c>
      <c r="H909" s="498">
        <f t="shared" ref="H909:H948" si="84">AVERAGE(K909,N909,Q909,T909,W909,Z909,AC909,AF909,AI909)</f>
        <v>14296.296666666667</v>
      </c>
      <c r="I909" s="501">
        <f t="shared" ref="I909:I947" si="85">AVERAGE(L909,O909,R909,U909,X909,AA909,AD909,AG909,AJ909)</f>
        <v>14933.333333333334</v>
      </c>
      <c r="J909" s="499">
        <f t="shared" ref="J909:J948" si="86">AVERAGE(M909,P909,S909,V909,Y909,AB909,AE909,AH909,AK909)</f>
        <v>16985.185555555552</v>
      </c>
      <c r="K909" s="498">
        <v>14400</v>
      </c>
      <c r="L909" s="501">
        <v>15000</v>
      </c>
      <c r="M909" s="500">
        <v>17100</v>
      </c>
      <c r="N909" s="498">
        <v>14300</v>
      </c>
      <c r="O909" s="501">
        <v>15000</v>
      </c>
      <c r="P909" s="500">
        <v>17000</v>
      </c>
      <c r="Q909" s="498">
        <v>14400</v>
      </c>
      <c r="R909" s="501">
        <v>15000</v>
      </c>
      <c r="S909" s="500">
        <v>17250</v>
      </c>
      <c r="T909" s="498">
        <v>14366.67</v>
      </c>
      <c r="U909" s="501">
        <v>15000</v>
      </c>
      <c r="V909" s="500">
        <v>17116.669999999998</v>
      </c>
      <c r="W909" s="498">
        <v>14000</v>
      </c>
      <c r="X909" s="501">
        <v>14700</v>
      </c>
      <c r="Y909" s="500">
        <v>16700</v>
      </c>
      <c r="Z909" s="498">
        <v>14200</v>
      </c>
      <c r="AA909" s="501">
        <v>14900</v>
      </c>
      <c r="AB909" s="500">
        <v>16900</v>
      </c>
      <c r="AC909" s="498">
        <v>14400</v>
      </c>
      <c r="AD909" s="501">
        <v>15000</v>
      </c>
      <c r="AE909" s="500">
        <v>17000</v>
      </c>
      <c r="AF909" s="498">
        <v>14500</v>
      </c>
      <c r="AG909" s="501">
        <v>15000</v>
      </c>
      <c r="AH909" s="500">
        <v>17000</v>
      </c>
      <c r="AI909" s="501">
        <v>14100</v>
      </c>
      <c r="AJ909" s="501">
        <v>14800</v>
      </c>
      <c r="AK909" s="500">
        <v>16800</v>
      </c>
      <c r="AM909" s="103"/>
      <c r="AN909" s="103"/>
      <c r="AO909" s="103"/>
    </row>
    <row r="910" spans="1:41" s="11" customFormat="1" x14ac:dyDescent="0.25">
      <c r="A910" s="719"/>
      <c r="B910" s="28"/>
      <c r="C910" s="264" t="s">
        <v>744</v>
      </c>
      <c r="D910" s="496" t="s">
        <v>27</v>
      </c>
      <c r="E910" s="463">
        <f t="shared" si="82"/>
        <v>20483.333333333332</v>
      </c>
      <c r="G910" s="265">
        <f t="shared" si="83"/>
        <v>27</v>
      </c>
      <c r="H910" s="489">
        <f t="shared" si="84"/>
        <v>16340.741111111109</v>
      </c>
      <c r="I910" s="490">
        <f t="shared" si="85"/>
        <v>16972.222222222223</v>
      </c>
      <c r="J910" s="459">
        <f t="shared" si="86"/>
        <v>20483.333333333332</v>
      </c>
      <c r="K910" s="489">
        <v>16600</v>
      </c>
      <c r="L910" s="490">
        <v>17400</v>
      </c>
      <c r="M910" s="491">
        <v>20550</v>
      </c>
      <c r="N910" s="489">
        <v>16500</v>
      </c>
      <c r="O910" s="490">
        <v>16950</v>
      </c>
      <c r="P910" s="491">
        <v>20550</v>
      </c>
      <c r="Q910" s="489">
        <v>16600</v>
      </c>
      <c r="R910" s="490">
        <v>17100</v>
      </c>
      <c r="S910" s="491">
        <v>20550</v>
      </c>
      <c r="T910" s="489">
        <v>16566.669999999998</v>
      </c>
      <c r="U910" s="490">
        <v>17150</v>
      </c>
      <c r="V910" s="491">
        <v>20550</v>
      </c>
      <c r="W910" s="489">
        <v>16200</v>
      </c>
      <c r="X910" s="490">
        <v>16650</v>
      </c>
      <c r="Y910" s="491">
        <v>20250</v>
      </c>
      <c r="Z910" s="489">
        <v>16400</v>
      </c>
      <c r="AA910" s="490">
        <v>16850</v>
      </c>
      <c r="AB910" s="491">
        <v>20450</v>
      </c>
      <c r="AC910" s="489">
        <v>15900</v>
      </c>
      <c r="AD910" s="490">
        <v>16950</v>
      </c>
      <c r="AE910" s="491">
        <v>20550</v>
      </c>
      <c r="AF910" s="489">
        <v>16000</v>
      </c>
      <c r="AG910" s="490">
        <v>16950</v>
      </c>
      <c r="AH910" s="491">
        <v>20550</v>
      </c>
      <c r="AI910" s="490">
        <v>16300</v>
      </c>
      <c r="AJ910" s="490">
        <v>16750</v>
      </c>
      <c r="AK910" s="491">
        <v>20350</v>
      </c>
      <c r="AM910" s="103"/>
      <c r="AN910" s="103"/>
      <c r="AO910" s="103"/>
    </row>
    <row r="911" spans="1:41" s="11" customFormat="1" x14ac:dyDescent="0.25">
      <c r="A911" s="719"/>
      <c r="B911" s="28"/>
      <c r="C911" s="62" t="s">
        <v>1504</v>
      </c>
      <c r="D911" s="31" t="s">
        <v>27</v>
      </c>
      <c r="E911" s="59">
        <f t="shared" si="82"/>
        <v>5098.1477777777782</v>
      </c>
      <c r="G911" s="32">
        <f t="shared" si="83"/>
        <v>27</v>
      </c>
      <c r="H911" s="498">
        <f t="shared" si="84"/>
        <v>4390.7411111111105</v>
      </c>
      <c r="I911" s="501">
        <f t="shared" si="85"/>
        <v>4690.7411111111105</v>
      </c>
      <c r="J911" s="499">
        <f t="shared" si="86"/>
        <v>5098.1477777777782</v>
      </c>
      <c r="K911" s="498">
        <v>4550</v>
      </c>
      <c r="L911" s="501">
        <v>4800</v>
      </c>
      <c r="M911" s="500">
        <v>5250</v>
      </c>
      <c r="N911" s="498">
        <v>4450</v>
      </c>
      <c r="O911" s="501">
        <v>4750</v>
      </c>
      <c r="P911" s="500">
        <v>5150</v>
      </c>
      <c r="Q911" s="498">
        <v>4400</v>
      </c>
      <c r="R911" s="501">
        <v>4750</v>
      </c>
      <c r="S911" s="500">
        <v>5150</v>
      </c>
      <c r="T911" s="498">
        <v>4466.67</v>
      </c>
      <c r="U911" s="501">
        <v>4766.67</v>
      </c>
      <c r="V911" s="500">
        <v>5183.33</v>
      </c>
      <c r="W911" s="498">
        <v>4150</v>
      </c>
      <c r="X911" s="501">
        <v>4450</v>
      </c>
      <c r="Y911" s="500">
        <v>4850</v>
      </c>
      <c r="Z911" s="498">
        <v>4350</v>
      </c>
      <c r="AA911" s="501">
        <v>4650</v>
      </c>
      <c r="AB911" s="500">
        <v>5050</v>
      </c>
      <c r="AC911" s="498">
        <v>4400</v>
      </c>
      <c r="AD911" s="501">
        <v>4750</v>
      </c>
      <c r="AE911" s="500">
        <v>5150</v>
      </c>
      <c r="AF911" s="498">
        <v>4500</v>
      </c>
      <c r="AG911" s="501">
        <v>4750</v>
      </c>
      <c r="AH911" s="500">
        <v>5150</v>
      </c>
      <c r="AI911" s="501">
        <v>4250</v>
      </c>
      <c r="AJ911" s="501">
        <v>4550</v>
      </c>
      <c r="AK911" s="500">
        <v>4950</v>
      </c>
      <c r="AM911" s="103"/>
      <c r="AN911" s="103"/>
      <c r="AO911" s="103"/>
    </row>
    <row r="912" spans="1:41" s="11" customFormat="1" x14ac:dyDescent="0.25">
      <c r="A912" s="719"/>
      <c r="B912" s="28"/>
      <c r="C912" s="264" t="s">
        <v>1505</v>
      </c>
      <c r="D912" s="496" t="s">
        <v>27</v>
      </c>
      <c r="E912" s="463">
        <f t="shared" si="82"/>
        <v>8933.3333333333339</v>
      </c>
      <c r="G912" s="265">
        <f t="shared" si="83"/>
        <v>27</v>
      </c>
      <c r="H912" s="489">
        <f t="shared" si="84"/>
        <v>7214.8144444444442</v>
      </c>
      <c r="I912" s="490">
        <f t="shared" si="85"/>
        <v>8033.333333333333</v>
      </c>
      <c r="J912" s="459">
        <f t="shared" si="86"/>
        <v>8933.3333333333339</v>
      </c>
      <c r="K912" s="489">
        <v>7300</v>
      </c>
      <c r="L912" s="490">
        <v>8100</v>
      </c>
      <c r="M912" s="491">
        <v>9000</v>
      </c>
      <c r="N912" s="489">
        <v>7200</v>
      </c>
      <c r="O912" s="490">
        <v>8100</v>
      </c>
      <c r="P912" s="491">
        <v>9000</v>
      </c>
      <c r="Q912" s="489">
        <v>7350</v>
      </c>
      <c r="R912" s="490">
        <v>8100</v>
      </c>
      <c r="S912" s="491">
        <v>9000</v>
      </c>
      <c r="T912" s="489">
        <v>7283.33</v>
      </c>
      <c r="U912" s="490">
        <v>8100</v>
      </c>
      <c r="V912" s="491">
        <v>9000</v>
      </c>
      <c r="W912" s="489">
        <v>6900</v>
      </c>
      <c r="X912" s="490">
        <v>7800</v>
      </c>
      <c r="Y912" s="491">
        <v>8700</v>
      </c>
      <c r="Z912" s="489">
        <v>7100</v>
      </c>
      <c r="AA912" s="490">
        <v>8000</v>
      </c>
      <c r="AB912" s="491">
        <v>8900</v>
      </c>
      <c r="AC912" s="489">
        <v>7350</v>
      </c>
      <c r="AD912" s="490">
        <v>8100</v>
      </c>
      <c r="AE912" s="491">
        <v>9000</v>
      </c>
      <c r="AF912" s="489">
        <v>7450</v>
      </c>
      <c r="AG912" s="490">
        <v>8100</v>
      </c>
      <c r="AH912" s="491">
        <v>9000</v>
      </c>
      <c r="AI912" s="490">
        <v>7000</v>
      </c>
      <c r="AJ912" s="490">
        <v>7900</v>
      </c>
      <c r="AK912" s="491">
        <v>8800</v>
      </c>
      <c r="AM912" s="103"/>
      <c r="AN912" s="103"/>
      <c r="AO912" s="103"/>
    </row>
    <row r="913" spans="1:41" s="11" customFormat="1" x14ac:dyDescent="0.25">
      <c r="A913" s="719"/>
      <c r="B913" s="28"/>
      <c r="C913" s="62" t="s">
        <v>1506</v>
      </c>
      <c r="D913" s="31" t="s">
        <v>27</v>
      </c>
      <c r="E913" s="59">
        <f t="shared" si="82"/>
        <v>13455.555555555555</v>
      </c>
      <c r="G913" s="32">
        <f t="shared" si="83"/>
        <v>27</v>
      </c>
      <c r="H913" s="498">
        <f t="shared" si="84"/>
        <v>9859.2588888888895</v>
      </c>
      <c r="I913" s="501">
        <f t="shared" si="85"/>
        <v>11933.333333333334</v>
      </c>
      <c r="J913" s="499">
        <f t="shared" si="86"/>
        <v>13455.555555555555</v>
      </c>
      <c r="K913" s="498">
        <v>10000</v>
      </c>
      <c r="L913" s="501">
        <v>12000</v>
      </c>
      <c r="M913" s="500">
        <v>13650</v>
      </c>
      <c r="N913" s="498">
        <v>9900</v>
      </c>
      <c r="O913" s="501">
        <v>12000</v>
      </c>
      <c r="P913" s="500">
        <v>13500</v>
      </c>
      <c r="Q913" s="498">
        <v>9900</v>
      </c>
      <c r="R913" s="501">
        <v>12000</v>
      </c>
      <c r="S913" s="500">
        <v>13500</v>
      </c>
      <c r="T913" s="498">
        <v>9933.33</v>
      </c>
      <c r="U913" s="501">
        <v>12000</v>
      </c>
      <c r="V913" s="500">
        <v>13550</v>
      </c>
      <c r="W913" s="498">
        <v>9600</v>
      </c>
      <c r="X913" s="501">
        <v>11700</v>
      </c>
      <c r="Y913" s="500">
        <v>13200</v>
      </c>
      <c r="Z913" s="498">
        <v>9800</v>
      </c>
      <c r="AA913" s="501">
        <v>11900</v>
      </c>
      <c r="AB913" s="500">
        <v>13400</v>
      </c>
      <c r="AC913" s="498">
        <v>9900</v>
      </c>
      <c r="AD913" s="501">
        <v>12000</v>
      </c>
      <c r="AE913" s="500">
        <v>13500</v>
      </c>
      <c r="AF913" s="498">
        <v>10000</v>
      </c>
      <c r="AG913" s="501">
        <v>12000</v>
      </c>
      <c r="AH913" s="500">
        <v>13500</v>
      </c>
      <c r="AI913" s="501">
        <v>9700</v>
      </c>
      <c r="AJ913" s="501">
        <v>11800</v>
      </c>
      <c r="AK913" s="500">
        <v>13300</v>
      </c>
      <c r="AM913" s="103"/>
      <c r="AN913" s="103"/>
      <c r="AO913" s="103"/>
    </row>
    <row r="914" spans="1:41" s="11" customFormat="1" x14ac:dyDescent="0.25">
      <c r="A914" s="719"/>
      <c r="B914" s="28"/>
      <c r="C914" s="264" t="s">
        <v>1507</v>
      </c>
      <c r="D914" s="496" t="s">
        <v>27</v>
      </c>
      <c r="E914" s="463">
        <f t="shared" si="82"/>
        <v>14962.963333333331</v>
      </c>
      <c r="G914" s="265">
        <f t="shared" si="83"/>
        <v>27</v>
      </c>
      <c r="H914" s="489">
        <f t="shared" si="84"/>
        <v>12296.296666666667</v>
      </c>
      <c r="I914" s="490">
        <f t="shared" si="85"/>
        <v>13933.333333333334</v>
      </c>
      <c r="J914" s="459">
        <f t="shared" si="86"/>
        <v>14962.963333333331</v>
      </c>
      <c r="K914" s="489">
        <v>12400</v>
      </c>
      <c r="L914" s="490">
        <v>14000</v>
      </c>
      <c r="M914" s="491">
        <v>15200</v>
      </c>
      <c r="N914" s="489">
        <v>12300</v>
      </c>
      <c r="O914" s="490">
        <v>14000</v>
      </c>
      <c r="P914" s="491">
        <v>15000</v>
      </c>
      <c r="Q914" s="489">
        <v>12400</v>
      </c>
      <c r="R914" s="490">
        <v>14000</v>
      </c>
      <c r="S914" s="491">
        <v>15000</v>
      </c>
      <c r="T914" s="489">
        <v>12366.67</v>
      </c>
      <c r="U914" s="490">
        <v>14000</v>
      </c>
      <c r="V914" s="491">
        <v>15066.67</v>
      </c>
      <c r="W914" s="489">
        <v>12000</v>
      </c>
      <c r="X914" s="490">
        <v>13700</v>
      </c>
      <c r="Y914" s="491">
        <v>14700</v>
      </c>
      <c r="Z914" s="489">
        <v>12200</v>
      </c>
      <c r="AA914" s="490">
        <v>13900</v>
      </c>
      <c r="AB914" s="491">
        <v>14900</v>
      </c>
      <c r="AC914" s="489">
        <v>12400</v>
      </c>
      <c r="AD914" s="490">
        <v>14000</v>
      </c>
      <c r="AE914" s="491">
        <v>15000</v>
      </c>
      <c r="AF914" s="489">
        <v>12500</v>
      </c>
      <c r="AG914" s="490">
        <v>14000</v>
      </c>
      <c r="AH914" s="491">
        <v>15000</v>
      </c>
      <c r="AI914" s="490">
        <v>12100</v>
      </c>
      <c r="AJ914" s="490">
        <v>13800</v>
      </c>
      <c r="AK914" s="491">
        <v>14800</v>
      </c>
      <c r="AM914" s="103"/>
      <c r="AN914" s="103"/>
      <c r="AO914" s="103"/>
    </row>
    <row r="915" spans="1:41" s="11" customFormat="1" x14ac:dyDescent="0.25">
      <c r="A915" s="719"/>
      <c r="B915" s="28"/>
      <c r="C915" s="62" t="s">
        <v>1508</v>
      </c>
      <c r="D915" s="31" t="s">
        <v>27</v>
      </c>
      <c r="E915" s="59">
        <f t="shared" si="82"/>
        <v>16303.703333333335</v>
      </c>
      <c r="G915" s="32">
        <f t="shared" si="83"/>
        <v>27</v>
      </c>
      <c r="H915" s="498">
        <f t="shared" si="84"/>
        <v>13922.222222222223</v>
      </c>
      <c r="I915" s="501">
        <f t="shared" si="85"/>
        <v>15007.407777777777</v>
      </c>
      <c r="J915" s="499">
        <f t="shared" si="86"/>
        <v>16303.703333333335</v>
      </c>
      <c r="K915" s="498">
        <v>14100</v>
      </c>
      <c r="L915" s="501">
        <v>15000</v>
      </c>
      <c r="M915" s="500">
        <v>17000</v>
      </c>
      <c r="N915" s="498">
        <v>14000</v>
      </c>
      <c r="O915" s="501">
        <v>15500</v>
      </c>
      <c r="P915" s="500">
        <v>17500</v>
      </c>
      <c r="Q915" s="498">
        <v>13900</v>
      </c>
      <c r="R915" s="501">
        <v>15000</v>
      </c>
      <c r="S915" s="500">
        <v>16000</v>
      </c>
      <c r="T915" s="498">
        <v>14000</v>
      </c>
      <c r="U915" s="501">
        <v>15166.67</v>
      </c>
      <c r="V915" s="500">
        <v>16833.330000000002</v>
      </c>
      <c r="W915" s="498">
        <v>13700</v>
      </c>
      <c r="X915" s="501">
        <v>14700</v>
      </c>
      <c r="Y915" s="500">
        <v>15700</v>
      </c>
      <c r="Z915" s="498">
        <v>13900</v>
      </c>
      <c r="AA915" s="501">
        <v>14900</v>
      </c>
      <c r="AB915" s="500">
        <v>15900</v>
      </c>
      <c r="AC915" s="498">
        <v>13900</v>
      </c>
      <c r="AD915" s="501">
        <v>15000</v>
      </c>
      <c r="AE915" s="500">
        <v>16000</v>
      </c>
      <c r="AF915" s="498">
        <v>14000</v>
      </c>
      <c r="AG915" s="501">
        <v>15000</v>
      </c>
      <c r="AH915" s="500">
        <v>16000</v>
      </c>
      <c r="AI915" s="501">
        <v>13800</v>
      </c>
      <c r="AJ915" s="501">
        <v>14800</v>
      </c>
      <c r="AK915" s="500">
        <v>15800</v>
      </c>
      <c r="AM915" s="103"/>
      <c r="AN915" s="103"/>
      <c r="AO915" s="103"/>
    </row>
    <row r="916" spans="1:41" s="11" customFormat="1" x14ac:dyDescent="0.25">
      <c r="A916" s="719"/>
      <c r="B916" s="28"/>
      <c r="C916" s="264" t="s">
        <v>753</v>
      </c>
      <c r="D916" s="496" t="s">
        <v>27</v>
      </c>
      <c r="E916" s="463">
        <f t="shared" si="82"/>
        <v>5533.333333333333</v>
      </c>
      <c r="G916" s="265">
        <f t="shared" si="83"/>
        <v>27</v>
      </c>
      <c r="H916" s="489">
        <f t="shared" si="84"/>
        <v>4279.63</v>
      </c>
      <c r="I916" s="490">
        <f t="shared" si="85"/>
        <v>5116.666666666667</v>
      </c>
      <c r="J916" s="459">
        <f t="shared" si="86"/>
        <v>5533.333333333333</v>
      </c>
      <c r="K916" s="489">
        <v>4400</v>
      </c>
      <c r="L916" s="490">
        <v>5200</v>
      </c>
      <c r="M916" s="491">
        <v>5500</v>
      </c>
      <c r="N916" s="489">
        <v>4300</v>
      </c>
      <c r="O916" s="490">
        <v>5200</v>
      </c>
      <c r="P916" s="491">
        <v>5500</v>
      </c>
      <c r="Q916" s="489">
        <v>4400</v>
      </c>
      <c r="R916" s="490">
        <v>5200</v>
      </c>
      <c r="S916" s="491">
        <v>5500</v>
      </c>
      <c r="T916" s="489">
        <v>4366.67</v>
      </c>
      <c r="U916" s="490">
        <v>5200</v>
      </c>
      <c r="V916" s="491">
        <v>5500</v>
      </c>
      <c r="W916" s="489">
        <v>3950</v>
      </c>
      <c r="X916" s="490">
        <v>4850</v>
      </c>
      <c r="Y916" s="491">
        <v>5450</v>
      </c>
      <c r="Z916" s="489">
        <v>4150</v>
      </c>
      <c r="AA916" s="490">
        <v>5050</v>
      </c>
      <c r="AB916" s="491">
        <v>5650</v>
      </c>
      <c r="AC916" s="489">
        <v>4400</v>
      </c>
      <c r="AD916" s="490">
        <v>5200</v>
      </c>
      <c r="AE916" s="491">
        <v>5500</v>
      </c>
      <c r="AF916" s="489">
        <v>4500</v>
      </c>
      <c r="AG916" s="490">
        <v>5200</v>
      </c>
      <c r="AH916" s="491">
        <v>5650</v>
      </c>
      <c r="AI916" s="490">
        <v>4050</v>
      </c>
      <c r="AJ916" s="490">
        <v>4950</v>
      </c>
      <c r="AK916" s="491">
        <v>5550</v>
      </c>
      <c r="AM916" s="103"/>
      <c r="AN916" s="103"/>
      <c r="AO916" s="103"/>
    </row>
    <row r="917" spans="1:41" s="11" customFormat="1" x14ac:dyDescent="0.25">
      <c r="A917" s="719"/>
      <c r="B917" s="28"/>
      <c r="C917" s="62" t="s">
        <v>752</v>
      </c>
      <c r="D917" s="31" t="s">
        <v>27</v>
      </c>
      <c r="E917" s="59">
        <f t="shared" si="82"/>
        <v>10311.111111111111</v>
      </c>
      <c r="G917" s="32">
        <f t="shared" si="83"/>
        <v>27</v>
      </c>
      <c r="H917" s="498">
        <f t="shared" si="84"/>
        <v>8000</v>
      </c>
      <c r="I917" s="501">
        <f t="shared" si="85"/>
        <v>8961.1111111111113</v>
      </c>
      <c r="J917" s="499">
        <f t="shared" si="86"/>
        <v>10311.111111111111</v>
      </c>
      <c r="K917" s="498">
        <v>8250</v>
      </c>
      <c r="L917" s="501">
        <v>9300</v>
      </c>
      <c r="M917" s="500">
        <v>10450</v>
      </c>
      <c r="N917" s="498">
        <v>8150</v>
      </c>
      <c r="O917" s="501">
        <v>9000</v>
      </c>
      <c r="P917" s="500">
        <v>10300</v>
      </c>
      <c r="Q917" s="498">
        <v>7900</v>
      </c>
      <c r="R917" s="501">
        <v>9000</v>
      </c>
      <c r="S917" s="500">
        <v>10300</v>
      </c>
      <c r="T917" s="498">
        <v>8100</v>
      </c>
      <c r="U917" s="501">
        <v>9100</v>
      </c>
      <c r="V917" s="500">
        <v>10350</v>
      </c>
      <c r="W917" s="498">
        <v>7800</v>
      </c>
      <c r="X917" s="501">
        <v>8650</v>
      </c>
      <c r="Y917" s="500">
        <v>10150</v>
      </c>
      <c r="Z917" s="498">
        <v>8000</v>
      </c>
      <c r="AA917" s="501">
        <v>8850</v>
      </c>
      <c r="AB917" s="500">
        <v>10350</v>
      </c>
      <c r="AC917" s="498">
        <v>7900</v>
      </c>
      <c r="AD917" s="501">
        <v>9000</v>
      </c>
      <c r="AE917" s="500">
        <v>10300</v>
      </c>
      <c r="AF917" s="498">
        <v>8000</v>
      </c>
      <c r="AG917" s="501">
        <v>9000</v>
      </c>
      <c r="AH917" s="500">
        <v>10350</v>
      </c>
      <c r="AI917" s="501">
        <v>7900</v>
      </c>
      <c r="AJ917" s="501">
        <v>8750</v>
      </c>
      <c r="AK917" s="500">
        <v>10250</v>
      </c>
      <c r="AM917" s="103"/>
      <c r="AN917" s="103"/>
      <c r="AO917" s="103"/>
    </row>
    <row r="918" spans="1:41" s="11" customFormat="1" x14ac:dyDescent="0.25">
      <c r="A918" s="719"/>
      <c r="B918" s="28"/>
      <c r="C918" s="264" t="s">
        <v>751</v>
      </c>
      <c r="D918" s="496" t="s">
        <v>27</v>
      </c>
      <c r="E918" s="463">
        <f t="shared" si="82"/>
        <v>15011.111111111111</v>
      </c>
      <c r="G918" s="265">
        <f t="shared" si="83"/>
        <v>27</v>
      </c>
      <c r="H918" s="489">
        <f t="shared" si="84"/>
        <v>12438.888888888889</v>
      </c>
      <c r="I918" s="490">
        <f t="shared" si="85"/>
        <v>13153.703333333333</v>
      </c>
      <c r="J918" s="459">
        <f t="shared" si="86"/>
        <v>15011.111111111111</v>
      </c>
      <c r="K918" s="489">
        <v>12700</v>
      </c>
      <c r="L918" s="490">
        <v>13900</v>
      </c>
      <c r="M918" s="491">
        <v>15300</v>
      </c>
      <c r="N918" s="489">
        <v>12600</v>
      </c>
      <c r="O918" s="490">
        <v>13000</v>
      </c>
      <c r="P918" s="491">
        <v>15000</v>
      </c>
      <c r="Q918" s="489">
        <v>12500</v>
      </c>
      <c r="R918" s="490">
        <v>13400</v>
      </c>
      <c r="S918" s="491">
        <v>15000</v>
      </c>
      <c r="T918" s="489">
        <v>12600</v>
      </c>
      <c r="U918" s="490">
        <v>13433.33</v>
      </c>
      <c r="V918" s="491">
        <v>15100</v>
      </c>
      <c r="W918" s="489">
        <v>12250</v>
      </c>
      <c r="X918" s="490">
        <v>12650</v>
      </c>
      <c r="Y918" s="491">
        <v>14800</v>
      </c>
      <c r="Z918" s="489">
        <v>12450</v>
      </c>
      <c r="AA918" s="490">
        <v>12850</v>
      </c>
      <c r="AB918" s="491">
        <v>15000</v>
      </c>
      <c r="AC918" s="489">
        <v>12500</v>
      </c>
      <c r="AD918" s="490">
        <v>13400</v>
      </c>
      <c r="AE918" s="491">
        <v>15000</v>
      </c>
      <c r="AF918" s="489">
        <v>12000</v>
      </c>
      <c r="AG918" s="490">
        <v>13000</v>
      </c>
      <c r="AH918" s="491">
        <v>15000</v>
      </c>
      <c r="AI918" s="490">
        <v>12350</v>
      </c>
      <c r="AJ918" s="490">
        <v>12750</v>
      </c>
      <c r="AK918" s="491">
        <v>14900</v>
      </c>
      <c r="AM918" s="103"/>
      <c r="AN918" s="103"/>
      <c r="AO918" s="103"/>
    </row>
    <row r="919" spans="1:41" s="11" customFormat="1" x14ac:dyDescent="0.25">
      <c r="A919" s="719"/>
      <c r="B919" s="28"/>
      <c r="C919" s="62" t="s">
        <v>750</v>
      </c>
      <c r="D919" s="31" t="s">
        <v>27</v>
      </c>
      <c r="E919" s="59">
        <f t="shared" si="82"/>
        <v>16966.666666666668</v>
      </c>
      <c r="G919" s="32">
        <f t="shared" si="83"/>
        <v>27</v>
      </c>
      <c r="H919" s="498">
        <f t="shared" si="84"/>
        <v>13901.852222222222</v>
      </c>
      <c r="I919" s="501">
        <f t="shared" si="85"/>
        <v>14666.666666666666</v>
      </c>
      <c r="J919" s="499">
        <f t="shared" si="86"/>
        <v>16966.666666666668</v>
      </c>
      <c r="K919" s="498">
        <v>14100</v>
      </c>
      <c r="L919" s="501">
        <v>15200</v>
      </c>
      <c r="M919" s="500">
        <v>17000</v>
      </c>
      <c r="N919" s="498">
        <v>14000</v>
      </c>
      <c r="O919" s="501">
        <v>14550</v>
      </c>
      <c r="P919" s="500">
        <v>17000</v>
      </c>
      <c r="Q919" s="498">
        <v>14100</v>
      </c>
      <c r="R919" s="501">
        <v>14950</v>
      </c>
      <c r="S919" s="500">
        <v>17000</v>
      </c>
      <c r="T919" s="498">
        <v>14066.67</v>
      </c>
      <c r="U919" s="501">
        <v>14900</v>
      </c>
      <c r="V919" s="500">
        <v>17000</v>
      </c>
      <c r="W919" s="498">
        <v>13650</v>
      </c>
      <c r="X919" s="501">
        <v>14200</v>
      </c>
      <c r="Y919" s="500">
        <v>16800</v>
      </c>
      <c r="Z919" s="498">
        <v>13850</v>
      </c>
      <c r="AA919" s="501">
        <v>14400</v>
      </c>
      <c r="AB919" s="500">
        <v>17000</v>
      </c>
      <c r="AC919" s="498">
        <v>14100</v>
      </c>
      <c r="AD919" s="501">
        <v>14950</v>
      </c>
      <c r="AE919" s="500">
        <v>17000</v>
      </c>
      <c r="AF919" s="498">
        <v>13500</v>
      </c>
      <c r="AG919" s="501">
        <v>14550</v>
      </c>
      <c r="AH919" s="500">
        <v>17000</v>
      </c>
      <c r="AI919" s="501">
        <v>13750</v>
      </c>
      <c r="AJ919" s="501">
        <v>14300</v>
      </c>
      <c r="AK919" s="500">
        <v>16900</v>
      </c>
      <c r="AM919" s="103"/>
      <c r="AN919" s="103"/>
      <c r="AO919" s="103"/>
    </row>
    <row r="920" spans="1:41" s="11" customFormat="1" ht="15.75" thickBot="1" x14ac:dyDescent="0.3">
      <c r="A920" s="720"/>
      <c r="B920" s="28"/>
      <c r="C920" s="264" t="s">
        <v>749</v>
      </c>
      <c r="D920" s="496" t="s">
        <v>27</v>
      </c>
      <c r="E920" s="463">
        <f t="shared" si="82"/>
        <v>20557.407777777775</v>
      </c>
      <c r="G920" s="265">
        <f t="shared" si="83"/>
        <v>27</v>
      </c>
      <c r="H920" s="489">
        <f t="shared" si="84"/>
        <v>17496.296666666665</v>
      </c>
      <c r="I920" s="490">
        <f t="shared" si="85"/>
        <v>17546.296666666665</v>
      </c>
      <c r="J920" s="459">
        <f t="shared" si="86"/>
        <v>20557.407777777775</v>
      </c>
      <c r="K920" s="489">
        <v>18000</v>
      </c>
      <c r="L920" s="490">
        <v>20000</v>
      </c>
      <c r="M920" s="491">
        <v>23200</v>
      </c>
      <c r="N920" s="489">
        <v>17900</v>
      </c>
      <c r="O920" s="490">
        <v>16000</v>
      </c>
      <c r="P920" s="491">
        <v>19100</v>
      </c>
      <c r="Q920" s="489">
        <v>18000</v>
      </c>
      <c r="R920" s="490">
        <v>20000</v>
      </c>
      <c r="S920" s="491">
        <v>22250</v>
      </c>
      <c r="T920" s="489">
        <v>17966.669999999998</v>
      </c>
      <c r="U920" s="490">
        <v>18666.669999999998</v>
      </c>
      <c r="V920" s="491">
        <v>21516.67</v>
      </c>
      <c r="W920" s="489">
        <v>17550</v>
      </c>
      <c r="X920" s="490">
        <v>15650</v>
      </c>
      <c r="Y920" s="491">
        <v>19050</v>
      </c>
      <c r="Z920" s="489">
        <v>17750</v>
      </c>
      <c r="AA920" s="490">
        <v>15850</v>
      </c>
      <c r="AB920" s="491">
        <v>19250</v>
      </c>
      <c r="AC920" s="489">
        <v>17900</v>
      </c>
      <c r="AD920" s="490">
        <v>20000</v>
      </c>
      <c r="AE920" s="491">
        <v>22250</v>
      </c>
      <c r="AF920" s="489">
        <v>14750</v>
      </c>
      <c r="AG920" s="490">
        <v>16000</v>
      </c>
      <c r="AH920" s="491">
        <v>19250</v>
      </c>
      <c r="AI920" s="490">
        <v>17650</v>
      </c>
      <c r="AJ920" s="490">
        <v>15750</v>
      </c>
      <c r="AK920" s="491">
        <v>19150</v>
      </c>
      <c r="AM920" s="103"/>
      <c r="AN920" s="103"/>
      <c r="AO920" s="103"/>
    </row>
    <row r="921" spans="1:41" s="11" customFormat="1" x14ac:dyDescent="0.25">
      <c r="A921" s="718" t="s">
        <v>1586</v>
      </c>
      <c r="B921" s="28"/>
      <c r="C921" s="511" t="s">
        <v>1512</v>
      </c>
      <c r="D921" s="522" t="s">
        <v>27</v>
      </c>
      <c r="E921" s="520">
        <f t="shared" si="82"/>
        <v>4220.8337499999998</v>
      </c>
      <c r="G921" s="65">
        <f t="shared" si="83"/>
        <v>24</v>
      </c>
      <c r="H921" s="525">
        <f t="shared" si="84"/>
        <v>3320.8337499999998</v>
      </c>
      <c r="I921" s="528">
        <f t="shared" si="85"/>
        <v>3820.8337499999998</v>
      </c>
      <c r="J921" s="526">
        <f t="shared" si="86"/>
        <v>4220.8337499999998</v>
      </c>
      <c r="K921" s="525">
        <v>3400</v>
      </c>
      <c r="L921" s="528">
        <v>3900</v>
      </c>
      <c r="M921" s="527">
        <v>4300</v>
      </c>
      <c r="N921" s="525">
        <v>3300</v>
      </c>
      <c r="O921" s="528">
        <v>3800</v>
      </c>
      <c r="P921" s="527">
        <v>4200</v>
      </c>
      <c r="Q921" s="525">
        <v>3400</v>
      </c>
      <c r="R921" s="528">
        <v>3900</v>
      </c>
      <c r="S921" s="527">
        <v>4300</v>
      </c>
      <c r="T921" s="525">
        <v>3366.67</v>
      </c>
      <c r="U921" s="528">
        <v>3866.67</v>
      </c>
      <c r="V921" s="527">
        <v>4266.67</v>
      </c>
      <c r="W921" s="525">
        <v>3000</v>
      </c>
      <c r="X921" s="528">
        <v>3500</v>
      </c>
      <c r="Y921" s="527">
        <v>3900</v>
      </c>
      <c r="Z921" s="525">
        <v>3200</v>
      </c>
      <c r="AA921" s="528">
        <v>3700</v>
      </c>
      <c r="AB921" s="527">
        <v>4100</v>
      </c>
      <c r="AC921" s="525">
        <v>3400</v>
      </c>
      <c r="AD921" s="528">
        <v>3900</v>
      </c>
      <c r="AE921" s="527">
        <v>4300</v>
      </c>
      <c r="AF921" s="525">
        <v>3500</v>
      </c>
      <c r="AG921" s="528">
        <v>4000</v>
      </c>
      <c r="AH921" s="527">
        <v>4400</v>
      </c>
      <c r="AI921" s="528" t="s">
        <v>27</v>
      </c>
      <c r="AJ921" s="528" t="s">
        <v>27</v>
      </c>
      <c r="AK921" s="527" t="s">
        <v>27</v>
      </c>
      <c r="AM921" s="103"/>
      <c r="AN921" s="103"/>
      <c r="AO921" s="103"/>
    </row>
    <row r="922" spans="1:41" s="11" customFormat="1" x14ac:dyDescent="0.25">
      <c r="A922" s="719"/>
      <c r="B922" s="28"/>
      <c r="C922" s="264" t="s">
        <v>1513</v>
      </c>
      <c r="D922" s="496" t="s">
        <v>27</v>
      </c>
      <c r="E922" s="463">
        <f t="shared" si="82"/>
        <v>5770.8337499999998</v>
      </c>
      <c r="G922" s="265">
        <f t="shared" si="83"/>
        <v>24</v>
      </c>
      <c r="H922" s="489">
        <f t="shared" si="84"/>
        <v>4820.8337499999998</v>
      </c>
      <c r="I922" s="490">
        <f t="shared" si="85"/>
        <v>5270.8337499999998</v>
      </c>
      <c r="J922" s="459">
        <f t="shared" si="86"/>
        <v>5770.8337499999998</v>
      </c>
      <c r="K922" s="489">
        <v>4900</v>
      </c>
      <c r="L922" s="490">
        <v>5350</v>
      </c>
      <c r="M922" s="491">
        <v>5850</v>
      </c>
      <c r="N922" s="489">
        <v>4800</v>
      </c>
      <c r="O922" s="490">
        <v>5250</v>
      </c>
      <c r="P922" s="491">
        <v>5750</v>
      </c>
      <c r="Q922" s="489">
        <v>4900</v>
      </c>
      <c r="R922" s="490">
        <v>5350</v>
      </c>
      <c r="S922" s="491">
        <v>5850</v>
      </c>
      <c r="T922" s="489">
        <v>4866.67</v>
      </c>
      <c r="U922" s="490">
        <v>5316.67</v>
      </c>
      <c r="V922" s="491">
        <v>5816.67</v>
      </c>
      <c r="W922" s="489">
        <v>4500</v>
      </c>
      <c r="X922" s="490">
        <v>4950</v>
      </c>
      <c r="Y922" s="491">
        <v>5450</v>
      </c>
      <c r="Z922" s="489">
        <v>4700</v>
      </c>
      <c r="AA922" s="490">
        <v>5150</v>
      </c>
      <c r="AB922" s="491">
        <v>5650</v>
      </c>
      <c r="AC922" s="489">
        <v>4900</v>
      </c>
      <c r="AD922" s="490">
        <v>5350</v>
      </c>
      <c r="AE922" s="491">
        <v>5850</v>
      </c>
      <c r="AF922" s="489">
        <v>5000</v>
      </c>
      <c r="AG922" s="490">
        <v>5450</v>
      </c>
      <c r="AH922" s="491">
        <v>5950</v>
      </c>
      <c r="AI922" s="490" t="s">
        <v>27</v>
      </c>
      <c r="AJ922" s="490" t="s">
        <v>27</v>
      </c>
      <c r="AK922" s="491" t="s">
        <v>27</v>
      </c>
      <c r="AM922" s="103"/>
      <c r="AN922" s="103"/>
      <c r="AO922" s="103"/>
    </row>
    <row r="923" spans="1:41" s="11" customFormat="1" x14ac:dyDescent="0.25">
      <c r="A923" s="719"/>
      <c r="B923" s="28"/>
      <c r="C923" s="62" t="s">
        <v>656</v>
      </c>
      <c r="D923" s="31" t="s">
        <v>27</v>
      </c>
      <c r="E923" s="59">
        <f t="shared" si="82"/>
        <v>8320.8337499999998</v>
      </c>
      <c r="G923" s="32">
        <f t="shared" si="83"/>
        <v>24</v>
      </c>
      <c r="H923" s="498">
        <f t="shared" si="84"/>
        <v>6820.8337499999998</v>
      </c>
      <c r="I923" s="501">
        <f t="shared" si="85"/>
        <v>7770.8337499999998</v>
      </c>
      <c r="J923" s="499">
        <f t="shared" si="86"/>
        <v>8320.8337499999998</v>
      </c>
      <c r="K923" s="498">
        <v>6900</v>
      </c>
      <c r="L923" s="501">
        <v>7850</v>
      </c>
      <c r="M923" s="500">
        <v>8400</v>
      </c>
      <c r="N923" s="498">
        <v>6800</v>
      </c>
      <c r="O923" s="501">
        <v>7750</v>
      </c>
      <c r="P923" s="500">
        <v>8300</v>
      </c>
      <c r="Q923" s="498">
        <v>6900</v>
      </c>
      <c r="R923" s="501">
        <v>7850</v>
      </c>
      <c r="S923" s="500">
        <v>8400</v>
      </c>
      <c r="T923" s="498">
        <v>6866.67</v>
      </c>
      <c r="U923" s="501">
        <v>7816.67</v>
      </c>
      <c r="V923" s="500">
        <v>8366.67</v>
      </c>
      <c r="W923" s="498">
        <v>6500</v>
      </c>
      <c r="X923" s="501">
        <v>7450</v>
      </c>
      <c r="Y923" s="500">
        <v>8000</v>
      </c>
      <c r="Z923" s="498">
        <v>6700</v>
      </c>
      <c r="AA923" s="501">
        <v>7650</v>
      </c>
      <c r="AB923" s="500">
        <v>8200</v>
      </c>
      <c r="AC923" s="498">
        <v>6900</v>
      </c>
      <c r="AD923" s="501">
        <v>7850</v>
      </c>
      <c r="AE923" s="500">
        <v>8400</v>
      </c>
      <c r="AF923" s="498">
        <v>7000</v>
      </c>
      <c r="AG923" s="501">
        <v>7950</v>
      </c>
      <c r="AH923" s="500">
        <v>8500</v>
      </c>
      <c r="AI923" s="501" t="s">
        <v>27</v>
      </c>
      <c r="AJ923" s="501" t="s">
        <v>27</v>
      </c>
      <c r="AK923" s="500" t="s">
        <v>27</v>
      </c>
      <c r="AM923" s="103"/>
      <c r="AN923" s="103"/>
      <c r="AO923" s="103"/>
    </row>
    <row r="924" spans="1:41" s="11" customFormat="1" x14ac:dyDescent="0.25">
      <c r="A924" s="719"/>
      <c r="B924" s="28"/>
      <c r="C924" s="264" t="s">
        <v>655</v>
      </c>
      <c r="D924" s="496" t="s">
        <v>27</v>
      </c>
      <c r="E924" s="463">
        <f t="shared" si="82"/>
        <v>10820.83375</v>
      </c>
      <c r="G924" s="265">
        <f t="shared" si="83"/>
        <v>24</v>
      </c>
      <c r="H924" s="489">
        <f t="shared" si="84"/>
        <v>8820.8337499999998</v>
      </c>
      <c r="I924" s="490">
        <f t="shared" si="85"/>
        <v>9820.8337499999998</v>
      </c>
      <c r="J924" s="459">
        <f t="shared" si="86"/>
        <v>10820.83375</v>
      </c>
      <c r="K924" s="489">
        <v>8900</v>
      </c>
      <c r="L924" s="490">
        <v>9900</v>
      </c>
      <c r="M924" s="491">
        <v>10900</v>
      </c>
      <c r="N924" s="489">
        <v>8800</v>
      </c>
      <c r="O924" s="490">
        <v>9800</v>
      </c>
      <c r="P924" s="491">
        <v>10800</v>
      </c>
      <c r="Q924" s="489">
        <v>8900</v>
      </c>
      <c r="R924" s="490">
        <v>9900</v>
      </c>
      <c r="S924" s="491">
        <v>10900</v>
      </c>
      <c r="T924" s="489">
        <v>8866.67</v>
      </c>
      <c r="U924" s="490">
        <v>9866.67</v>
      </c>
      <c r="V924" s="491">
        <v>10866.67</v>
      </c>
      <c r="W924" s="489">
        <v>8500</v>
      </c>
      <c r="X924" s="490">
        <v>9500</v>
      </c>
      <c r="Y924" s="491">
        <v>10500</v>
      </c>
      <c r="Z924" s="489">
        <v>8700</v>
      </c>
      <c r="AA924" s="490">
        <v>9700</v>
      </c>
      <c r="AB924" s="491">
        <v>10700</v>
      </c>
      <c r="AC924" s="489">
        <v>8900</v>
      </c>
      <c r="AD924" s="490">
        <v>9900</v>
      </c>
      <c r="AE924" s="491">
        <v>10900</v>
      </c>
      <c r="AF924" s="489">
        <v>9000</v>
      </c>
      <c r="AG924" s="490">
        <v>10000</v>
      </c>
      <c r="AH924" s="491">
        <v>11000</v>
      </c>
      <c r="AI924" s="490" t="s">
        <v>27</v>
      </c>
      <c r="AJ924" s="490" t="s">
        <v>27</v>
      </c>
      <c r="AK924" s="491" t="s">
        <v>27</v>
      </c>
      <c r="AM924" s="103"/>
      <c r="AN924" s="103"/>
      <c r="AO924" s="103"/>
    </row>
    <row r="925" spans="1:41" s="11" customFormat="1" x14ac:dyDescent="0.25">
      <c r="A925" s="719"/>
      <c r="B925" s="28"/>
      <c r="C925" s="62" t="s">
        <v>654</v>
      </c>
      <c r="D925" s="31" t="s">
        <v>27</v>
      </c>
      <c r="E925" s="59">
        <f t="shared" si="82"/>
        <v>12950</v>
      </c>
      <c r="G925" s="32">
        <f t="shared" si="83"/>
        <v>24</v>
      </c>
      <c r="H925" s="498">
        <f t="shared" si="84"/>
        <v>10320.83375</v>
      </c>
      <c r="I925" s="501">
        <f t="shared" si="85"/>
        <v>11950</v>
      </c>
      <c r="J925" s="499">
        <f t="shared" si="86"/>
        <v>12950</v>
      </c>
      <c r="K925" s="498">
        <v>10400</v>
      </c>
      <c r="L925" s="501">
        <v>12000</v>
      </c>
      <c r="M925" s="500">
        <v>13000</v>
      </c>
      <c r="N925" s="498">
        <v>10300</v>
      </c>
      <c r="O925" s="501">
        <v>12000</v>
      </c>
      <c r="P925" s="500">
        <v>13000</v>
      </c>
      <c r="Q925" s="498">
        <v>10400</v>
      </c>
      <c r="R925" s="501">
        <v>12000</v>
      </c>
      <c r="S925" s="500">
        <v>13000</v>
      </c>
      <c r="T925" s="498">
        <v>10366.67</v>
      </c>
      <c r="U925" s="501">
        <v>12000</v>
      </c>
      <c r="V925" s="500">
        <v>13000</v>
      </c>
      <c r="W925" s="498">
        <v>10000</v>
      </c>
      <c r="X925" s="501">
        <v>11700</v>
      </c>
      <c r="Y925" s="500">
        <v>12700</v>
      </c>
      <c r="Z925" s="498">
        <v>10200</v>
      </c>
      <c r="AA925" s="501">
        <v>11900</v>
      </c>
      <c r="AB925" s="500">
        <v>12900</v>
      </c>
      <c r="AC925" s="498">
        <v>10400</v>
      </c>
      <c r="AD925" s="501">
        <v>12000</v>
      </c>
      <c r="AE925" s="500">
        <v>13000</v>
      </c>
      <c r="AF925" s="498">
        <v>10500</v>
      </c>
      <c r="AG925" s="501">
        <v>12000</v>
      </c>
      <c r="AH925" s="500">
        <v>13000</v>
      </c>
      <c r="AI925" s="501" t="s">
        <v>27</v>
      </c>
      <c r="AJ925" s="501" t="s">
        <v>27</v>
      </c>
      <c r="AK925" s="500" t="s">
        <v>27</v>
      </c>
      <c r="AM925" s="103"/>
      <c r="AN925" s="103"/>
      <c r="AO925" s="103"/>
    </row>
    <row r="926" spans="1:41" s="11" customFormat="1" x14ac:dyDescent="0.25">
      <c r="A926" s="719"/>
      <c r="B926" s="28"/>
      <c r="C926" s="264" t="s">
        <v>1514</v>
      </c>
      <c r="D926" s="496" t="s">
        <v>27</v>
      </c>
      <c r="E926" s="463">
        <f t="shared" si="82"/>
        <v>14950</v>
      </c>
      <c r="G926" s="265">
        <f t="shared" si="83"/>
        <v>24</v>
      </c>
      <c r="H926" s="489">
        <f t="shared" si="84"/>
        <v>11820.83375</v>
      </c>
      <c r="I926" s="490">
        <f t="shared" si="85"/>
        <v>13450</v>
      </c>
      <c r="J926" s="459">
        <f t="shared" si="86"/>
        <v>14950</v>
      </c>
      <c r="K926" s="489">
        <v>11900</v>
      </c>
      <c r="L926" s="490">
        <v>13500</v>
      </c>
      <c r="M926" s="491">
        <v>15000</v>
      </c>
      <c r="N926" s="489">
        <v>11800</v>
      </c>
      <c r="O926" s="490">
        <v>13500</v>
      </c>
      <c r="P926" s="491">
        <v>15000</v>
      </c>
      <c r="Q926" s="489">
        <v>11900</v>
      </c>
      <c r="R926" s="490">
        <v>13500</v>
      </c>
      <c r="S926" s="491">
        <v>15000</v>
      </c>
      <c r="T926" s="489">
        <v>11866.67</v>
      </c>
      <c r="U926" s="490">
        <v>13500</v>
      </c>
      <c r="V926" s="491">
        <v>15000</v>
      </c>
      <c r="W926" s="489">
        <v>11500</v>
      </c>
      <c r="X926" s="490">
        <v>13200</v>
      </c>
      <c r="Y926" s="491">
        <v>14700</v>
      </c>
      <c r="Z926" s="489">
        <v>11700</v>
      </c>
      <c r="AA926" s="490">
        <v>13400</v>
      </c>
      <c r="AB926" s="491">
        <v>14900</v>
      </c>
      <c r="AC926" s="489">
        <v>11900</v>
      </c>
      <c r="AD926" s="490">
        <v>13500</v>
      </c>
      <c r="AE926" s="491">
        <v>15000</v>
      </c>
      <c r="AF926" s="489">
        <v>12000</v>
      </c>
      <c r="AG926" s="490">
        <v>13500</v>
      </c>
      <c r="AH926" s="491">
        <v>15000</v>
      </c>
      <c r="AI926" s="490" t="s">
        <v>27</v>
      </c>
      <c r="AJ926" s="490" t="s">
        <v>27</v>
      </c>
      <c r="AK926" s="491" t="s">
        <v>27</v>
      </c>
      <c r="AM926" s="103"/>
      <c r="AN926" s="103"/>
      <c r="AO926" s="103"/>
    </row>
    <row r="927" spans="1:41" s="11" customFormat="1" x14ac:dyDescent="0.25">
      <c r="A927" s="719"/>
      <c r="B927" s="28"/>
      <c r="C927" s="62" t="s">
        <v>1515</v>
      </c>
      <c r="D927" s="31" t="s">
        <v>27</v>
      </c>
      <c r="E927" s="59">
        <f t="shared" si="82"/>
        <v>15950</v>
      </c>
      <c r="G927" s="32">
        <f t="shared" si="83"/>
        <v>24</v>
      </c>
      <c r="H927" s="498">
        <f t="shared" si="84"/>
        <v>12820.83375</v>
      </c>
      <c r="I927" s="501">
        <f t="shared" si="85"/>
        <v>14300</v>
      </c>
      <c r="J927" s="499">
        <f t="shared" si="86"/>
        <v>15950</v>
      </c>
      <c r="K927" s="498">
        <v>12900</v>
      </c>
      <c r="L927" s="501">
        <v>14350</v>
      </c>
      <c r="M927" s="500">
        <v>16000</v>
      </c>
      <c r="N927" s="498">
        <v>12800</v>
      </c>
      <c r="O927" s="501">
        <v>14350</v>
      </c>
      <c r="P927" s="500">
        <v>16000</v>
      </c>
      <c r="Q927" s="498">
        <v>12900</v>
      </c>
      <c r="R927" s="501">
        <v>14350</v>
      </c>
      <c r="S927" s="500">
        <v>16000</v>
      </c>
      <c r="T927" s="498">
        <v>12866.67</v>
      </c>
      <c r="U927" s="501">
        <v>14350</v>
      </c>
      <c r="V927" s="500">
        <v>16000</v>
      </c>
      <c r="W927" s="498">
        <v>12500</v>
      </c>
      <c r="X927" s="501">
        <v>14050</v>
      </c>
      <c r="Y927" s="500">
        <v>15700</v>
      </c>
      <c r="Z927" s="498">
        <v>12700</v>
      </c>
      <c r="AA927" s="501">
        <v>14250</v>
      </c>
      <c r="AB927" s="500">
        <v>15900</v>
      </c>
      <c r="AC927" s="498">
        <v>12900</v>
      </c>
      <c r="AD927" s="501">
        <v>14350</v>
      </c>
      <c r="AE927" s="500">
        <v>16000</v>
      </c>
      <c r="AF927" s="498">
        <v>13000</v>
      </c>
      <c r="AG927" s="501">
        <v>14350</v>
      </c>
      <c r="AH927" s="500">
        <v>16000</v>
      </c>
      <c r="AI927" s="501" t="s">
        <v>27</v>
      </c>
      <c r="AJ927" s="501" t="s">
        <v>27</v>
      </c>
      <c r="AK927" s="500" t="s">
        <v>27</v>
      </c>
      <c r="AM927" s="103"/>
      <c r="AN927" s="103"/>
      <c r="AO927" s="103"/>
    </row>
    <row r="928" spans="1:41" s="11" customFormat="1" x14ac:dyDescent="0.25">
      <c r="A928" s="719"/>
      <c r="B928" s="28"/>
      <c r="C928" s="264" t="s">
        <v>1516</v>
      </c>
      <c r="D928" s="496" t="s">
        <v>27</v>
      </c>
      <c r="E928" s="463">
        <f t="shared" si="82"/>
        <v>16950</v>
      </c>
      <c r="G928" s="265">
        <f t="shared" si="83"/>
        <v>24</v>
      </c>
      <c r="H928" s="489">
        <f t="shared" si="84"/>
        <v>13820.83375</v>
      </c>
      <c r="I928" s="490">
        <f t="shared" si="85"/>
        <v>14950</v>
      </c>
      <c r="J928" s="459">
        <f t="shared" si="86"/>
        <v>16950</v>
      </c>
      <c r="K928" s="489">
        <v>13900</v>
      </c>
      <c r="L928" s="490">
        <v>15000</v>
      </c>
      <c r="M928" s="491">
        <v>17000</v>
      </c>
      <c r="N928" s="489">
        <v>13800</v>
      </c>
      <c r="O928" s="490">
        <v>15000</v>
      </c>
      <c r="P928" s="491">
        <v>17000</v>
      </c>
      <c r="Q928" s="489">
        <v>13900</v>
      </c>
      <c r="R928" s="490">
        <v>15000</v>
      </c>
      <c r="S928" s="491">
        <v>17000</v>
      </c>
      <c r="T928" s="489">
        <v>13866.67</v>
      </c>
      <c r="U928" s="490">
        <v>15000</v>
      </c>
      <c r="V928" s="491">
        <v>17000</v>
      </c>
      <c r="W928" s="489">
        <v>13500</v>
      </c>
      <c r="X928" s="490">
        <v>14700</v>
      </c>
      <c r="Y928" s="491">
        <v>16700</v>
      </c>
      <c r="Z928" s="489">
        <v>13700</v>
      </c>
      <c r="AA928" s="490">
        <v>14900</v>
      </c>
      <c r="AB928" s="491">
        <v>16900</v>
      </c>
      <c r="AC928" s="489">
        <v>13900</v>
      </c>
      <c r="AD928" s="490">
        <v>15000</v>
      </c>
      <c r="AE928" s="491">
        <v>17000</v>
      </c>
      <c r="AF928" s="489">
        <v>14000</v>
      </c>
      <c r="AG928" s="490">
        <v>15000</v>
      </c>
      <c r="AH928" s="491">
        <v>17000</v>
      </c>
      <c r="AI928" s="490" t="s">
        <v>27</v>
      </c>
      <c r="AJ928" s="490" t="s">
        <v>27</v>
      </c>
      <c r="AK928" s="491" t="s">
        <v>27</v>
      </c>
      <c r="AM928" s="103"/>
      <c r="AN928" s="103"/>
      <c r="AO928" s="103"/>
    </row>
    <row r="929" spans="1:41" s="11" customFormat="1" x14ac:dyDescent="0.25">
      <c r="A929" s="719"/>
      <c r="B929" s="28"/>
      <c r="C929" s="62" t="s">
        <v>661</v>
      </c>
      <c r="D929" s="31" t="s">
        <v>27</v>
      </c>
      <c r="E929" s="59">
        <f t="shared" si="82"/>
        <v>4220.8337499999998</v>
      </c>
      <c r="G929" s="32">
        <f t="shared" si="83"/>
        <v>24</v>
      </c>
      <c r="H929" s="498">
        <f t="shared" si="84"/>
        <v>2850</v>
      </c>
      <c r="I929" s="501">
        <f t="shared" si="85"/>
        <v>3720.8337499999998</v>
      </c>
      <c r="J929" s="499">
        <f t="shared" si="86"/>
        <v>4220.8337499999998</v>
      </c>
      <c r="K929" s="498">
        <v>2950</v>
      </c>
      <c r="L929" s="501">
        <v>3800</v>
      </c>
      <c r="M929" s="500">
        <v>4300</v>
      </c>
      <c r="N929" s="498">
        <v>2850</v>
      </c>
      <c r="O929" s="501">
        <v>3700</v>
      </c>
      <c r="P929" s="500">
        <v>4200</v>
      </c>
      <c r="Q929" s="498">
        <v>2900</v>
      </c>
      <c r="R929" s="501">
        <v>3800</v>
      </c>
      <c r="S929" s="500">
        <v>4300</v>
      </c>
      <c r="T929" s="498">
        <v>2900</v>
      </c>
      <c r="U929" s="501">
        <v>3766.67</v>
      </c>
      <c r="V929" s="500">
        <v>4266.67</v>
      </c>
      <c r="W929" s="498">
        <v>2550</v>
      </c>
      <c r="X929" s="501">
        <v>3400</v>
      </c>
      <c r="Y929" s="500">
        <v>3900</v>
      </c>
      <c r="Z929" s="498">
        <v>2750</v>
      </c>
      <c r="AA929" s="501">
        <v>3600</v>
      </c>
      <c r="AB929" s="500">
        <v>4100</v>
      </c>
      <c r="AC929" s="498">
        <v>2900</v>
      </c>
      <c r="AD929" s="501">
        <v>3800</v>
      </c>
      <c r="AE929" s="500">
        <v>4300</v>
      </c>
      <c r="AF929" s="498">
        <v>3000</v>
      </c>
      <c r="AG929" s="501">
        <v>3900</v>
      </c>
      <c r="AH929" s="500">
        <v>4400</v>
      </c>
      <c r="AI929" s="501" t="s">
        <v>27</v>
      </c>
      <c r="AJ929" s="501" t="s">
        <v>27</v>
      </c>
      <c r="AK929" s="500" t="s">
        <v>27</v>
      </c>
      <c r="AM929" s="103"/>
      <c r="AN929" s="103"/>
      <c r="AO929" s="103"/>
    </row>
    <row r="930" spans="1:41" s="11" customFormat="1" x14ac:dyDescent="0.25">
      <c r="A930" s="719"/>
      <c r="B930" s="28"/>
      <c r="C930" s="264" t="s">
        <v>660</v>
      </c>
      <c r="D930" s="496" t="s">
        <v>27</v>
      </c>
      <c r="E930" s="463">
        <f t="shared" si="82"/>
        <v>5800</v>
      </c>
      <c r="G930" s="265">
        <f t="shared" si="83"/>
        <v>24</v>
      </c>
      <c r="H930" s="489">
        <f t="shared" si="84"/>
        <v>4820.8337499999998</v>
      </c>
      <c r="I930" s="490">
        <f t="shared" si="85"/>
        <v>5300</v>
      </c>
      <c r="J930" s="459">
        <f t="shared" si="86"/>
        <v>5800</v>
      </c>
      <c r="K930" s="489">
        <v>4900</v>
      </c>
      <c r="L930" s="490">
        <v>5400</v>
      </c>
      <c r="M930" s="491">
        <v>5900</v>
      </c>
      <c r="N930" s="489">
        <v>4800</v>
      </c>
      <c r="O930" s="490">
        <v>5300</v>
      </c>
      <c r="P930" s="491">
        <v>5800</v>
      </c>
      <c r="Q930" s="489">
        <v>4900</v>
      </c>
      <c r="R930" s="490">
        <v>5350</v>
      </c>
      <c r="S930" s="491">
        <v>5850</v>
      </c>
      <c r="T930" s="489">
        <v>4866.67</v>
      </c>
      <c r="U930" s="490">
        <v>5350</v>
      </c>
      <c r="V930" s="491">
        <v>5850</v>
      </c>
      <c r="W930" s="489">
        <v>4500</v>
      </c>
      <c r="X930" s="490">
        <v>5000</v>
      </c>
      <c r="Y930" s="491">
        <v>5500</v>
      </c>
      <c r="Z930" s="489">
        <v>4700</v>
      </c>
      <c r="AA930" s="490">
        <v>5200</v>
      </c>
      <c r="AB930" s="491">
        <v>5700</v>
      </c>
      <c r="AC930" s="489">
        <v>4900</v>
      </c>
      <c r="AD930" s="490">
        <v>5350</v>
      </c>
      <c r="AE930" s="491">
        <v>5850</v>
      </c>
      <c r="AF930" s="489">
        <v>5000</v>
      </c>
      <c r="AG930" s="490">
        <v>5450</v>
      </c>
      <c r="AH930" s="491">
        <v>5950</v>
      </c>
      <c r="AI930" s="490" t="s">
        <v>27</v>
      </c>
      <c r="AJ930" s="490" t="s">
        <v>27</v>
      </c>
      <c r="AK930" s="491" t="s">
        <v>27</v>
      </c>
      <c r="AM930" s="103"/>
      <c r="AN930" s="103"/>
      <c r="AO930" s="103"/>
    </row>
    <row r="931" spans="1:41" s="11" customFormat="1" x14ac:dyDescent="0.25">
      <c r="A931" s="719"/>
      <c r="B931" s="28"/>
      <c r="C931" s="62" t="s">
        <v>659</v>
      </c>
      <c r="D931" s="31" t="s">
        <v>27</v>
      </c>
      <c r="E931" s="59">
        <f t="shared" si="82"/>
        <v>8379.1662500000002</v>
      </c>
      <c r="G931" s="32">
        <f t="shared" si="83"/>
        <v>24</v>
      </c>
      <c r="H931" s="498">
        <f t="shared" si="84"/>
        <v>6879.1662500000002</v>
      </c>
      <c r="I931" s="501">
        <f t="shared" si="85"/>
        <v>7879.1662500000002</v>
      </c>
      <c r="J931" s="499">
        <f t="shared" si="86"/>
        <v>8379.1662500000002</v>
      </c>
      <c r="K931" s="498">
        <v>7000</v>
      </c>
      <c r="L931" s="501">
        <v>8000</v>
      </c>
      <c r="M931" s="500">
        <v>8500</v>
      </c>
      <c r="N931" s="498">
        <v>6900</v>
      </c>
      <c r="O931" s="501">
        <v>7900</v>
      </c>
      <c r="P931" s="500">
        <v>8400</v>
      </c>
      <c r="Q931" s="498">
        <v>6900</v>
      </c>
      <c r="R931" s="501">
        <v>7900</v>
      </c>
      <c r="S931" s="500">
        <v>8400</v>
      </c>
      <c r="T931" s="498">
        <v>6933.33</v>
      </c>
      <c r="U931" s="501">
        <v>7933.33</v>
      </c>
      <c r="V931" s="500">
        <v>8433.33</v>
      </c>
      <c r="W931" s="498">
        <v>6600</v>
      </c>
      <c r="X931" s="501">
        <v>7600</v>
      </c>
      <c r="Y931" s="500">
        <v>8100</v>
      </c>
      <c r="Z931" s="498">
        <v>6800</v>
      </c>
      <c r="AA931" s="501">
        <v>7800</v>
      </c>
      <c r="AB931" s="500">
        <v>8300</v>
      </c>
      <c r="AC931" s="498">
        <v>6900</v>
      </c>
      <c r="AD931" s="501">
        <v>7900</v>
      </c>
      <c r="AE931" s="500">
        <v>8400</v>
      </c>
      <c r="AF931" s="498">
        <v>7000</v>
      </c>
      <c r="AG931" s="501">
        <v>8000</v>
      </c>
      <c r="AH931" s="500">
        <v>8500</v>
      </c>
      <c r="AI931" s="501" t="s">
        <v>27</v>
      </c>
      <c r="AJ931" s="501" t="s">
        <v>27</v>
      </c>
      <c r="AK931" s="500" t="s">
        <v>27</v>
      </c>
      <c r="AM931" s="103"/>
      <c r="AN931" s="103"/>
      <c r="AO931" s="103"/>
    </row>
    <row r="932" spans="1:41" s="11" customFormat="1" x14ac:dyDescent="0.25">
      <c r="A932" s="719"/>
      <c r="B932" s="28"/>
      <c r="C932" s="264" t="s">
        <v>658</v>
      </c>
      <c r="D932" s="496" t="s">
        <v>27</v>
      </c>
      <c r="E932" s="463">
        <f t="shared" si="82"/>
        <v>10879.16625</v>
      </c>
      <c r="G932" s="265">
        <f t="shared" si="83"/>
        <v>24</v>
      </c>
      <c r="H932" s="489">
        <f t="shared" si="84"/>
        <v>8820.8337499999998</v>
      </c>
      <c r="I932" s="490">
        <f t="shared" si="85"/>
        <v>9820.8337499999998</v>
      </c>
      <c r="J932" s="459">
        <f t="shared" si="86"/>
        <v>10879.16625</v>
      </c>
      <c r="K932" s="489">
        <v>8900</v>
      </c>
      <c r="L932" s="490">
        <v>9900</v>
      </c>
      <c r="M932" s="491">
        <v>11000</v>
      </c>
      <c r="N932" s="489">
        <v>8800</v>
      </c>
      <c r="O932" s="490">
        <v>9800</v>
      </c>
      <c r="P932" s="491">
        <v>10900</v>
      </c>
      <c r="Q932" s="489">
        <v>8900</v>
      </c>
      <c r="R932" s="490">
        <v>9900</v>
      </c>
      <c r="S932" s="491">
        <v>10900</v>
      </c>
      <c r="T932" s="489">
        <v>8866.67</v>
      </c>
      <c r="U932" s="490">
        <v>9866.67</v>
      </c>
      <c r="V932" s="491">
        <v>10933.33</v>
      </c>
      <c r="W932" s="489">
        <v>8500</v>
      </c>
      <c r="X932" s="490">
        <v>9500</v>
      </c>
      <c r="Y932" s="491">
        <v>10600</v>
      </c>
      <c r="Z932" s="489">
        <v>8700</v>
      </c>
      <c r="AA932" s="490">
        <v>9700</v>
      </c>
      <c r="AB932" s="491">
        <v>10800</v>
      </c>
      <c r="AC932" s="489">
        <v>8900</v>
      </c>
      <c r="AD932" s="490">
        <v>9900</v>
      </c>
      <c r="AE932" s="491">
        <v>10900</v>
      </c>
      <c r="AF932" s="489">
        <v>9000</v>
      </c>
      <c r="AG932" s="490">
        <v>10000</v>
      </c>
      <c r="AH932" s="491">
        <v>11000</v>
      </c>
      <c r="AI932" s="490" t="s">
        <v>27</v>
      </c>
      <c r="AJ932" s="490" t="s">
        <v>27</v>
      </c>
      <c r="AK932" s="491" t="s">
        <v>27</v>
      </c>
      <c r="AM932" s="103"/>
      <c r="AN932" s="103"/>
      <c r="AO932" s="103"/>
    </row>
    <row r="933" spans="1:41" s="11" customFormat="1" ht="15.75" thickBot="1" x14ac:dyDescent="0.3">
      <c r="A933" s="720"/>
      <c r="B933" s="28"/>
      <c r="C933" s="453" t="s">
        <v>657</v>
      </c>
      <c r="D933" s="454" t="s">
        <v>27</v>
      </c>
      <c r="E933" s="455">
        <f t="shared" si="82"/>
        <v>12241.66625</v>
      </c>
      <c r="G933" s="36">
        <f t="shared" si="83"/>
        <v>24</v>
      </c>
      <c r="H933" s="529">
        <f t="shared" si="84"/>
        <v>10029.16625</v>
      </c>
      <c r="I933" s="532">
        <f t="shared" si="85"/>
        <v>11075</v>
      </c>
      <c r="J933" s="530">
        <f t="shared" si="86"/>
        <v>12241.66625</v>
      </c>
      <c r="K933" s="529">
        <v>9900</v>
      </c>
      <c r="L933" s="532">
        <v>11000</v>
      </c>
      <c r="M933" s="531">
        <v>13000</v>
      </c>
      <c r="N933" s="529">
        <v>9800</v>
      </c>
      <c r="O933" s="532">
        <v>11000</v>
      </c>
      <c r="P933" s="531">
        <v>12000</v>
      </c>
      <c r="Q933" s="529">
        <v>10400</v>
      </c>
      <c r="R933" s="532">
        <v>11000</v>
      </c>
      <c r="S933" s="531">
        <v>12000</v>
      </c>
      <c r="T933" s="529">
        <v>10033.33</v>
      </c>
      <c r="U933" s="532">
        <v>11000</v>
      </c>
      <c r="V933" s="531">
        <v>12333.33</v>
      </c>
      <c r="W933" s="529">
        <v>9500</v>
      </c>
      <c r="X933" s="532">
        <v>10700</v>
      </c>
      <c r="Y933" s="531">
        <v>11700</v>
      </c>
      <c r="Z933" s="529">
        <v>9700</v>
      </c>
      <c r="AA933" s="532">
        <v>10900</v>
      </c>
      <c r="AB933" s="531">
        <v>11900</v>
      </c>
      <c r="AC933" s="529">
        <v>10400</v>
      </c>
      <c r="AD933" s="532">
        <v>11000</v>
      </c>
      <c r="AE933" s="531">
        <v>12000</v>
      </c>
      <c r="AF933" s="529">
        <v>10500</v>
      </c>
      <c r="AG933" s="532">
        <v>12000</v>
      </c>
      <c r="AH933" s="531">
        <v>13000</v>
      </c>
      <c r="AI933" s="532" t="s">
        <v>27</v>
      </c>
      <c r="AJ933" s="532" t="s">
        <v>27</v>
      </c>
      <c r="AK933" s="531" t="s">
        <v>27</v>
      </c>
      <c r="AM933" s="103"/>
      <c r="AN933" s="103"/>
      <c r="AO933" s="103"/>
    </row>
    <row r="934" spans="1:41" s="11" customFormat="1" x14ac:dyDescent="0.25">
      <c r="A934" s="718" t="s">
        <v>1587</v>
      </c>
      <c r="B934" s="28"/>
      <c r="C934" s="264" t="s">
        <v>788</v>
      </c>
      <c r="D934" s="496" t="s">
        <v>30</v>
      </c>
      <c r="E934" s="463">
        <f t="shared" si="82"/>
        <v>3696.2966666666666</v>
      </c>
      <c r="G934" s="265">
        <f t="shared" si="83"/>
        <v>27</v>
      </c>
      <c r="H934" s="489">
        <f t="shared" si="84"/>
        <v>2922.2222222222222</v>
      </c>
      <c r="I934" s="490">
        <f t="shared" si="85"/>
        <v>3218.5188888888888</v>
      </c>
      <c r="J934" s="459">
        <f t="shared" si="86"/>
        <v>3696.2966666666666</v>
      </c>
      <c r="K934" s="489">
        <v>3100</v>
      </c>
      <c r="L934" s="490">
        <v>3300</v>
      </c>
      <c r="M934" s="491">
        <v>3800</v>
      </c>
      <c r="N934" s="489">
        <v>3000</v>
      </c>
      <c r="O934" s="490">
        <v>3200</v>
      </c>
      <c r="P934" s="491">
        <v>3700</v>
      </c>
      <c r="Q934" s="489">
        <v>2900</v>
      </c>
      <c r="R934" s="490">
        <v>3300</v>
      </c>
      <c r="S934" s="491">
        <v>3800</v>
      </c>
      <c r="T934" s="489">
        <v>3000</v>
      </c>
      <c r="U934" s="490">
        <v>3266.67</v>
      </c>
      <c r="V934" s="491">
        <v>3766.67</v>
      </c>
      <c r="W934" s="489">
        <v>2700</v>
      </c>
      <c r="X934" s="490">
        <v>2900</v>
      </c>
      <c r="Y934" s="491">
        <v>3400</v>
      </c>
      <c r="Z934" s="489">
        <v>2900</v>
      </c>
      <c r="AA934" s="490">
        <v>3100</v>
      </c>
      <c r="AB934" s="491">
        <v>3600</v>
      </c>
      <c r="AC934" s="489">
        <v>2900</v>
      </c>
      <c r="AD934" s="490">
        <v>3400</v>
      </c>
      <c r="AE934" s="491">
        <v>3800</v>
      </c>
      <c r="AF934" s="489">
        <v>3000</v>
      </c>
      <c r="AG934" s="490">
        <v>3500</v>
      </c>
      <c r="AH934" s="491">
        <v>3900</v>
      </c>
      <c r="AI934" s="490">
        <v>2800</v>
      </c>
      <c r="AJ934" s="490">
        <v>3000</v>
      </c>
      <c r="AK934" s="491">
        <v>3500</v>
      </c>
      <c r="AM934" s="103"/>
      <c r="AN934" s="103"/>
      <c r="AO934" s="103"/>
    </row>
    <row r="935" spans="1:41" s="11" customFormat="1" x14ac:dyDescent="0.25">
      <c r="A935" s="719"/>
      <c r="B935" s="28"/>
      <c r="C935" s="62" t="s">
        <v>787</v>
      </c>
      <c r="D935" s="31" t="s">
        <v>32</v>
      </c>
      <c r="E935" s="59">
        <f t="shared" si="82"/>
        <v>5453.7033333333338</v>
      </c>
      <c r="G935" s="32">
        <f t="shared" si="83"/>
        <v>27</v>
      </c>
      <c r="H935" s="498">
        <f t="shared" si="84"/>
        <v>4335.1855555555558</v>
      </c>
      <c r="I935" s="501">
        <f t="shared" si="85"/>
        <v>4835.1855555555558</v>
      </c>
      <c r="J935" s="499">
        <f t="shared" si="86"/>
        <v>5453.7033333333338</v>
      </c>
      <c r="K935" s="498">
        <v>4450</v>
      </c>
      <c r="L935" s="501">
        <v>4950</v>
      </c>
      <c r="M935" s="500">
        <v>5650</v>
      </c>
      <c r="N935" s="498">
        <v>4350</v>
      </c>
      <c r="O935" s="501">
        <v>4850</v>
      </c>
      <c r="P935" s="500">
        <v>5550</v>
      </c>
      <c r="Q935" s="498">
        <v>4450</v>
      </c>
      <c r="R935" s="501">
        <v>4950</v>
      </c>
      <c r="S935" s="500">
        <v>5400</v>
      </c>
      <c r="T935" s="498">
        <v>4416.67</v>
      </c>
      <c r="U935" s="501">
        <v>4916.67</v>
      </c>
      <c r="V935" s="500">
        <v>5533.33</v>
      </c>
      <c r="W935" s="498">
        <v>4050</v>
      </c>
      <c r="X935" s="501">
        <v>4550</v>
      </c>
      <c r="Y935" s="500">
        <v>5250</v>
      </c>
      <c r="Z935" s="498">
        <v>4250</v>
      </c>
      <c r="AA935" s="501">
        <v>4750</v>
      </c>
      <c r="AB935" s="500">
        <v>5450</v>
      </c>
      <c r="AC935" s="498">
        <v>4400</v>
      </c>
      <c r="AD935" s="501">
        <v>4900</v>
      </c>
      <c r="AE935" s="500">
        <v>5400</v>
      </c>
      <c r="AF935" s="498">
        <v>4500</v>
      </c>
      <c r="AG935" s="501">
        <v>5000</v>
      </c>
      <c r="AH935" s="500">
        <v>5500</v>
      </c>
      <c r="AI935" s="501">
        <v>4150</v>
      </c>
      <c r="AJ935" s="501">
        <v>4650</v>
      </c>
      <c r="AK935" s="500">
        <v>5350</v>
      </c>
      <c r="AM935" s="103"/>
      <c r="AN935" s="103"/>
      <c r="AO935" s="103"/>
    </row>
    <row r="936" spans="1:41" s="11" customFormat="1" x14ac:dyDescent="0.25">
      <c r="A936" s="719"/>
      <c r="B936" s="28"/>
      <c r="C936" s="264" t="s">
        <v>786</v>
      </c>
      <c r="D936" s="496" t="s">
        <v>34</v>
      </c>
      <c r="E936" s="463">
        <f t="shared" si="82"/>
        <v>8218.5188888888879</v>
      </c>
      <c r="G936" s="265">
        <f t="shared" si="83"/>
        <v>27</v>
      </c>
      <c r="H936" s="489">
        <f t="shared" si="84"/>
        <v>7296.2966666666662</v>
      </c>
      <c r="I936" s="490">
        <f t="shared" si="85"/>
        <v>7696.2966666666662</v>
      </c>
      <c r="J936" s="459">
        <f t="shared" si="86"/>
        <v>8218.5188888888879</v>
      </c>
      <c r="K936" s="489">
        <v>7400</v>
      </c>
      <c r="L936" s="490">
        <v>7800</v>
      </c>
      <c r="M936" s="491">
        <v>8300</v>
      </c>
      <c r="N936" s="489">
        <v>7300</v>
      </c>
      <c r="O936" s="490">
        <v>7700</v>
      </c>
      <c r="P936" s="491">
        <v>8200</v>
      </c>
      <c r="Q936" s="489">
        <v>7400</v>
      </c>
      <c r="R936" s="490">
        <v>7800</v>
      </c>
      <c r="S936" s="491">
        <v>8300</v>
      </c>
      <c r="T936" s="489">
        <v>7366.67</v>
      </c>
      <c r="U936" s="490">
        <v>7766.67</v>
      </c>
      <c r="V936" s="491">
        <v>8266.67</v>
      </c>
      <c r="W936" s="489">
        <v>7000</v>
      </c>
      <c r="X936" s="490">
        <v>7400</v>
      </c>
      <c r="Y936" s="491">
        <v>7900</v>
      </c>
      <c r="Z936" s="489">
        <v>7200</v>
      </c>
      <c r="AA936" s="490">
        <v>7600</v>
      </c>
      <c r="AB936" s="491">
        <v>8100</v>
      </c>
      <c r="AC936" s="489">
        <v>7400</v>
      </c>
      <c r="AD936" s="490">
        <v>7800</v>
      </c>
      <c r="AE936" s="491">
        <v>8400</v>
      </c>
      <c r="AF936" s="489">
        <v>7500</v>
      </c>
      <c r="AG936" s="490">
        <v>7900</v>
      </c>
      <c r="AH936" s="491">
        <v>8500</v>
      </c>
      <c r="AI936" s="490">
        <v>7100</v>
      </c>
      <c r="AJ936" s="490">
        <v>7500</v>
      </c>
      <c r="AK936" s="491">
        <v>8000</v>
      </c>
      <c r="AM936" s="103"/>
      <c r="AN936" s="103"/>
      <c r="AO936" s="103"/>
    </row>
    <row r="937" spans="1:41" s="11" customFormat="1" x14ac:dyDescent="0.25">
      <c r="A937" s="719"/>
      <c r="B937" s="28"/>
      <c r="C937" s="62" t="s">
        <v>785</v>
      </c>
      <c r="D937" s="31" t="s">
        <v>26</v>
      </c>
      <c r="E937" s="59">
        <f t="shared" si="82"/>
        <v>10203.703333333333</v>
      </c>
      <c r="G937" s="32">
        <f t="shared" si="83"/>
        <v>27</v>
      </c>
      <c r="H937" s="498">
        <f t="shared" si="84"/>
        <v>8922.2222222222226</v>
      </c>
      <c r="I937" s="501">
        <f t="shared" si="85"/>
        <v>9357.4077777777784</v>
      </c>
      <c r="J937" s="499">
        <f t="shared" si="86"/>
        <v>10203.703333333333</v>
      </c>
      <c r="K937" s="498">
        <v>9000</v>
      </c>
      <c r="L937" s="501">
        <v>9650</v>
      </c>
      <c r="M937" s="500">
        <v>10500</v>
      </c>
      <c r="N937" s="498">
        <v>9000</v>
      </c>
      <c r="O937" s="501">
        <v>9550</v>
      </c>
      <c r="P937" s="500">
        <v>10400</v>
      </c>
      <c r="Q937" s="498">
        <v>9000</v>
      </c>
      <c r="R937" s="501">
        <v>9200</v>
      </c>
      <c r="S937" s="500">
        <v>10100</v>
      </c>
      <c r="T937" s="498">
        <v>9000</v>
      </c>
      <c r="U937" s="501">
        <v>9466.67</v>
      </c>
      <c r="V937" s="500">
        <v>10333.33</v>
      </c>
      <c r="W937" s="498">
        <v>8700</v>
      </c>
      <c r="X937" s="501">
        <v>9250</v>
      </c>
      <c r="Y937" s="500">
        <v>10100</v>
      </c>
      <c r="Z937" s="498">
        <v>8900</v>
      </c>
      <c r="AA937" s="501">
        <v>9450</v>
      </c>
      <c r="AB937" s="500">
        <v>10300</v>
      </c>
      <c r="AC937" s="498">
        <v>8900</v>
      </c>
      <c r="AD937" s="501">
        <v>9100</v>
      </c>
      <c r="AE937" s="500">
        <v>9900</v>
      </c>
      <c r="AF937" s="498">
        <v>9000</v>
      </c>
      <c r="AG937" s="501">
        <v>9200</v>
      </c>
      <c r="AH937" s="500">
        <v>10000</v>
      </c>
      <c r="AI937" s="501">
        <v>8800</v>
      </c>
      <c r="AJ937" s="501">
        <v>9350</v>
      </c>
      <c r="AK937" s="500">
        <v>10200</v>
      </c>
      <c r="AM937" s="103"/>
      <c r="AN937" s="103"/>
      <c r="AO937" s="103"/>
    </row>
    <row r="938" spans="1:41" s="11" customFormat="1" x14ac:dyDescent="0.25">
      <c r="A938" s="719"/>
      <c r="B938" s="28"/>
      <c r="C938" s="264" t="s">
        <v>784</v>
      </c>
      <c r="D938" s="496" t="s">
        <v>26</v>
      </c>
      <c r="E938" s="463">
        <f t="shared" si="82"/>
        <v>12344.444444444445</v>
      </c>
      <c r="G938" s="265">
        <f t="shared" si="83"/>
        <v>27</v>
      </c>
      <c r="H938" s="489">
        <f t="shared" si="84"/>
        <v>10174.074444444444</v>
      </c>
      <c r="I938" s="490">
        <f t="shared" si="85"/>
        <v>11362.963333333333</v>
      </c>
      <c r="J938" s="459">
        <f t="shared" si="86"/>
        <v>12344.444444444445</v>
      </c>
      <c r="K938" s="489">
        <v>10500</v>
      </c>
      <c r="L938" s="490">
        <v>11800</v>
      </c>
      <c r="M938" s="491">
        <v>12500</v>
      </c>
      <c r="N938" s="489">
        <v>10400</v>
      </c>
      <c r="O938" s="490">
        <v>11700</v>
      </c>
      <c r="P938" s="491">
        <v>12400</v>
      </c>
      <c r="Q938" s="489">
        <v>9900</v>
      </c>
      <c r="R938" s="490">
        <v>10900</v>
      </c>
      <c r="S938" s="491">
        <v>12300</v>
      </c>
      <c r="T938" s="489">
        <v>10266.67</v>
      </c>
      <c r="U938" s="490">
        <v>11466.67</v>
      </c>
      <c r="V938" s="491">
        <v>12400</v>
      </c>
      <c r="W938" s="489">
        <v>10100</v>
      </c>
      <c r="X938" s="490">
        <v>11400</v>
      </c>
      <c r="Y938" s="491">
        <v>12100</v>
      </c>
      <c r="Z938" s="489">
        <v>10300</v>
      </c>
      <c r="AA938" s="490">
        <v>11600</v>
      </c>
      <c r="AB938" s="491">
        <v>12300</v>
      </c>
      <c r="AC938" s="489">
        <v>9900</v>
      </c>
      <c r="AD938" s="490">
        <v>10900</v>
      </c>
      <c r="AE938" s="491">
        <v>12400</v>
      </c>
      <c r="AF938" s="489">
        <v>10000</v>
      </c>
      <c r="AG938" s="490">
        <v>11000</v>
      </c>
      <c r="AH938" s="491">
        <v>12500</v>
      </c>
      <c r="AI938" s="490">
        <v>10200</v>
      </c>
      <c r="AJ938" s="490">
        <v>11500</v>
      </c>
      <c r="AK938" s="491">
        <v>12200</v>
      </c>
      <c r="AM938" s="103"/>
      <c r="AN938" s="103"/>
      <c r="AO938" s="103"/>
    </row>
    <row r="939" spans="1:41" s="11" customFormat="1" x14ac:dyDescent="0.25">
      <c r="A939" s="719"/>
      <c r="B939" s="28"/>
      <c r="C939" s="62" t="s">
        <v>793</v>
      </c>
      <c r="D939" s="31" t="s">
        <v>27</v>
      </c>
      <c r="E939" s="59">
        <f t="shared" si="82"/>
        <v>4079.6299999999997</v>
      </c>
      <c r="G939" s="32">
        <f t="shared" si="83"/>
        <v>27</v>
      </c>
      <c r="H939" s="498">
        <f t="shared" si="84"/>
        <v>3411.1111111111113</v>
      </c>
      <c r="I939" s="501">
        <f t="shared" si="85"/>
        <v>3875.9255555555555</v>
      </c>
      <c r="J939" s="499">
        <f t="shared" si="86"/>
        <v>4079.6299999999997</v>
      </c>
      <c r="K939" s="498">
        <v>3350</v>
      </c>
      <c r="L939" s="501">
        <v>3900</v>
      </c>
      <c r="M939" s="500">
        <v>4050</v>
      </c>
      <c r="N939" s="498">
        <v>3500</v>
      </c>
      <c r="O939" s="501">
        <v>3950</v>
      </c>
      <c r="P939" s="500">
        <v>4150</v>
      </c>
      <c r="Q939" s="498">
        <v>3500</v>
      </c>
      <c r="R939" s="501">
        <v>3950</v>
      </c>
      <c r="S939" s="500">
        <v>4150</v>
      </c>
      <c r="T939" s="498">
        <v>3450</v>
      </c>
      <c r="U939" s="501">
        <v>3933.33</v>
      </c>
      <c r="V939" s="500">
        <v>4116.67</v>
      </c>
      <c r="W939" s="498">
        <v>3200</v>
      </c>
      <c r="X939" s="501">
        <v>3650</v>
      </c>
      <c r="Y939" s="500">
        <v>3850</v>
      </c>
      <c r="Z939" s="498">
        <v>3400</v>
      </c>
      <c r="AA939" s="501">
        <v>3850</v>
      </c>
      <c r="AB939" s="500">
        <v>4050</v>
      </c>
      <c r="AC939" s="498">
        <v>3500</v>
      </c>
      <c r="AD939" s="501">
        <v>3950</v>
      </c>
      <c r="AE939" s="500">
        <v>4150</v>
      </c>
      <c r="AF939" s="498">
        <v>3500</v>
      </c>
      <c r="AG939" s="501">
        <v>3950</v>
      </c>
      <c r="AH939" s="500">
        <v>4250</v>
      </c>
      <c r="AI939" s="501">
        <v>3300</v>
      </c>
      <c r="AJ939" s="501">
        <v>3750</v>
      </c>
      <c r="AK939" s="500">
        <v>3950</v>
      </c>
      <c r="AM939" s="103"/>
      <c r="AN939" s="103"/>
      <c r="AO939" s="103"/>
    </row>
    <row r="940" spans="1:41" s="11" customFormat="1" x14ac:dyDescent="0.25">
      <c r="A940" s="719"/>
      <c r="B940" s="28"/>
      <c r="C940" s="264" t="s">
        <v>792</v>
      </c>
      <c r="D940" s="496" t="s">
        <v>27</v>
      </c>
      <c r="E940" s="463">
        <f t="shared" si="82"/>
        <v>5033.333333333333</v>
      </c>
      <c r="G940" s="265">
        <f t="shared" si="83"/>
        <v>27</v>
      </c>
      <c r="H940" s="489">
        <f t="shared" si="84"/>
        <v>4433.333333333333</v>
      </c>
      <c r="I940" s="490">
        <f t="shared" si="85"/>
        <v>4933.333333333333</v>
      </c>
      <c r="J940" s="459">
        <f t="shared" si="86"/>
        <v>5033.333333333333</v>
      </c>
      <c r="K940" s="489">
        <v>4500</v>
      </c>
      <c r="L940" s="490">
        <v>5000</v>
      </c>
      <c r="M940" s="491">
        <v>5100</v>
      </c>
      <c r="N940" s="489">
        <v>4500</v>
      </c>
      <c r="O940" s="490">
        <v>5000</v>
      </c>
      <c r="P940" s="491">
        <v>5100</v>
      </c>
      <c r="Q940" s="489">
        <v>4500</v>
      </c>
      <c r="R940" s="490">
        <v>5000</v>
      </c>
      <c r="S940" s="491">
        <v>5100</v>
      </c>
      <c r="T940" s="489">
        <v>4500</v>
      </c>
      <c r="U940" s="490">
        <v>5000</v>
      </c>
      <c r="V940" s="491">
        <v>5100</v>
      </c>
      <c r="W940" s="489">
        <v>4200</v>
      </c>
      <c r="X940" s="490">
        <v>4700</v>
      </c>
      <c r="Y940" s="491">
        <v>4800</v>
      </c>
      <c r="Z940" s="489">
        <v>4400</v>
      </c>
      <c r="AA940" s="490">
        <v>4900</v>
      </c>
      <c r="AB940" s="491">
        <v>5000</v>
      </c>
      <c r="AC940" s="489">
        <v>4500</v>
      </c>
      <c r="AD940" s="490">
        <v>5000</v>
      </c>
      <c r="AE940" s="491">
        <v>5100</v>
      </c>
      <c r="AF940" s="489">
        <v>4500</v>
      </c>
      <c r="AG940" s="490">
        <v>5000</v>
      </c>
      <c r="AH940" s="491">
        <v>5100</v>
      </c>
      <c r="AI940" s="490">
        <v>4300</v>
      </c>
      <c r="AJ940" s="490">
        <v>4800</v>
      </c>
      <c r="AK940" s="491">
        <v>4900</v>
      </c>
      <c r="AM940" s="103"/>
      <c r="AN940" s="103"/>
      <c r="AO940" s="103"/>
    </row>
    <row r="941" spans="1:41" s="11" customFormat="1" x14ac:dyDescent="0.25">
      <c r="A941" s="719"/>
      <c r="B941" s="28"/>
      <c r="C941" s="62" t="s">
        <v>791</v>
      </c>
      <c r="D941" s="31" t="s">
        <v>27</v>
      </c>
      <c r="E941" s="59">
        <f t="shared" si="82"/>
        <v>7425.9255555555555</v>
      </c>
      <c r="G941" s="32">
        <f t="shared" si="83"/>
        <v>27</v>
      </c>
      <c r="H941" s="498">
        <f t="shared" si="84"/>
        <v>5633.333333333333</v>
      </c>
      <c r="I941" s="501">
        <f t="shared" si="85"/>
        <v>6533.333333333333</v>
      </c>
      <c r="J941" s="499">
        <f t="shared" si="86"/>
        <v>7425.9255555555555</v>
      </c>
      <c r="K941" s="498">
        <v>5700</v>
      </c>
      <c r="L941" s="501">
        <v>6600</v>
      </c>
      <c r="M941" s="500">
        <v>7450</v>
      </c>
      <c r="N941" s="498">
        <v>5700</v>
      </c>
      <c r="O941" s="501">
        <v>6600</v>
      </c>
      <c r="P941" s="500">
        <v>7500</v>
      </c>
      <c r="Q941" s="498">
        <v>5700</v>
      </c>
      <c r="R941" s="501">
        <v>6600</v>
      </c>
      <c r="S941" s="500">
        <v>7500</v>
      </c>
      <c r="T941" s="498">
        <v>5700</v>
      </c>
      <c r="U941" s="501">
        <v>6600</v>
      </c>
      <c r="V941" s="500">
        <v>7483.33</v>
      </c>
      <c r="W941" s="498">
        <v>5400</v>
      </c>
      <c r="X941" s="501">
        <v>6300</v>
      </c>
      <c r="Y941" s="500">
        <v>7200</v>
      </c>
      <c r="Z941" s="498">
        <v>5600</v>
      </c>
      <c r="AA941" s="501">
        <v>6500</v>
      </c>
      <c r="AB941" s="500">
        <v>7400</v>
      </c>
      <c r="AC941" s="498">
        <v>5700</v>
      </c>
      <c r="AD941" s="501">
        <v>6600</v>
      </c>
      <c r="AE941" s="500">
        <v>7500</v>
      </c>
      <c r="AF941" s="498">
        <v>5700</v>
      </c>
      <c r="AG941" s="501">
        <v>6600</v>
      </c>
      <c r="AH941" s="500">
        <v>7500</v>
      </c>
      <c r="AI941" s="501">
        <v>5500</v>
      </c>
      <c r="AJ941" s="501">
        <v>6400</v>
      </c>
      <c r="AK941" s="500">
        <v>7300</v>
      </c>
      <c r="AM941" s="103"/>
      <c r="AN941" s="103"/>
      <c r="AO941" s="103"/>
    </row>
    <row r="942" spans="1:41" s="11" customFormat="1" x14ac:dyDescent="0.25">
      <c r="A942" s="719"/>
      <c r="B942" s="28"/>
      <c r="C942" s="264" t="s">
        <v>790</v>
      </c>
      <c r="D942" s="496" t="s">
        <v>27</v>
      </c>
      <c r="E942" s="463">
        <f t="shared" si="82"/>
        <v>9403.7033333333329</v>
      </c>
      <c r="G942" s="265">
        <f t="shared" si="83"/>
        <v>27</v>
      </c>
      <c r="H942" s="489">
        <f t="shared" si="84"/>
        <v>7533.333333333333</v>
      </c>
      <c r="I942" s="490">
        <f t="shared" si="85"/>
        <v>8433.3333333333339</v>
      </c>
      <c r="J942" s="459">
        <f t="shared" si="86"/>
        <v>9403.7033333333329</v>
      </c>
      <c r="K942" s="489">
        <v>7600</v>
      </c>
      <c r="L942" s="490">
        <v>8500</v>
      </c>
      <c r="M942" s="491">
        <v>9300</v>
      </c>
      <c r="N942" s="489">
        <v>7600</v>
      </c>
      <c r="O942" s="490">
        <v>8500</v>
      </c>
      <c r="P942" s="491">
        <v>9500</v>
      </c>
      <c r="Q942" s="489">
        <v>7600</v>
      </c>
      <c r="R942" s="490">
        <v>8500</v>
      </c>
      <c r="S942" s="491">
        <v>9500</v>
      </c>
      <c r="T942" s="489">
        <v>7600</v>
      </c>
      <c r="U942" s="490">
        <v>8500</v>
      </c>
      <c r="V942" s="491">
        <v>9433.33</v>
      </c>
      <c r="W942" s="489">
        <v>7300</v>
      </c>
      <c r="X942" s="490">
        <v>8200</v>
      </c>
      <c r="Y942" s="491">
        <v>9200</v>
      </c>
      <c r="Z942" s="489">
        <v>7500</v>
      </c>
      <c r="AA942" s="490">
        <v>8400</v>
      </c>
      <c r="AB942" s="491">
        <v>9400</v>
      </c>
      <c r="AC942" s="489">
        <v>7600</v>
      </c>
      <c r="AD942" s="490">
        <v>8500</v>
      </c>
      <c r="AE942" s="491">
        <v>9500</v>
      </c>
      <c r="AF942" s="489">
        <v>7600</v>
      </c>
      <c r="AG942" s="490">
        <v>8500</v>
      </c>
      <c r="AH942" s="491">
        <v>9500</v>
      </c>
      <c r="AI942" s="490">
        <v>7400</v>
      </c>
      <c r="AJ942" s="490">
        <v>8300</v>
      </c>
      <c r="AK942" s="491">
        <v>9300</v>
      </c>
      <c r="AM942" s="103"/>
      <c r="AN942" s="103"/>
      <c r="AO942" s="103"/>
    </row>
    <row r="943" spans="1:41" s="11" customFormat="1" x14ac:dyDescent="0.25">
      <c r="A943" s="719"/>
      <c r="B943" s="28"/>
      <c r="C943" s="62" t="s">
        <v>789</v>
      </c>
      <c r="D943" s="31" t="s">
        <v>27</v>
      </c>
      <c r="E943" s="59">
        <f t="shared" si="82"/>
        <v>11433.333333333334</v>
      </c>
      <c r="G943" s="32">
        <f t="shared" si="83"/>
        <v>27</v>
      </c>
      <c r="H943" s="498">
        <f t="shared" si="84"/>
        <v>9433.3333333333339</v>
      </c>
      <c r="I943" s="501">
        <f t="shared" si="85"/>
        <v>9933.3333333333339</v>
      </c>
      <c r="J943" s="499">
        <f t="shared" si="86"/>
        <v>11433.333333333334</v>
      </c>
      <c r="K943" s="498">
        <v>9500</v>
      </c>
      <c r="L943" s="501">
        <v>10000</v>
      </c>
      <c r="M943" s="500">
        <v>11500</v>
      </c>
      <c r="N943" s="498">
        <v>9500</v>
      </c>
      <c r="O943" s="501">
        <v>10000</v>
      </c>
      <c r="P943" s="500">
        <v>11500</v>
      </c>
      <c r="Q943" s="498">
        <v>9500</v>
      </c>
      <c r="R943" s="501">
        <v>10000</v>
      </c>
      <c r="S943" s="500">
        <v>11500</v>
      </c>
      <c r="T943" s="498">
        <v>9500</v>
      </c>
      <c r="U943" s="501">
        <v>10000</v>
      </c>
      <c r="V943" s="500">
        <v>11500</v>
      </c>
      <c r="W943" s="498">
        <v>9200</v>
      </c>
      <c r="X943" s="501">
        <v>9700</v>
      </c>
      <c r="Y943" s="500">
        <v>11200</v>
      </c>
      <c r="Z943" s="498">
        <v>9400</v>
      </c>
      <c r="AA943" s="501">
        <v>9900</v>
      </c>
      <c r="AB943" s="500">
        <v>11400</v>
      </c>
      <c r="AC943" s="498">
        <v>9500</v>
      </c>
      <c r="AD943" s="501">
        <v>10000</v>
      </c>
      <c r="AE943" s="500">
        <v>11500</v>
      </c>
      <c r="AF943" s="498">
        <v>9500</v>
      </c>
      <c r="AG943" s="501">
        <v>10000</v>
      </c>
      <c r="AH943" s="500">
        <v>11500</v>
      </c>
      <c r="AI943" s="501">
        <v>9300</v>
      </c>
      <c r="AJ943" s="501">
        <v>9800</v>
      </c>
      <c r="AK943" s="500">
        <v>11300</v>
      </c>
      <c r="AM943" s="103"/>
      <c r="AN943" s="103"/>
      <c r="AO943" s="103"/>
    </row>
    <row r="944" spans="1:41" s="11" customFormat="1" x14ac:dyDescent="0.25">
      <c r="A944" s="719"/>
      <c r="B944" s="28"/>
      <c r="C944" s="264" t="s">
        <v>798</v>
      </c>
      <c r="D944" s="496" t="s">
        <v>54</v>
      </c>
      <c r="E944" s="463">
        <f t="shared" si="82"/>
        <v>4875.9255555555555</v>
      </c>
      <c r="G944" s="265">
        <f t="shared" si="83"/>
        <v>27</v>
      </c>
      <c r="H944" s="489">
        <f t="shared" si="84"/>
        <v>3977.7777777777778</v>
      </c>
      <c r="I944" s="490">
        <f t="shared" si="85"/>
        <v>4690.7411111111105</v>
      </c>
      <c r="J944" s="459">
        <f t="shared" si="86"/>
        <v>4875.9255555555555</v>
      </c>
      <c r="K944" s="489">
        <v>4300</v>
      </c>
      <c r="L944" s="490">
        <v>4800</v>
      </c>
      <c r="M944" s="491">
        <v>4900</v>
      </c>
      <c r="N944" s="489">
        <v>4000</v>
      </c>
      <c r="O944" s="490">
        <v>4750</v>
      </c>
      <c r="P944" s="491">
        <v>4950</v>
      </c>
      <c r="Q944" s="489">
        <v>4000</v>
      </c>
      <c r="R944" s="490">
        <v>4750</v>
      </c>
      <c r="S944" s="491">
        <v>4950</v>
      </c>
      <c r="T944" s="489">
        <v>4100</v>
      </c>
      <c r="U944" s="490">
        <v>4766.67</v>
      </c>
      <c r="V944" s="491">
        <v>4933.33</v>
      </c>
      <c r="W944" s="489">
        <v>3700</v>
      </c>
      <c r="X944" s="490">
        <v>4450</v>
      </c>
      <c r="Y944" s="491">
        <v>4650</v>
      </c>
      <c r="Z944" s="489">
        <v>3900</v>
      </c>
      <c r="AA944" s="490">
        <v>4650</v>
      </c>
      <c r="AB944" s="491">
        <v>4850</v>
      </c>
      <c r="AC944" s="489">
        <v>4000</v>
      </c>
      <c r="AD944" s="490">
        <v>4750</v>
      </c>
      <c r="AE944" s="491">
        <v>4950</v>
      </c>
      <c r="AF944" s="489">
        <v>4000</v>
      </c>
      <c r="AG944" s="490">
        <v>4750</v>
      </c>
      <c r="AH944" s="491">
        <v>4950</v>
      </c>
      <c r="AI944" s="490">
        <v>3800</v>
      </c>
      <c r="AJ944" s="490">
        <v>4550</v>
      </c>
      <c r="AK944" s="491">
        <v>4750</v>
      </c>
      <c r="AM944" s="103"/>
      <c r="AN944" s="103"/>
      <c r="AO944" s="103"/>
    </row>
    <row r="945" spans="1:41" s="11" customFormat="1" x14ac:dyDescent="0.25">
      <c r="A945" s="719"/>
      <c r="B945" s="28"/>
      <c r="C945" s="62" t="s">
        <v>797</v>
      </c>
      <c r="D945" s="31" t="s">
        <v>56</v>
      </c>
      <c r="E945" s="59">
        <f t="shared" si="82"/>
        <v>7368.5188888888888</v>
      </c>
      <c r="G945" s="32">
        <f t="shared" si="83"/>
        <v>27</v>
      </c>
      <c r="H945" s="498">
        <f t="shared" si="84"/>
        <v>5933.333333333333</v>
      </c>
      <c r="I945" s="501">
        <f t="shared" si="85"/>
        <v>6433.333333333333</v>
      </c>
      <c r="J945" s="499">
        <f t="shared" si="86"/>
        <v>7368.5188888888888</v>
      </c>
      <c r="K945" s="498">
        <v>6000</v>
      </c>
      <c r="L945" s="501">
        <v>6500</v>
      </c>
      <c r="M945" s="500">
        <v>7350</v>
      </c>
      <c r="N945" s="498">
        <v>6000</v>
      </c>
      <c r="O945" s="501">
        <v>6500</v>
      </c>
      <c r="P945" s="500">
        <v>7450</v>
      </c>
      <c r="Q945" s="498">
        <v>6000</v>
      </c>
      <c r="R945" s="501">
        <v>6500</v>
      </c>
      <c r="S945" s="500">
        <v>7450</v>
      </c>
      <c r="T945" s="498">
        <v>6000</v>
      </c>
      <c r="U945" s="501">
        <v>6500</v>
      </c>
      <c r="V945" s="500">
        <v>7416.67</v>
      </c>
      <c r="W945" s="498">
        <v>5700</v>
      </c>
      <c r="X945" s="501">
        <v>6200</v>
      </c>
      <c r="Y945" s="500">
        <v>7150</v>
      </c>
      <c r="Z945" s="498">
        <v>5900</v>
      </c>
      <c r="AA945" s="501">
        <v>6400</v>
      </c>
      <c r="AB945" s="500">
        <v>7350</v>
      </c>
      <c r="AC945" s="498">
        <v>6000</v>
      </c>
      <c r="AD945" s="501">
        <v>6500</v>
      </c>
      <c r="AE945" s="500">
        <v>7450</v>
      </c>
      <c r="AF945" s="498">
        <v>6000</v>
      </c>
      <c r="AG945" s="501">
        <v>6500</v>
      </c>
      <c r="AH945" s="500">
        <v>7450</v>
      </c>
      <c r="AI945" s="501">
        <v>5800</v>
      </c>
      <c r="AJ945" s="501">
        <v>6300</v>
      </c>
      <c r="AK945" s="500">
        <v>7250</v>
      </c>
      <c r="AM945" s="103"/>
      <c r="AN945" s="103"/>
      <c r="AO945" s="103"/>
    </row>
    <row r="946" spans="1:41" s="11" customFormat="1" x14ac:dyDescent="0.25">
      <c r="A946" s="719"/>
      <c r="B946" s="28"/>
      <c r="C946" s="264" t="s">
        <v>796</v>
      </c>
      <c r="D946" s="496" t="s">
        <v>58</v>
      </c>
      <c r="E946" s="463">
        <f t="shared" si="82"/>
        <v>10003.703333333333</v>
      </c>
      <c r="G946" s="265">
        <f t="shared" si="83"/>
        <v>27</v>
      </c>
      <c r="H946" s="489">
        <f t="shared" si="84"/>
        <v>6955.5555555555557</v>
      </c>
      <c r="I946" s="490">
        <f t="shared" si="85"/>
        <v>7955.5555555555557</v>
      </c>
      <c r="J946" s="459">
        <f t="shared" si="86"/>
        <v>10003.703333333333</v>
      </c>
      <c r="K946" s="489">
        <v>7150</v>
      </c>
      <c r="L946" s="490">
        <v>8150</v>
      </c>
      <c r="M946" s="491">
        <v>9900</v>
      </c>
      <c r="N946" s="489">
        <v>7000</v>
      </c>
      <c r="O946" s="490">
        <v>8000</v>
      </c>
      <c r="P946" s="491">
        <v>10100</v>
      </c>
      <c r="Q946" s="489">
        <v>7000</v>
      </c>
      <c r="R946" s="490">
        <v>8000</v>
      </c>
      <c r="S946" s="491">
        <v>10100</v>
      </c>
      <c r="T946" s="489">
        <v>7050</v>
      </c>
      <c r="U946" s="490">
        <v>8050</v>
      </c>
      <c r="V946" s="491">
        <v>10033.33</v>
      </c>
      <c r="W946" s="489">
        <v>6700</v>
      </c>
      <c r="X946" s="490">
        <v>7700</v>
      </c>
      <c r="Y946" s="491">
        <v>9800</v>
      </c>
      <c r="Z946" s="489">
        <v>6900</v>
      </c>
      <c r="AA946" s="490">
        <v>7900</v>
      </c>
      <c r="AB946" s="491">
        <v>10000</v>
      </c>
      <c r="AC946" s="489">
        <v>7000</v>
      </c>
      <c r="AD946" s="490">
        <v>8000</v>
      </c>
      <c r="AE946" s="491">
        <v>10100</v>
      </c>
      <c r="AF946" s="489">
        <v>7000</v>
      </c>
      <c r="AG946" s="490">
        <v>8000</v>
      </c>
      <c r="AH946" s="491">
        <v>10100</v>
      </c>
      <c r="AI946" s="490">
        <v>6800</v>
      </c>
      <c r="AJ946" s="490">
        <v>7800</v>
      </c>
      <c r="AK946" s="491">
        <v>9900</v>
      </c>
      <c r="AM946" s="103"/>
      <c r="AN946" s="103"/>
      <c r="AO946" s="103"/>
    </row>
    <row r="947" spans="1:41" s="11" customFormat="1" x14ac:dyDescent="0.25">
      <c r="A947" s="719"/>
      <c r="B947" s="28"/>
      <c r="C947" s="62" t="s">
        <v>795</v>
      </c>
      <c r="D947" s="31" t="s">
        <v>58</v>
      </c>
      <c r="E947" s="59">
        <f t="shared" si="82"/>
        <v>11911.111111111111</v>
      </c>
      <c r="G947" s="32">
        <f t="shared" si="83"/>
        <v>27</v>
      </c>
      <c r="H947" s="498">
        <f t="shared" si="84"/>
        <v>8933.3333333333339</v>
      </c>
      <c r="I947" s="501">
        <f t="shared" si="85"/>
        <v>9962.9633333333331</v>
      </c>
      <c r="J947" s="499">
        <f t="shared" si="86"/>
        <v>11911.111111111111</v>
      </c>
      <c r="K947" s="498">
        <v>9000</v>
      </c>
      <c r="L947" s="501">
        <v>10200</v>
      </c>
      <c r="M947" s="500">
        <v>11850</v>
      </c>
      <c r="N947" s="498">
        <v>9000</v>
      </c>
      <c r="O947" s="501">
        <v>10000</v>
      </c>
      <c r="P947" s="500">
        <v>12000</v>
      </c>
      <c r="Q947" s="498">
        <v>9000</v>
      </c>
      <c r="R947" s="501">
        <v>10000</v>
      </c>
      <c r="S947" s="500">
        <v>12000</v>
      </c>
      <c r="T947" s="498">
        <v>9000</v>
      </c>
      <c r="U947" s="501">
        <v>10066.67</v>
      </c>
      <c r="V947" s="500">
        <v>11950</v>
      </c>
      <c r="W947" s="498">
        <v>8700</v>
      </c>
      <c r="X947" s="501">
        <v>9700</v>
      </c>
      <c r="Y947" s="500">
        <v>11700</v>
      </c>
      <c r="Z947" s="498">
        <v>8900</v>
      </c>
      <c r="AA947" s="501">
        <v>9900</v>
      </c>
      <c r="AB947" s="500">
        <v>11900</v>
      </c>
      <c r="AC947" s="498">
        <v>9000</v>
      </c>
      <c r="AD947" s="501">
        <v>10000</v>
      </c>
      <c r="AE947" s="500">
        <v>12000</v>
      </c>
      <c r="AF947" s="498">
        <v>9000</v>
      </c>
      <c r="AG947" s="501">
        <v>10000</v>
      </c>
      <c r="AH947" s="500">
        <v>12000</v>
      </c>
      <c r="AI947" s="501">
        <v>8800</v>
      </c>
      <c r="AJ947" s="501">
        <v>9800</v>
      </c>
      <c r="AK947" s="500">
        <v>11800</v>
      </c>
      <c r="AM947" s="103"/>
      <c r="AN947" s="103"/>
      <c r="AO947" s="103"/>
    </row>
    <row r="948" spans="1:41" s="11" customFormat="1" ht="15.75" thickBot="1" x14ac:dyDescent="0.3">
      <c r="A948" s="720"/>
      <c r="B948" s="28"/>
      <c r="C948" s="272" t="s">
        <v>794</v>
      </c>
      <c r="D948" s="497" t="s">
        <v>27</v>
      </c>
      <c r="E948" s="465">
        <f t="shared" si="82"/>
        <v>13639.58375</v>
      </c>
      <c r="G948" s="273">
        <f t="shared" si="83"/>
        <v>24</v>
      </c>
      <c r="H948" s="492">
        <f t="shared" si="84"/>
        <v>10666.66625</v>
      </c>
      <c r="I948" s="493">
        <f>AVERAGE(L948,O948,R948,U948,X948,AA948,AD948,AG948,AJ948)</f>
        <v>11797.91625</v>
      </c>
      <c r="J948" s="495">
        <f t="shared" si="86"/>
        <v>13639.58375</v>
      </c>
      <c r="K948" s="492">
        <v>11500</v>
      </c>
      <c r="L948" s="493">
        <v>11800</v>
      </c>
      <c r="M948" s="494">
        <v>13700</v>
      </c>
      <c r="N948" s="492">
        <v>10500</v>
      </c>
      <c r="O948" s="493">
        <v>11850</v>
      </c>
      <c r="P948" s="494">
        <v>13650</v>
      </c>
      <c r="Q948" s="492">
        <v>10500</v>
      </c>
      <c r="R948" s="493">
        <v>11850</v>
      </c>
      <c r="S948" s="494">
        <v>13650</v>
      </c>
      <c r="T948" s="492">
        <v>10833.33</v>
      </c>
      <c r="U948" s="493">
        <v>11833.33</v>
      </c>
      <c r="V948" s="494">
        <v>13666.67</v>
      </c>
      <c r="W948" s="492">
        <v>10200</v>
      </c>
      <c r="X948" s="493">
        <v>11550</v>
      </c>
      <c r="Y948" s="494">
        <v>13350</v>
      </c>
      <c r="Z948" s="492" t="s">
        <v>27</v>
      </c>
      <c r="AA948" s="493" t="s">
        <v>27</v>
      </c>
      <c r="AB948" s="494" t="s">
        <v>27</v>
      </c>
      <c r="AC948" s="492">
        <v>10500</v>
      </c>
      <c r="AD948" s="493">
        <v>11850</v>
      </c>
      <c r="AE948" s="494">
        <v>13650</v>
      </c>
      <c r="AF948" s="492">
        <v>11000</v>
      </c>
      <c r="AG948" s="493">
        <v>12000</v>
      </c>
      <c r="AH948" s="494">
        <v>14000</v>
      </c>
      <c r="AI948" s="493">
        <v>10300</v>
      </c>
      <c r="AJ948" s="493">
        <v>11650</v>
      </c>
      <c r="AK948" s="494">
        <v>13450</v>
      </c>
      <c r="AM948" s="103"/>
      <c r="AN948" s="103"/>
      <c r="AO948" s="103"/>
    </row>
    <row r="949" spans="1:41" s="11" customFormat="1" ht="15.75" thickBot="1" x14ac:dyDescent="0.3">
      <c r="A949" s="28"/>
      <c r="B949" s="28"/>
      <c r="C949" s="103"/>
      <c r="D949" s="15"/>
      <c r="E949" s="247"/>
      <c r="G949" s="15"/>
      <c r="H949" s="184"/>
      <c r="I949" s="184"/>
      <c r="J949" s="248"/>
      <c r="K949" s="184"/>
      <c r="L949" s="184"/>
      <c r="M949" s="184"/>
      <c r="N949" s="184"/>
      <c r="O949" s="184"/>
      <c r="P949" s="184"/>
      <c r="Q949" s="184"/>
      <c r="R949" s="184"/>
      <c r="S949" s="184"/>
      <c r="T949" s="184"/>
      <c r="U949" s="184"/>
      <c r="V949" s="184"/>
      <c r="W949" s="184"/>
      <c r="X949" s="184"/>
      <c r="Y949" s="184"/>
      <c r="Z949" s="184"/>
      <c r="AA949" s="184"/>
      <c r="AB949" s="184"/>
      <c r="AC949" s="184"/>
      <c r="AD949" s="184"/>
      <c r="AE949" s="184"/>
      <c r="AF949" s="184"/>
      <c r="AG949" s="184"/>
      <c r="AH949" s="184"/>
      <c r="AM949" s="103"/>
      <c r="AN949" s="103"/>
      <c r="AO949" s="103"/>
    </row>
    <row r="950" spans="1:41" s="11" customFormat="1" ht="15.75" customHeight="1" thickBot="1" x14ac:dyDescent="0.3">
      <c r="A950" s="722" t="s">
        <v>455</v>
      </c>
      <c r="B950" s="518"/>
      <c r="C950" s="725" t="s">
        <v>1518</v>
      </c>
      <c r="D950" s="726"/>
      <c r="E950" s="727"/>
      <c r="F950" s="23"/>
      <c r="G950" s="728" t="s">
        <v>172</v>
      </c>
      <c r="H950" s="758" t="s">
        <v>1547</v>
      </c>
      <c r="I950" s="759"/>
      <c r="J950" s="760"/>
      <c r="K950" s="184"/>
      <c r="L950" s="184"/>
      <c r="M950" s="184"/>
      <c r="N950" s="184"/>
      <c r="O950" s="184"/>
      <c r="P950" s="184"/>
      <c r="Q950" s="184"/>
      <c r="R950" s="184"/>
      <c r="S950" s="184"/>
      <c r="T950" s="184"/>
      <c r="U950" s="184"/>
      <c r="V950" s="184"/>
      <c r="W950" s="184"/>
      <c r="X950" s="184"/>
      <c r="Y950" s="184"/>
      <c r="Z950" s="184"/>
      <c r="AA950" s="184"/>
      <c r="AB950" s="184"/>
      <c r="AC950" s="184"/>
      <c r="AD950" s="184"/>
      <c r="AE950" s="184"/>
      <c r="AF950" s="184"/>
      <c r="AG950" s="184"/>
      <c r="AH950" s="184"/>
      <c r="AM950" s="103"/>
      <c r="AN950" s="103"/>
      <c r="AO950" s="103"/>
    </row>
    <row r="951" spans="1:41" s="11" customFormat="1" ht="15.75" thickBot="1" x14ac:dyDescent="0.3">
      <c r="A951" s="724"/>
      <c r="B951" s="239"/>
      <c r="C951" s="224" t="s">
        <v>153</v>
      </c>
      <c r="D951" s="224" t="s">
        <v>169</v>
      </c>
      <c r="E951" s="218" t="s">
        <v>332</v>
      </c>
      <c r="F951" s="9"/>
      <c r="G951" s="729"/>
      <c r="H951" s="225" t="s">
        <v>864</v>
      </c>
      <c r="I951" s="226" t="s">
        <v>865</v>
      </c>
      <c r="J951" s="226" t="s">
        <v>866</v>
      </c>
      <c r="K951" s="184"/>
      <c r="L951" s="184"/>
      <c r="M951" s="184"/>
      <c r="N951" s="184"/>
      <c r="O951" s="184"/>
      <c r="P951" s="184"/>
      <c r="Q951" s="184"/>
      <c r="R951" s="184"/>
      <c r="S951" s="184"/>
      <c r="T951" s="184"/>
      <c r="U951" s="184"/>
      <c r="V951" s="184"/>
      <c r="W951" s="184"/>
      <c r="X951" s="184"/>
      <c r="Y951" s="184"/>
      <c r="Z951" s="184"/>
      <c r="AA951" s="184"/>
      <c r="AB951" s="184"/>
      <c r="AC951" s="184"/>
      <c r="AD951" s="184"/>
      <c r="AE951" s="184"/>
      <c r="AF951" s="184"/>
      <c r="AG951" s="184"/>
      <c r="AH951" s="184"/>
      <c r="AM951" s="103"/>
      <c r="AN951" s="103"/>
      <c r="AO951" s="103"/>
    </row>
    <row r="952" spans="1:41" s="11" customFormat="1" x14ac:dyDescent="0.25">
      <c r="A952" s="752" t="s">
        <v>1543</v>
      </c>
      <c r="B952" s="219"/>
      <c r="C952" s="461" t="s">
        <v>1519</v>
      </c>
      <c r="D952" s="502" t="s">
        <v>27</v>
      </c>
      <c r="E952" s="462">
        <f>J952</f>
        <v>17160</v>
      </c>
      <c r="G952" s="505">
        <f>COUNT(H952:J952)</f>
        <v>3</v>
      </c>
      <c r="H952" s="229">
        <v>11440</v>
      </c>
      <c r="I952" s="229">
        <v>14300</v>
      </c>
      <c r="J952" s="506">
        <v>17160</v>
      </c>
      <c r="K952" s="184"/>
      <c r="L952" s="184"/>
      <c r="M952" s="184"/>
      <c r="N952" s="184"/>
      <c r="O952" s="184"/>
      <c r="P952" s="184"/>
      <c r="Q952" s="184"/>
      <c r="R952" s="184"/>
      <c r="S952" s="184"/>
      <c r="T952" s="184"/>
      <c r="U952" s="184"/>
      <c r="V952" s="184"/>
      <c r="W952" s="184"/>
      <c r="X952" s="184"/>
      <c r="Y952" s="184"/>
      <c r="Z952" s="184"/>
      <c r="AA952" s="184"/>
      <c r="AB952" s="184"/>
      <c r="AC952" s="184"/>
      <c r="AD952" s="184"/>
      <c r="AE952" s="184"/>
      <c r="AF952" s="184"/>
      <c r="AG952" s="184"/>
      <c r="AH952" s="184"/>
      <c r="AM952" s="103"/>
      <c r="AN952" s="103"/>
      <c r="AO952" s="103"/>
    </row>
    <row r="953" spans="1:41" s="11" customFormat="1" x14ac:dyDescent="0.25">
      <c r="A953" s="753"/>
      <c r="B953" s="219"/>
      <c r="C953" s="82" t="s">
        <v>1520</v>
      </c>
      <c r="D953" s="458" t="s">
        <v>27</v>
      </c>
      <c r="E953" s="59">
        <f t="shared" ref="E953:E995" si="87">J953</f>
        <v>17820</v>
      </c>
      <c r="G953" s="31">
        <f t="shared" ref="G953:G995" si="88">COUNT(H953:J953)</f>
        <v>3</v>
      </c>
      <c r="H953" s="269">
        <v>11880</v>
      </c>
      <c r="I953" s="269">
        <v>14850</v>
      </c>
      <c r="J953" s="521">
        <v>17820</v>
      </c>
      <c r="K953" s="184"/>
      <c r="L953" s="184"/>
      <c r="M953" s="184"/>
      <c r="N953" s="184"/>
      <c r="O953" s="184"/>
      <c r="P953" s="184"/>
      <c r="Q953" s="184"/>
      <c r="R953" s="184"/>
      <c r="S953" s="184"/>
      <c r="T953" s="184"/>
      <c r="U953" s="184"/>
      <c r="V953" s="184"/>
      <c r="W953" s="184"/>
      <c r="X953" s="184"/>
      <c r="Y953" s="184"/>
      <c r="Z953" s="184"/>
      <c r="AA953" s="184"/>
      <c r="AB953" s="184"/>
      <c r="AC953" s="184"/>
      <c r="AD953" s="184"/>
      <c r="AE953" s="184"/>
      <c r="AF953" s="184"/>
      <c r="AG953" s="184"/>
      <c r="AH953" s="184"/>
      <c r="AM953" s="103"/>
      <c r="AN953" s="103"/>
      <c r="AO953" s="103"/>
    </row>
    <row r="954" spans="1:41" s="11" customFormat="1" x14ac:dyDescent="0.25">
      <c r="A954" s="753"/>
      <c r="B954" s="219"/>
      <c r="C954" s="287" t="s">
        <v>225</v>
      </c>
      <c r="D954" s="130" t="s">
        <v>27</v>
      </c>
      <c r="E954" s="463">
        <f t="shared" si="87"/>
        <v>21120</v>
      </c>
      <c r="G954" s="496">
        <f t="shared" si="88"/>
        <v>3</v>
      </c>
      <c r="H954" s="230">
        <v>14080</v>
      </c>
      <c r="I954" s="230">
        <v>17600</v>
      </c>
      <c r="J954" s="507">
        <v>21120</v>
      </c>
      <c r="K954" s="184"/>
      <c r="L954" s="184"/>
      <c r="M954" s="184"/>
      <c r="N954" s="184"/>
      <c r="O954" s="184"/>
      <c r="P954" s="184"/>
      <c r="Q954" s="184"/>
      <c r="R954" s="184"/>
      <c r="S954" s="184"/>
      <c r="T954" s="184"/>
      <c r="U954" s="184"/>
      <c r="V954" s="184"/>
      <c r="W954" s="184"/>
      <c r="X954" s="184"/>
      <c r="Y954" s="184"/>
      <c r="Z954" s="184"/>
      <c r="AA954" s="184"/>
      <c r="AB954" s="184"/>
      <c r="AC954" s="184"/>
      <c r="AD954" s="184"/>
      <c r="AE954" s="184"/>
      <c r="AF954" s="184"/>
      <c r="AG954" s="184"/>
      <c r="AH954" s="184"/>
      <c r="AM954" s="103"/>
      <c r="AN954" s="103"/>
      <c r="AO954" s="103"/>
    </row>
    <row r="955" spans="1:41" s="11" customFormat="1" x14ac:dyDescent="0.25">
      <c r="A955" s="753"/>
      <c r="B955" s="219"/>
      <c r="C955" s="82" t="s">
        <v>1362</v>
      </c>
      <c r="D955" s="458" t="s">
        <v>27</v>
      </c>
      <c r="E955" s="59">
        <f t="shared" si="87"/>
        <v>21120</v>
      </c>
      <c r="G955" s="31">
        <f t="shared" si="88"/>
        <v>3</v>
      </c>
      <c r="H955" s="269">
        <v>14080</v>
      </c>
      <c r="I955" s="269">
        <v>17600</v>
      </c>
      <c r="J955" s="521">
        <v>21120</v>
      </c>
      <c r="K955" s="184"/>
      <c r="L955" s="184"/>
      <c r="M955" s="184"/>
      <c r="N955" s="184"/>
      <c r="O955" s="184"/>
      <c r="P955" s="184"/>
      <c r="Q955" s="184"/>
      <c r="R955" s="184"/>
      <c r="S955" s="184"/>
      <c r="T955" s="184"/>
      <c r="U955" s="184"/>
      <c r="V955" s="184"/>
      <c r="W955" s="184"/>
      <c r="X955" s="184"/>
      <c r="Y955" s="184"/>
      <c r="Z955" s="184"/>
      <c r="AA955" s="184"/>
      <c r="AB955" s="184"/>
      <c r="AC955" s="184"/>
      <c r="AD955" s="184"/>
      <c r="AE955" s="184"/>
      <c r="AF955" s="184"/>
      <c r="AG955" s="184"/>
      <c r="AH955" s="184"/>
      <c r="AM955" s="103"/>
      <c r="AN955" s="103"/>
      <c r="AO955" s="103"/>
    </row>
    <row r="956" spans="1:41" s="11" customFormat="1" x14ac:dyDescent="0.25">
      <c r="A956" s="753"/>
      <c r="B956" s="219"/>
      <c r="C956" s="287" t="s">
        <v>1521</v>
      </c>
      <c r="D956" s="130" t="s">
        <v>27</v>
      </c>
      <c r="E956" s="463">
        <f t="shared" si="87"/>
        <v>16000</v>
      </c>
      <c r="G956" s="496">
        <f t="shared" si="88"/>
        <v>3</v>
      </c>
      <c r="H956" s="230">
        <v>12000</v>
      </c>
      <c r="I956" s="230">
        <v>14000</v>
      </c>
      <c r="J956" s="507">
        <v>16000</v>
      </c>
      <c r="K956" s="184"/>
      <c r="L956" s="184"/>
      <c r="M956" s="184"/>
      <c r="N956" s="184"/>
      <c r="O956" s="184"/>
      <c r="P956" s="184"/>
      <c r="Q956" s="184"/>
      <c r="R956" s="184"/>
      <c r="S956" s="184"/>
      <c r="T956" s="184"/>
      <c r="U956" s="184"/>
      <c r="V956" s="184"/>
      <c r="W956" s="184"/>
      <c r="X956" s="184"/>
      <c r="Y956" s="184"/>
      <c r="Z956" s="184"/>
      <c r="AA956" s="184"/>
      <c r="AB956" s="184"/>
      <c r="AC956" s="184"/>
      <c r="AD956" s="184"/>
      <c r="AE956" s="184"/>
      <c r="AF956" s="184"/>
      <c r="AG956" s="184"/>
      <c r="AH956" s="184"/>
      <c r="AM956" s="103"/>
      <c r="AN956" s="103"/>
      <c r="AO956" s="103"/>
    </row>
    <row r="957" spans="1:41" s="11" customFormat="1" x14ac:dyDescent="0.25">
      <c r="A957" s="753"/>
      <c r="B957" s="219"/>
      <c r="C957" s="82" t="s">
        <v>1345</v>
      </c>
      <c r="D957" s="458" t="s">
        <v>27</v>
      </c>
      <c r="E957" s="59">
        <f t="shared" si="87"/>
        <v>17000</v>
      </c>
      <c r="G957" s="31">
        <f t="shared" si="88"/>
        <v>3</v>
      </c>
      <c r="H957" s="214">
        <v>12000</v>
      </c>
      <c r="I957" s="214">
        <v>14000</v>
      </c>
      <c r="J957" s="521">
        <v>17000</v>
      </c>
      <c r="K957" s="184"/>
      <c r="L957" s="184"/>
      <c r="M957" s="184"/>
      <c r="N957" s="184"/>
      <c r="O957" s="184"/>
      <c r="P957" s="184"/>
      <c r="Q957" s="184"/>
      <c r="R957" s="184"/>
      <c r="S957" s="184"/>
      <c r="T957" s="184"/>
      <c r="U957" s="184"/>
      <c r="V957" s="184"/>
      <c r="W957" s="184"/>
      <c r="X957" s="184"/>
      <c r="Y957" s="184"/>
      <c r="Z957" s="184"/>
      <c r="AA957" s="184"/>
      <c r="AB957" s="184"/>
      <c r="AC957" s="184"/>
      <c r="AD957" s="184"/>
      <c r="AE957" s="184"/>
      <c r="AF957" s="184"/>
      <c r="AG957" s="184"/>
      <c r="AH957" s="184"/>
      <c r="AM957" s="103"/>
      <c r="AN957" s="103"/>
      <c r="AO957" s="103"/>
    </row>
    <row r="958" spans="1:41" s="11" customFormat="1" x14ac:dyDescent="0.25">
      <c r="A958" s="753"/>
      <c r="B958" s="219"/>
      <c r="C958" s="287" t="s">
        <v>1522</v>
      </c>
      <c r="D958" s="130" t="s">
        <v>27</v>
      </c>
      <c r="E958" s="463">
        <f t="shared" si="87"/>
        <v>22000</v>
      </c>
      <c r="G958" s="496">
        <f t="shared" si="88"/>
        <v>3</v>
      </c>
      <c r="H958" s="230">
        <v>15000</v>
      </c>
      <c r="I958" s="230">
        <v>18000</v>
      </c>
      <c r="J958" s="507">
        <v>22000</v>
      </c>
      <c r="K958" s="184"/>
      <c r="L958" s="184"/>
      <c r="M958" s="184"/>
      <c r="N958" s="184"/>
      <c r="O958" s="184"/>
      <c r="P958" s="184"/>
      <c r="Q958" s="184"/>
      <c r="R958" s="184"/>
      <c r="S958" s="184"/>
      <c r="T958" s="184"/>
      <c r="U958" s="184"/>
      <c r="V958" s="184"/>
      <c r="W958" s="184"/>
      <c r="X958" s="184"/>
      <c r="Y958" s="184"/>
      <c r="Z958" s="184"/>
      <c r="AA958" s="184"/>
      <c r="AB958" s="184"/>
      <c r="AC958" s="184"/>
      <c r="AD958" s="184"/>
      <c r="AE958" s="184"/>
      <c r="AF958" s="184"/>
      <c r="AG958" s="184"/>
      <c r="AH958" s="184"/>
      <c r="AM958" s="103"/>
      <c r="AN958" s="103"/>
      <c r="AO958" s="103"/>
    </row>
    <row r="959" spans="1:41" s="11" customFormat="1" x14ac:dyDescent="0.25">
      <c r="A959" s="753"/>
      <c r="B959" s="219"/>
      <c r="C959" s="82" t="s">
        <v>1523</v>
      </c>
      <c r="D959" s="458" t="s">
        <v>27</v>
      </c>
      <c r="E959" s="59">
        <f t="shared" si="87"/>
        <v>19000</v>
      </c>
      <c r="G959" s="31">
        <f t="shared" si="88"/>
        <v>3</v>
      </c>
      <c r="H959" s="214">
        <v>12000</v>
      </c>
      <c r="I959" s="214">
        <v>16000</v>
      </c>
      <c r="J959" s="521">
        <v>19000</v>
      </c>
      <c r="K959" s="184"/>
      <c r="L959" s="184"/>
      <c r="M959" s="184"/>
      <c r="N959" s="184"/>
      <c r="O959" s="184"/>
      <c r="P959" s="184"/>
      <c r="Q959" s="184"/>
      <c r="R959" s="184"/>
      <c r="S959" s="184"/>
      <c r="T959" s="184"/>
      <c r="U959" s="184"/>
      <c r="V959" s="184"/>
      <c r="W959" s="184"/>
      <c r="X959" s="184"/>
      <c r="Y959" s="184"/>
      <c r="Z959" s="184"/>
      <c r="AA959" s="184"/>
      <c r="AB959" s="184"/>
      <c r="AC959" s="184"/>
      <c r="AD959" s="184"/>
      <c r="AE959" s="184"/>
      <c r="AF959" s="184"/>
      <c r="AG959" s="184"/>
      <c r="AH959" s="184"/>
      <c r="AM959" s="103"/>
      <c r="AN959" s="103"/>
      <c r="AO959" s="103"/>
    </row>
    <row r="960" spans="1:41" s="11" customFormat="1" ht="15.75" thickBot="1" x14ac:dyDescent="0.3">
      <c r="A960" s="754"/>
      <c r="B960" s="219"/>
      <c r="C960" s="288" t="s">
        <v>1248</v>
      </c>
      <c r="D960" s="150" t="s">
        <v>27</v>
      </c>
      <c r="E960" s="465">
        <f t="shared" si="87"/>
        <v>15840</v>
      </c>
      <c r="G960" s="496">
        <f t="shared" si="88"/>
        <v>3</v>
      </c>
      <c r="H960" s="230">
        <v>11000</v>
      </c>
      <c r="I960" s="230">
        <v>13200</v>
      </c>
      <c r="J960" s="507">
        <v>15840</v>
      </c>
      <c r="K960" s="184"/>
      <c r="L960" s="184"/>
      <c r="M960" s="184"/>
      <c r="N960" s="184"/>
      <c r="O960" s="184"/>
      <c r="P960" s="184"/>
      <c r="Q960" s="184"/>
      <c r="R960" s="184"/>
      <c r="S960" s="184"/>
      <c r="T960" s="184"/>
      <c r="U960" s="184"/>
      <c r="V960" s="184"/>
      <c r="W960" s="184"/>
      <c r="X960" s="184"/>
      <c r="Y960" s="184"/>
      <c r="Z960" s="184"/>
      <c r="AA960" s="184"/>
      <c r="AB960" s="184"/>
      <c r="AC960" s="184"/>
      <c r="AD960" s="184"/>
      <c r="AE960" s="184"/>
      <c r="AF960" s="184"/>
      <c r="AG960" s="184"/>
      <c r="AH960" s="184"/>
      <c r="AM960" s="103"/>
      <c r="AN960" s="103"/>
      <c r="AO960" s="103"/>
    </row>
    <row r="961" spans="1:41" s="11" customFormat="1" x14ac:dyDescent="0.25">
      <c r="A961" s="718" t="s">
        <v>201</v>
      </c>
      <c r="B961" s="219"/>
      <c r="C961" s="216" t="s">
        <v>1524</v>
      </c>
      <c r="D961" s="519" t="s">
        <v>27</v>
      </c>
      <c r="E961" s="520">
        <f t="shared" si="87"/>
        <v>20000</v>
      </c>
      <c r="G961" s="522">
        <f t="shared" si="88"/>
        <v>3</v>
      </c>
      <c r="H961" s="213">
        <v>14000</v>
      </c>
      <c r="I961" s="213">
        <v>16000</v>
      </c>
      <c r="J961" s="523">
        <v>20000</v>
      </c>
      <c r="K961" s="184"/>
      <c r="L961" s="184"/>
      <c r="M961" s="184"/>
      <c r="N961" s="184"/>
      <c r="O961" s="184"/>
      <c r="P961" s="184"/>
      <c r="Q961" s="184"/>
      <c r="R961" s="184"/>
      <c r="S961" s="184"/>
      <c r="T961" s="184"/>
      <c r="U961" s="184"/>
      <c r="V961" s="184"/>
      <c r="W961" s="184"/>
      <c r="X961" s="184"/>
      <c r="Y961" s="184"/>
      <c r="Z961" s="184"/>
      <c r="AA961" s="184"/>
      <c r="AB961" s="184"/>
      <c r="AC961" s="184"/>
      <c r="AD961" s="184"/>
      <c r="AE961" s="184"/>
      <c r="AF961" s="184"/>
      <c r="AG961" s="184"/>
      <c r="AH961" s="184"/>
      <c r="AM961" s="103"/>
      <c r="AN961" s="103"/>
      <c r="AO961" s="103"/>
    </row>
    <row r="962" spans="1:41" s="11" customFormat="1" ht="15" customHeight="1" x14ac:dyDescent="0.25">
      <c r="A962" s="719"/>
      <c r="B962" s="219"/>
      <c r="C962" s="287" t="s">
        <v>1525</v>
      </c>
      <c r="D962" s="438" t="s">
        <v>27</v>
      </c>
      <c r="E962" s="463">
        <f t="shared" si="87"/>
        <v>25000</v>
      </c>
      <c r="G962" s="496">
        <f t="shared" si="88"/>
        <v>3</v>
      </c>
      <c r="H962" s="230">
        <v>15000</v>
      </c>
      <c r="I962" s="230">
        <v>18000</v>
      </c>
      <c r="J962" s="507">
        <v>25000</v>
      </c>
      <c r="K962" s="184"/>
      <c r="L962" s="184"/>
      <c r="M962" s="184"/>
      <c r="N962" s="184"/>
      <c r="O962" s="184"/>
      <c r="P962" s="184"/>
      <c r="Q962" s="184"/>
      <c r="R962" s="184"/>
      <c r="S962" s="184"/>
      <c r="T962" s="184"/>
      <c r="U962" s="184"/>
      <c r="V962" s="184"/>
      <c r="W962" s="184"/>
      <c r="X962" s="184"/>
      <c r="Y962" s="184"/>
      <c r="Z962" s="184"/>
      <c r="AA962" s="184"/>
      <c r="AB962" s="184"/>
      <c r="AC962" s="184"/>
      <c r="AD962" s="184"/>
      <c r="AE962" s="184"/>
      <c r="AF962" s="184"/>
      <c r="AG962" s="184"/>
      <c r="AH962" s="184"/>
      <c r="AM962" s="103"/>
      <c r="AN962" s="103"/>
      <c r="AO962" s="103"/>
    </row>
    <row r="963" spans="1:41" s="11" customFormat="1" ht="15.75" thickBot="1" x14ac:dyDescent="0.3">
      <c r="A963" s="720"/>
      <c r="B963" s="219"/>
      <c r="C963" s="135" t="s">
        <v>1526</v>
      </c>
      <c r="D963" s="116" t="s">
        <v>27</v>
      </c>
      <c r="E963" s="455">
        <f t="shared" si="87"/>
        <v>18000</v>
      </c>
      <c r="G963" s="454">
        <f t="shared" si="88"/>
        <v>3</v>
      </c>
      <c r="H963" s="217">
        <v>12000</v>
      </c>
      <c r="I963" s="217">
        <v>15000</v>
      </c>
      <c r="J963" s="524">
        <v>18000</v>
      </c>
      <c r="AM963" s="103"/>
      <c r="AN963" s="103"/>
      <c r="AO963" s="103"/>
    </row>
    <row r="964" spans="1:41" s="11" customFormat="1" x14ac:dyDescent="0.25">
      <c r="A964" s="718" t="s">
        <v>1363</v>
      </c>
      <c r="B964" s="219"/>
      <c r="C964" s="461" t="s">
        <v>1527</v>
      </c>
      <c r="D964" s="504" t="s">
        <v>27</v>
      </c>
      <c r="E964" s="462">
        <f t="shared" si="87"/>
        <v>20460</v>
      </c>
      <c r="G964" s="496">
        <f t="shared" si="88"/>
        <v>3</v>
      </c>
      <c r="H964" s="230">
        <v>13640</v>
      </c>
      <c r="I964" s="230">
        <v>17050</v>
      </c>
      <c r="J964" s="507">
        <v>20460</v>
      </c>
      <c r="AM964" s="103"/>
      <c r="AN964" s="103"/>
      <c r="AO964" s="103"/>
    </row>
    <row r="965" spans="1:41" s="11" customFormat="1" x14ac:dyDescent="0.25">
      <c r="A965" s="719"/>
      <c r="B965" s="219"/>
      <c r="C965" s="82" t="s">
        <v>1528</v>
      </c>
      <c r="D965" s="84" t="s">
        <v>27</v>
      </c>
      <c r="E965" s="59">
        <f t="shared" si="87"/>
        <v>18460</v>
      </c>
      <c r="G965" s="31">
        <f t="shared" si="88"/>
        <v>3</v>
      </c>
      <c r="H965" s="214">
        <v>12320</v>
      </c>
      <c r="I965" s="214">
        <v>15400</v>
      </c>
      <c r="J965" s="521">
        <v>18460</v>
      </c>
      <c r="AM965" s="103"/>
      <c r="AN965" s="103"/>
      <c r="AO965" s="103"/>
    </row>
    <row r="966" spans="1:41" s="11" customFormat="1" ht="15" customHeight="1" x14ac:dyDescent="0.25">
      <c r="A966" s="719"/>
      <c r="B966" s="219"/>
      <c r="C966" s="287" t="s">
        <v>1529</v>
      </c>
      <c r="D966" s="438" t="s">
        <v>27</v>
      </c>
      <c r="E966" s="463">
        <f t="shared" si="87"/>
        <v>19800</v>
      </c>
      <c r="G966" s="496">
        <f t="shared" si="88"/>
        <v>3</v>
      </c>
      <c r="H966" s="230">
        <v>13200</v>
      </c>
      <c r="I966" s="230">
        <v>16500</v>
      </c>
      <c r="J966" s="507">
        <v>19800</v>
      </c>
      <c r="AM966" s="103"/>
      <c r="AN966" s="103"/>
      <c r="AO966" s="103"/>
    </row>
    <row r="967" spans="1:41" s="11" customFormat="1" ht="15" customHeight="1" x14ac:dyDescent="0.25">
      <c r="A967" s="719"/>
      <c r="B967" s="219"/>
      <c r="C967" s="82" t="s">
        <v>1530</v>
      </c>
      <c r="D967" s="84" t="s">
        <v>27</v>
      </c>
      <c r="E967" s="59">
        <f t="shared" si="87"/>
        <v>15840</v>
      </c>
      <c r="G967" s="31">
        <f t="shared" si="88"/>
        <v>3</v>
      </c>
      <c r="H967" s="269">
        <v>10560</v>
      </c>
      <c r="I967" s="269">
        <v>13200</v>
      </c>
      <c r="J967" s="521">
        <v>15840</v>
      </c>
      <c r="AM967" s="103"/>
      <c r="AN967" s="103"/>
      <c r="AO967" s="103"/>
    </row>
    <row r="968" spans="1:41" s="11" customFormat="1" ht="15" customHeight="1" x14ac:dyDescent="0.25">
      <c r="A968" s="719"/>
      <c r="B968" s="219"/>
      <c r="C968" s="287" t="s">
        <v>1531</v>
      </c>
      <c r="D968" s="438" t="s">
        <v>27</v>
      </c>
      <c r="E968" s="463">
        <f t="shared" si="87"/>
        <v>13200</v>
      </c>
      <c r="G968" s="496">
        <f t="shared" si="88"/>
        <v>3</v>
      </c>
      <c r="H968" s="230">
        <v>9500</v>
      </c>
      <c r="I968" s="230">
        <v>11000</v>
      </c>
      <c r="J968" s="507">
        <v>13200</v>
      </c>
      <c r="AM968" s="103"/>
      <c r="AN968" s="103"/>
      <c r="AO968" s="103"/>
    </row>
    <row r="969" spans="1:41" s="11" customFormat="1" ht="15" customHeight="1" x14ac:dyDescent="0.25">
      <c r="A969" s="719"/>
      <c r="B969" s="219"/>
      <c r="C969" s="82" t="s">
        <v>198</v>
      </c>
      <c r="D969" s="84" t="s">
        <v>27</v>
      </c>
      <c r="E969" s="59">
        <f t="shared" si="87"/>
        <v>21000</v>
      </c>
      <c r="G969" s="31">
        <f t="shared" si="88"/>
        <v>3</v>
      </c>
      <c r="H969" s="269">
        <v>14080</v>
      </c>
      <c r="I969" s="269">
        <v>17600</v>
      </c>
      <c r="J969" s="521">
        <v>21000</v>
      </c>
      <c r="AM969" s="103"/>
      <c r="AN969" s="103"/>
      <c r="AO969" s="103"/>
    </row>
    <row r="970" spans="1:41" s="11" customFormat="1" ht="15" customHeight="1" x14ac:dyDescent="0.25">
      <c r="A970" s="719"/>
      <c r="B970" s="219"/>
      <c r="C970" s="287" t="s">
        <v>252</v>
      </c>
      <c r="D970" s="438" t="s">
        <v>27</v>
      </c>
      <c r="E970" s="463">
        <f t="shared" si="87"/>
        <v>18000</v>
      </c>
      <c r="G970" s="496">
        <f t="shared" si="88"/>
        <v>3</v>
      </c>
      <c r="H970" s="230">
        <v>12000</v>
      </c>
      <c r="I970" s="230">
        <v>15000</v>
      </c>
      <c r="J970" s="507">
        <v>18000</v>
      </c>
      <c r="AM970" s="103"/>
      <c r="AN970" s="103"/>
      <c r="AO970" s="103"/>
    </row>
    <row r="971" spans="1:41" s="11" customFormat="1" ht="15" customHeight="1" x14ac:dyDescent="0.25">
      <c r="A971" s="719"/>
      <c r="B971" s="219"/>
      <c r="C971" s="82" t="s">
        <v>253</v>
      </c>
      <c r="D971" s="84" t="s">
        <v>27</v>
      </c>
      <c r="E971" s="59">
        <f t="shared" si="87"/>
        <v>23000</v>
      </c>
      <c r="G971" s="31">
        <f t="shared" si="88"/>
        <v>3</v>
      </c>
      <c r="H971" s="269">
        <v>14000</v>
      </c>
      <c r="I971" s="269">
        <v>19000</v>
      </c>
      <c r="J971" s="521">
        <v>23000</v>
      </c>
      <c r="AM971" s="103"/>
      <c r="AN971" s="103"/>
      <c r="AO971" s="103"/>
    </row>
    <row r="972" spans="1:41" s="11" customFormat="1" ht="15" customHeight="1" thickBot="1" x14ac:dyDescent="0.3">
      <c r="A972" s="720"/>
      <c r="B972" s="219"/>
      <c r="C972" s="288" t="s">
        <v>1363</v>
      </c>
      <c r="D972" s="149" t="s">
        <v>27</v>
      </c>
      <c r="E972" s="465">
        <f t="shared" si="87"/>
        <v>25000</v>
      </c>
      <c r="G972" s="496">
        <f t="shared" si="88"/>
        <v>3</v>
      </c>
      <c r="H972" s="230">
        <v>15000</v>
      </c>
      <c r="I972" s="230">
        <v>22000</v>
      </c>
      <c r="J972" s="507">
        <v>25000</v>
      </c>
      <c r="AM972" s="103"/>
      <c r="AN972" s="103"/>
      <c r="AO972" s="103"/>
    </row>
    <row r="973" spans="1:41" s="11" customFormat="1" ht="15" customHeight="1" x14ac:dyDescent="0.25">
      <c r="A973" s="718" t="s">
        <v>1544</v>
      </c>
      <c r="B973" s="219"/>
      <c r="C973" s="216" t="s">
        <v>1532</v>
      </c>
      <c r="D973" s="519" t="s">
        <v>27</v>
      </c>
      <c r="E973" s="520">
        <f t="shared" si="87"/>
        <v>16000</v>
      </c>
      <c r="G973" s="522">
        <f t="shared" si="88"/>
        <v>3</v>
      </c>
      <c r="H973" s="514">
        <v>12000</v>
      </c>
      <c r="I973" s="514">
        <v>14000</v>
      </c>
      <c r="J973" s="523">
        <v>16000</v>
      </c>
      <c r="AM973" s="103"/>
      <c r="AN973" s="103"/>
      <c r="AO973" s="103"/>
    </row>
    <row r="974" spans="1:41" s="11" customFormat="1" ht="15" customHeight="1" thickBot="1" x14ac:dyDescent="0.3">
      <c r="A974" s="720"/>
      <c r="B974" s="219"/>
      <c r="C974" s="288" t="s">
        <v>1533</v>
      </c>
      <c r="D974" s="149" t="s">
        <v>27</v>
      </c>
      <c r="E974" s="465">
        <f t="shared" si="87"/>
        <v>18000</v>
      </c>
      <c r="G974" s="497">
        <f t="shared" si="88"/>
        <v>3</v>
      </c>
      <c r="H974" s="231">
        <v>14000</v>
      </c>
      <c r="I974" s="231">
        <v>16000</v>
      </c>
      <c r="J974" s="508">
        <v>18000</v>
      </c>
      <c r="AM974" s="103"/>
      <c r="AN974" s="103"/>
      <c r="AO974" s="103"/>
    </row>
    <row r="975" spans="1:41" s="11" customFormat="1" ht="15" customHeight="1" x14ac:dyDescent="0.25">
      <c r="A975" s="718" t="s">
        <v>450</v>
      </c>
      <c r="B975" s="219"/>
      <c r="C975" s="216" t="s">
        <v>1534</v>
      </c>
      <c r="D975" s="519" t="s">
        <v>27</v>
      </c>
      <c r="E975" s="520">
        <f t="shared" si="87"/>
        <v>14520</v>
      </c>
      <c r="G975" s="31">
        <f t="shared" si="88"/>
        <v>3</v>
      </c>
      <c r="H975" s="269">
        <v>9680</v>
      </c>
      <c r="I975" s="269">
        <v>12100</v>
      </c>
      <c r="J975" s="521">
        <v>14520</v>
      </c>
      <c r="AM975" s="103"/>
      <c r="AN975" s="103"/>
      <c r="AO975" s="103"/>
    </row>
    <row r="976" spans="1:41" s="11" customFormat="1" ht="15" customHeight="1" x14ac:dyDescent="0.25">
      <c r="A976" s="719"/>
      <c r="B976" s="219"/>
      <c r="C976" s="287" t="s">
        <v>1535</v>
      </c>
      <c r="D976" s="438" t="s">
        <v>27</v>
      </c>
      <c r="E976" s="463">
        <f t="shared" si="87"/>
        <v>18000</v>
      </c>
      <c r="G976" s="496">
        <f t="shared" si="88"/>
        <v>3</v>
      </c>
      <c r="H976" s="230">
        <v>12000</v>
      </c>
      <c r="I976" s="230">
        <v>15000</v>
      </c>
      <c r="J976" s="507">
        <v>18000</v>
      </c>
      <c r="AM976" s="103"/>
      <c r="AN976" s="103"/>
      <c r="AO976" s="103"/>
    </row>
    <row r="977" spans="1:41" s="11" customFormat="1" ht="15" customHeight="1" thickBot="1" x14ac:dyDescent="0.3">
      <c r="A977" s="720"/>
      <c r="B977" s="219"/>
      <c r="C977" s="135" t="s">
        <v>1536</v>
      </c>
      <c r="D977" s="116" t="s">
        <v>27</v>
      </c>
      <c r="E977" s="455">
        <f t="shared" si="87"/>
        <v>16800</v>
      </c>
      <c r="G977" s="31">
        <f t="shared" si="88"/>
        <v>3</v>
      </c>
      <c r="H977" s="269">
        <v>11200</v>
      </c>
      <c r="I977" s="269">
        <v>14000</v>
      </c>
      <c r="J977" s="521">
        <v>16800</v>
      </c>
      <c r="AM977" s="103"/>
      <c r="AN977" s="103"/>
      <c r="AO977" s="103"/>
    </row>
    <row r="978" spans="1:41" s="11" customFormat="1" ht="15" customHeight="1" x14ac:dyDescent="0.25">
      <c r="A978" s="718" t="s">
        <v>1545</v>
      </c>
      <c r="B978" s="219"/>
      <c r="C978" s="461" t="s">
        <v>1537</v>
      </c>
      <c r="D978" s="504" t="s">
        <v>27</v>
      </c>
      <c r="E978" s="462">
        <f t="shared" si="87"/>
        <v>36000</v>
      </c>
      <c r="G978" s="505">
        <f t="shared" si="88"/>
        <v>3</v>
      </c>
      <c r="H978" s="229">
        <v>26000</v>
      </c>
      <c r="I978" s="229">
        <v>33000</v>
      </c>
      <c r="J978" s="506">
        <v>36000</v>
      </c>
      <c r="AM978" s="103"/>
      <c r="AN978" s="103"/>
      <c r="AO978" s="103"/>
    </row>
    <row r="979" spans="1:41" s="11" customFormat="1" x14ac:dyDescent="0.25">
      <c r="A979" s="719"/>
      <c r="B979" s="219"/>
      <c r="C979" s="82" t="s">
        <v>194</v>
      </c>
      <c r="D979" s="84" t="s">
        <v>27</v>
      </c>
      <c r="E979" s="59">
        <f t="shared" si="87"/>
        <v>54000</v>
      </c>
      <c r="G979" s="31">
        <f t="shared" si="88"/>
        <v>3</v>
      </c>
      <c r="H979" s="214">
        <v>35000</v>
      </c>
      <c r="I979" s="214">
        <v>45000</v>
      </c>
      <c r="J979" s="521">
        <v>54000</v>
      </c>
      <c r="AM979" s="103"/>
      <c r="AN979" s="103"/>
      <c r="AO979" s="103"/>
    </row>
    <row r="980" spans="1:41" s="11" customFormat="1" x14ac:dyDescent="0.25">
      <c r="A980" s="719"/>
      <c r="B980" s="219"/>
      <c r="C980" s="287" t="s">
        <v>195</v>
      </c>
      <c r="D980" s="438" t="s">
        <v>27</v>
      </c>
      <c r="E980" s="463">
        <f t="shared" si="87"/>
        <v>42240</v>
      </c>
      <c r="G980" s="496">
        <f t="shared" si="88"/>
        <v>3</v>
      </c>
      <c r="H980" s="464">
        <v>29000</v>
      </c>
      <c r="I980" s="464">
        <v>35200</v>
      </c>
      <c r="J980" s="507">
        <v>42240</v>
      </c>
      <c r="AM980" s="103"/>
      <c r="AN980" s="103"/>
      <c r="AO980" s="103"/>
    </row>
    <row r="981" spans="1:41" s="11" customFormat="1" x14ac:dyDescent="0.25">
      <c r="A981" s="719"/>
      <c r="B981" s="219"/>
      <c r="C981" s="82" t="s">
        <v>192</v>
      </c>
      <c r="D981" s="84" t="s">
        <v>27</v>
      </c>
      <c r="E981" s="59">
        <f t="shared" si="87"/>
        <v>50000</v>
      </c>
      <c r="G981" s="31">
        <f t="shared" si="88"/>
        <v>3</v>
      </c>
      <c r="H981" s="214">
        <v>32000</v>
      </c>
      <c r="I981" s="214">
        <v>42000</v>
      </c>
      <c r="J981" s="521">
        <v>50000</v>
      </c>
      <c r="AM981" s="103"/>
      <c r="AN981" s="103"/>
      <c r="AO981" s="103"/>
    </row>
    <row r="982" spans="1:41" s="11" customFormat="1" x14ac:dyDescent="0.25">
      <c r="A982" s="719"/>
      <c r="B982" s="219"/>
      <c r="C982" s="287" t="s">
        <v>1538</v>
      </c>
      <c r="D982" s="438" t="s">
        <v>27</v>
      </c>
      <c r="E982" s="463">
        <f t="shared" si="87"/>
        <v>48000</v>
      </c>
      <c r="G982" s="496">
        <f t="shared" si="88"/>
        <v>3</v>
      </c>
      <c r="H982" s="464">
        <v>32000</v>
      </c>
      <c r="I982" s="464">
        <v>39000</v>
      </c>
      <c r="J982" s="507">
        <v>48000</v>
      </c>
      <c r="AM982" s="103"/>
      <c r="AN982" s="103"/>
      <c r="AO982" s="103"/>
    </row>
    <row r="983" spans="1:41" s="11" customFormat="1" x14ac:dyDescent="0.25">
      <c r="A983" s="719"/>
      <c r="B983" s="219"/>
      <c r="C983" s="82" t="s">
        <v>1226</v>
      </c>
      <c r="D983" s="84" t="s">
        <v>27</v>
      </c>
      <c r="E983" s="59">
        <f t="shared" si="87"/>
        <v>27000</v>
      </c>
      <c r="G983" s="31">
        <f t="shared" si="88"/>
        <v>3</v>
      </c>
      <c r="H983" s="214">
        <v>18000</v>
      </c>
      <c r="I983" s="214">
        <v>24000</v>
      </c>
      <c r="J983" s="521">
        <v>27000</v>
      </c>
      <c r="AM983" s="103"/>
      <c r="AN983" s="103"/>
      <c r="AO983" s="103"/>
    </row>
    <row r="984" spans="1:41" s="11" customFormat="1" x14ac:dyDescent="0.25">
      <c r="A984" s="719"/>
      <c r="B984" s="219"/>
      <c r="C984" s="287" t="s">
        <v>1004</v>
      </c>
      <c r="D984" s="438" t="s">
        <v>27</v>
      </c>
      <c r="E984" s="463">
        <f t="shared" si="87"/>
        <v>25000</v>
      </c>
      <c r="G984" s="496">
        <f t="shared" si="88"/>
        <v>3</v>
      </c>
      <c r="H984" s="464">
        <v>16000</v>
      </c>
      <c r="I984" s="464">
        <v>20000</v>
      </c>
      <c r="J984" s="507">
        <v>25000</v>
      </c>
      <c r="AM984" s="103"/>
      <c r="AN984" s="103"/>
      <c r="AO984" s="103"/>
    </row>
    <row r="985" spans="1:41" s="11" customFormat="1" x14ac:dyDescent="0.25">
      <c r="A985" s="719"/>
      <c r="B985" s="219"/>
      <c r="C985" s="82" t="s">
        <v>1539</v>
      </c>
      <c r="D985" s="84" t="s">
        <v>27</v>
      </c>
      <c r="E985" s="59">
        <f t="shared" si="87"/>
        <v>25000</v>
      </c>
      <c r="G985" s="31">
        <f t="shared" si="88"/>
        <v>3</v>
      </c>
      <c r="H985" s="269">
        <v>17000</v>
      </c>
      <c r="I985" s="269">
        <v>22000</v>
      </c>
      <c r="J985" s="521">
        <v>25000</v>
      </c>
      <c r="AM985" s="103"/>
      <c r="AN985" s="103"/>
      <c r="AO985" s="103"/>
    </row>
    <row r="986" spans="1:41" s="11" customFormat="1" x14ac:dyDescent="0.25">
      <c r="A986" s="719"/>
      <c r="B986" s="219"/>
      <c r="C986" s="287" t="s">
        <v>176</v>
      </c>
      <c r="D986" s="438" t="s">
        <v>89</v>
      </c>
      <c r="E986" s="463">
        <f t="shared" si="87"/>
        <v>25000</v>
      </c>
      <c r="G986" s="496">
        <f t="shared" si="88"/>
        <v>3</v>
      </c>
      <c r="H986" s="464">
        <v>17000</v>
      </c>
      <c r="I986" s="464">
        <v>22000</v>
      </c>
      <c r="J986" s="507">
        <v>25000</v>
      </c>
      <c r="AM986" s="103"/>
      <c r="AN986" s="103"/>
      <c r="AO986" s="103"/>
    </row>
    <row r="987" spans="1:41" s="11" customFormat="1" x14ac:dyDescent="0.25">
      <c r="A987" s="719"/>
      <c r="B987" s="219"/>
      <c r="C987" s="82" t="s">
        <v>240</v>
      </c>
      <c r="D987" s="84" t="s">
        <v>27</v>
      </c>
      <c r="E987" s="59">
        <f t="shared" si="87"/>
        <v>24000</v>
      </c>
      <c r="G987" s="31">
        <f t="shared" si="88"/>
        <v>3</v>
      </c>
      <c r="H987" s="269">
        <v>16000</v>
      </c>
      <c r="I987" s="269">
        <v>20000</v>
      </c>
      <c r="J987" s="521">
        <v>24000</v>
      </c>
      <c r="AM987" s="103"/>
      <c r="AN987" s="103"/>
      <c r="AO987" s="103"/>
    </row>
    <row r="988" spans="1:41" s="11" customFormat="1" ht="15.75" thickBot="1" x14ac:dyDescent="0.3">
      <c r="A988" s="720"/>
      <c r="B988" s="219"/>
      <c r="C988" s="288" t="s">
        <v>1540</v>
      </c>
      <c r="D988" s="149" t="s">
        <v>27</v>
      </c>
      <c r="E988" s="465">
        <f t="shared" si="87"/>
        <v>19140</v>
      </c>
      <c r="G988" s="497">
        <f t="shared" si="88"/>
        <v>3</v>
      </c>
      <c r="H988" s="467">
        <v>12760</v>
      </c>
      <c r="I988" s="467">
        <v>15950</v>
      </c>
      <c r="J988" s="508">
        <v>19140</v>
      </c>
      <c r="AM988" s="103"/>
      <c r="AN988" s="103"/>
      <c r="AO988" s="103"/>
    </row>
    <row r="989" spans="1:41" s="11" customFormat="1" x14ac:dyDescent="0.25">
      <c r="A989" s="718" t="s">
        <v>454</v>
      </c>
      <c r="B989" s="219"/>
      <c r="C989" s="82" t="s">
        <v>1350</v>
      </c>
      <c r="D989" s="84" t="s">
        <v>86</v>
      </c>
      <c r="E989" s="59">
        <f t="shared" si="87"/>
        <v>15840</v>
      </c>
      <c r="G989" s="31">
        <f t="shared" si="88"/>
        <v>3</v>
      </c>
      <c r="H989" s="269">
        <v>10560</v>
      </c>
      <c r="I989" s="269">
        <v>13200</v>
      </c>
      <c r="J989" s="521">
        <v>15840</v>
      </c>
      <c r="AM989" s="103"/>
      <c r="AN989" s="103"/>
      <c r="AO989" s="103"/>
    </row>
    <row r="990" spans="1:41" s="11" customFormat="1" x14ac:dyDescent="0.25">
      <c r="A990" s="719"/>
      <c r="B990" s="219"/>
      <c r="C990" s="287" t="s">
        <v>1352</v>
      </c>
      <c r="D990" s="438" t="s">
        <v>27</v>
      </c>
      <c r="E990" s="463">
        <f t="shared" si="87"/>
        <v>18000</v>
      </c>
      <c r="G990" s="496">
        <f t="shared" si="88"/>
        <v>3</v>
      </c>
      <c r="H990" s="464">
        <v>13000</v>
      </c>
      <c r="I990" s="464">
        <v>16000</v>
      </c>
      <c r="J990" s="507">
        <v>18000</v>
      </c>
      <c r="AM990" s="103"/>
      <c r="AN990" s="103"/>
      <c r="AO990" s="103"/>
    </row>
    <row r="991" spans="1:41" s="11" customFormat="1" ht="15.75" thickBot="1" x14ac:dyDescent="0.3">
      <c r="A991" s="720"/>
      <c r="B991" s="219"/>
      <c r="C991" s="82" t="s">
        <v>1541</v>
      </c>
      <c r="D991" s="84" t="s">
        <v>89</v>
      </c>
      <c r="E991" s="59">
        <f t="shared" si="87"/>
        <v>20000</v>
      </c>
      <c r="G991" s="31">
        <f t="shared" si="88"/>
        <v>3</v>
      </c>
      <c r="H991" s="269">
        <v>15000</v>
      </c>
      <c r="I991" s="269">
        <v>18000</v>
      </c>
      <c r="J991" s="521">
        <v>20000</v>
      </c>
      <c r="AM991" s="103"/>
      <c r="AN991" s="103"/>
      <c r="AO991" s="103"/>
    </row>
    <row r="992" spans="1:41" s="11" customFormat="1" x14ac:dyDescent="0.25">
      <c r="A992" s="755" t="s">
        <v>1546</v>
      </c>
      <c r="B992" s="219"/>
      <c r="C992" s="461" t="s">
        <v>1353</v>
      </c>
      <c r="D992" s="504" t="s">
        <v>27</v>
      </c>
      <c r="E992" s="462">
        <f t="shared" si="87"/>
        <v>11220</v>
      </c>
      <c r="G992" s="496">
        <f t="shared" si="88"/>
        <v>3</v>
      </c>
      <c r="H992" s="464">
        <v>8000</v>
      </c>
      <c r="I992" s="464">
        <v>9350</v>
      </c>
      <c r="J992" s="507">
        <v>11220</v>
      </c>
      <c r="AM992" s="103"/>
      <c r="AN992" s="103"/>
      <c r="AO992" s="103"/>
    </row>
    <row r="993" spans="1:41" s="11" customFormat="1" x14ac:dyDescent="0.25">
      <c r="A993" s="756"/>
      <c r="B993" s="219"/>
      <c r="C993" s="82" t="s">
        <v>1341</v>
      </c>
      <c r="D993" s="84" t="s">
        <v>58</v>
      </c>
      <c r="E993" s="59">
        <f t="shared" si="87"/>
        <v>13200</v>
      </c>
      <c r="G993" s="31">
        <f t="shared" si="88"/>
        <v>3</v>
      </c>
      <c r="H993" s="269">
        <v>9000</v>
      </c>
      <c r="I993" s="269">
        <v>11000</v>
      </c>
      <c r="J993" s="521">
        <v>13200</v>
      </c>
      <c r="AM993" s="103"/>
      <c r="AN993" s="103"/>
      <c r="AO993" s="103"/>
    </row>
    <row r="994" spans="1:41" s="11" customFormat="1" x14ac:dyDescent="0.25">
      <c r="A994" s="756"/>
      <c r="B994" s="219"/>
      <c r="C994" s="287" t="s">
        <v>1343</v>
      </c>
      <c r="D994" s="438" t="s">
        <v>27</v>
      </c>
      <c r="E994" s="463">
        <f t="shared" si="87"/>
        <v>15000</v>
      </c>
      <c r="G994" s="496">
        <f t="shared" si="88"/>
        <v>3</v>
      </c>
      <c r="H994" s="464">
        <v>11000</v>
      </c>
      <c r="I994" s="464">
        <v>13200</v>
      </c>
      <c r="J994" s="507">
        <v>15000</v>
      </c>
      <c r="AM994" s="103"/>
      <c r="AN994" s="103"/>
      <c r="AO994" s="103"/>
    </row>
    <row r="995" spans="1:41" s="11" customFormat="1" ht="15.75" thickBot="1" x14ac:dyDescent="0.3">
      <c r="A995" s="757"/>
      <c r="B995" s="219"/>
      <c r="C995" s="135" t="s">
        <v>1542</v>
      </c>
      <c r="D995" s="116" t="s">
        <v>94</v>
      </c>
      <c r="E995" s="455">
        <f t="shared" si="87"/>
        <v>19800</v>
      </c>
      <c r="G995" s="454">
        <f t="shared" si="88"/>
        <v>3</v>
      </c>
      <c r="H995" s="509">
        <v>14000</v>
      </c>
      <c r="I995" s="509">
        <v>16500</v>
      </c>
      <c r="J995" s="524">
        <v>19800</v>
      </c>
      <c r="K995" s="184"/>
      <c r="L995" s="184"/>
      <c r="M995" s="184"/>
      <c r="N995" s="184"/>
      <c r="O995" s="184"/>
      <c r="P995" s="184"/>
      <c r="Q995" s="184"/>
      <c r="R995" s="184"/>
      <c r="S995" s="184"/>
      <c r="AM995" s="103"/>
      <c r="AN995" s="103"/>
      <c r="AO995" s="103"/>
    </row>
    <row r="996" spans="1:41" s="11" customFormat="1" ht="15.75" thickBot="1" x14ac:dyDescent="0.3">
      <c r="A996" s="28"/>
      <c r="B996" s="28"/>
      <c r="C996" s="103"/>
      <c r="D996" s="15"/>
      <c r="E996" s="247"/>
      <c r="G996" s="15"/>
      <c r="H996" s="184"/>
      <c r="I996" s="184"/>
      <c r="J996" s="248"/>
      <c r="K996" s="184"/>
      <c r="L996" s="184"/>
      <c r="M996" s="184"/>
      <c r="N996" s="184"/>
      <c r="O996" s="184"/>
      <c r="P996" s="184"/>
      <c r="Q996" s="184"/>
      <c r="R996" s="184"/>
      <c r="S996" s="184"/>
      <c r="AM996" s="103"/>
      <c r="AN996" s="103"/>
      <c r="AO996" s="103"/>
    </row>
    <row r="997" spans="1:41" s="11" customFormat="1" ht="15.75" customHeight="1" thickBot="1" x14ac:dyDescent="0.3">
      <c r="A997" s="722" t="s">
        <v>455</v>
      </c>
      <c r="B997" s="219"/>
      <c r="C997" s="725" t="s">
        <v>868</v>
      </c>
      <c r="D997" s="726"/>
      <c r="E997" s="727"/>
      <c r="G997" s="846" t="s">
        <v>172</v>
      </c>
      <c r="H997" s="847" t="s">
        <v>869</v>
      </c>
      <c r="I997" s="847"/>
      <c r="J997" s="847"/>
      <c r="K997" s="847"/>
      <c r="L997" s="847"/>
      <c r="M997" s="847"/>
      <c r="N997" s="847" t="s">
        <v>870</v>
      </c>
      <c r="O997" s="847"/>
      <c r="P997" s="847"/>
      <c r="Q997" s="847"/>
      <c r="R997" s="847"/>
      <c r="S997" s="847"/>
      <c r="AM997" s="103"/>
      <c r="AN997" s="103"/>
      <c r="AO997" s="103"/>
    </row>
    <row r="998" spans="1:41" s="11" customFormat="1" ht="15.75" thickBot="1" x14ac:dyDescent="0.3">
      <c r="A998" s="723"/>
      <c r="B998" s="219"/>
      <c r="C998" s="728" t="s">
        <v>153</v>
      </c>
      <c r="D998" s="728" t="s">
        <v>169</v>
      </c>
      <c r="E998" s="728" t="s">
        <v>332</v>
      </c>
      <c r="G998" s="846"/>
      <c r="H998" s="847" t="s">
        <v>871</v>
      </c>
      <c r="I998" s="847"/>
      <c r="J998" s="847"/>
      <c r="K998" s="847" t="s">
        <v>872</v>
      </c>
      <c r="L998" s="847"/>
      <c r="M998" s="847"/>
      <c r="N998" s="847" t="s">
        <v>871</v>
      </c>
      <c r="O998" s="847"/>
      <c r="P998" s="847"/>
      <c r="Q998" s="847" t="s">
        <v>872</v>
      </c>
      <c r="R998" s="847"/>
      <c r="S998" s="847"/>
      <c r="AM998" s="103"/>
      <c r="AN998" s="103"/>
      <c r="AO998" s="103"/>
    </row>
    <row r="999" spans="1:41" s="11" customFormat="1" ht="15.75" thickBot="1" x14ac:dyDescent="0.3">
      <c r="A999" s="724"/>
      <c r="B999" s="219"/>
      <c r="C999" s="729"/>
      <c r="D999" s="736"/>
      <c r="E999" s="729"/>
      <c r="G999" s="846"/>
      <c r="H999" s="263" t="s">
        <v>873</v>
      </c>
      <c r="I999" s="263" t="s">
        <v>874</v>
      </c>
      <c r="J999" s="263" t="s">
        <v>875</v>
      </c>
      <c r="K999" s="263" t="s">
        <v>873</v>
      </c>
      <c r="L999" s="263" t="s">
        <v>874</v>
      </c>
      <c r="M999" s="263" t="s">
        <v>875</v>
      </c>
      <c r="N999" s="263" t="s">
        <v>873</v>
      </c>
      <c r="O999" s="263" t="s">
        <v>874</v>
      </c>
      <c r="P999" s="263" t="s">
        <v>875</v>
      </c>
      <c r="Q999" s="263" t="s">
        <v>873</v>
      </c>
      <c r="R999" s="263" t="s">
        <v>874</v>
      </c>
      <c r="S999" s="263" t="s">
        <v>875</v>
      </c>
      <c r="AM999" s="103"/>
      <c r="AN999" s="103"/>
      <c r="AO999" s="103"/>
    </row>
    <row r="1000" spans="1:41" s="11" customFormat="1" x14ac:dyDescent="0.25">
      <c r="A1000" s="718" t="s">
        <v>876</v>
      </c>
      <c r="B1000" s="219"/>
      <c r="C1000" s="264" t="s">
        <v>877</v>
      </c>
      <c r="D1000" s="104" t="s">
        <v>27</v>
      </c>
      <c r="E1000" s="276">
        <f>L1000</f>
        <v>76725</v>
      </c>
      <c r="G1000" s="266">
        <f>COUNT(H1000:S1000)</f>
        <v>12</v>
      </c>
      <c r="H1000" s="184">
        <v>37000</v>
      </c>
      <c r="I1000" s="229">
        <v>49500</v>
      </c>
      <c r="J1000" s="229">
        <v>62000</v>
      </c>
      <c r="K1000" s="229">
        <v>49500</v>
      </c>
      <c r="L1000" s="267">
        <v>76725</v>
      </c>
      <c r="M1000" s="229">
        <v>96000</v>
      </c>
      <c r="N1000" s="229">
        <v>48000</v>
      </c>
      <c r="O1000" s="229">
        <v>64000</v>
      </c>
      <c r="P1000" s="229">
        <v>80000</v>
      </c>
      <c r="Q1000" s="229">
        <v>64000</v>
      </c>
      <c r="R1000" s="229">
        <v>96800</v>
      </c>
      <c r="S1000" s="229">
        <v>125000</v>
      </c>
      <c r="AM1000" s="103"/>
      <c r="AN1000" s="103"/>
      <c r="AO1000" s="103"/>
    </row>
    <row r="1001" spans="1:41" s="11" customFormat="1" x14ac:dyDescent="0.25">
      <c r="A1001" s="719"/>
      <c r="B1001" s="219"/>
      <c r="C1001" s="62" t="s">
        <v>878</v>
      </c>
      <c r="D1001" s="117" t="s">
        <v>27</v>
      </c>
      <c r="E1001" s="277">
        <f t="shared" ref="E1001:E1053" si="89">L1001</f>
        <v>60500</v>
      </c>
      <c r="G1001" s="32">
        <f t="shared" ref="G1001:G1054" si="90">COUNT(H1001:S1001)</f>
        <v>12</v>
      </c>
      <c r="H1001" s="268">
        <v>32000</v>
      </c>
      <c r="I1001" s="269">
        <v>43450</v>
      </c>
      <c r="J1001" s="269">
        <v>52000</v>
      </c>
      <c r="K1001" s="269">
        <v>38500</v>
      </c>
      <c r="L1001" s="270">
        <v>60500</v>
      </c>
      <c r="M1001" s="269">
        <v>77000</v>
      </c>
      <c r="N1001" s="269">
        <v>41000</v>
      </c>
      <c r="O1001" s="269">
        <v>54500</v>
      </c>
      <c r="P1001" s="269">
        <v>68000</v>
      </c>
      <c r="Q1001" s="269">
        <v>50000</v>
      </c>
      <c r="R1001" s="269">
        <v>74000</v>
      </c>
      <c r="S1001" s="269">
        <v>100000</v>
      </c>
      <c r="AM1001" s="103"/>
      <c r="AN1001" s="103"/>
      <c r="AO1001" s="103"/>
    </row>
    <row r="1002" spans="1:41" s="11" customFormat="1" x14ac:dyDescent="0.25">
      <c r="A1002" s="719"/>
      <c r="B1002" s="219"/>
      <c r="C1002" s="264" t="s">
        <v>879</v>
      </c>
      <c r="D1002" s="105" t="s">
        <v>27</v>
      </c>
      <c r="E1002" s="276">
        <f t="shared" si="89"/>
        <v>60000</v>
      </c>
      <c r="G1002" s="265">
        <f t="shared" si="90"/>
        <v>12</v>
      </c>
      <c r="H1002" s="221">
        <v>35000</v>
      </c>
      <c r="I1002" s="230">
        <v>45000</v>
      </c>
      <c r="J1002" s="230">
        <v>55000</v>
      </c>
      <c r="K1002" s="230">
        <v>45000</v>
      </c>
      <c r="L1002" s="271">
        <v>60000</v>
      </c>
      <c r="M1002" s="230">
        <v>75000</v>
      </c>
      <c r="N1002" s="230">
        <v>46000</v>
      </c>
      <c r="O1002" s="230">
        <v>58500</v>
      </c>
      <c r="P1002" s="230">
        <v>71000</v>
      </c>
      <c r="Q1002" s="230">
        <v>58500</v>
      </c>
      <c r="R1002" s="230">
        <v>78000</v>
      </c>
      <c r="S1002" s="230">
        <v>97500</v>
      </c>
      <c r="AM1002" s="103"/>
      <c r="AN1002" s="103"/>
      <c r="AO1002" s="103"/>
    </row>
    <row r="1003" spans="1:41" s="11" customFormat="1" x14ac:dyDescent="0.25">
      <c r="A1003" s="719"/>
      <c r="B1003" s="219"/>
      <c r="C1003" s="62" t="s">
        <v>880</v>
      </c>
      <c r="D1003" s="117" t="s">
        <v>27</v>
      </c>
      <c r="E1003" s="277">
        <f t="shared" si="89"/>
        <v>60000</v>
      </c>
      <c r="G1003" s="32">
        <f t="shared" si="90"/>
        <v>12</v>
      </c>
      <c r="H1003" s="268">
        <v>34000</v>
      </c>
      <c r="I1003" s="269">
        <v>44000</v>
      </c>
      <c r="J1003" s="269">
        <v>54000</v>
      </c>
      <c r="K1003" s="269">
        <v>45000</v>
      </c>
      <c r="L1003" s="270">
        <v>60000</v>
      </c>
      <c r="M1003" s="269">
        <v>75000</v>
      </c>
      <c r="N1003" s="269">
        <v>44000</v>
      </c>
      <c r="O1003" s="269">
        <v>57000</v>
      </c>
      <c r="P1003" s="269">
        <v>70000</v>
      </c>
      <c r="Q1003" s="269">
        <v>58500</v>
      </c>
      <c r="R1003" s="269">
        <v>78000</v>
      </c>
      <c r="S1003" s="269">
        <v>97500</v>
      </c>
      <c r="AM1003" s="103"/>
      <c r="AN1003" s="103"/>
      <c r="AO1003" s="103"/>
    </row>
    <row r="1004" spans="1:41" s="11" customFormat="1" x14ac:dyDescent="0.25">
      <c r="A1004" s="719"/>
      <c r="B1004" s="219"/>
      <c r="C1004" s="264" t="s">
        <v>881</v>
      </c>
      <c r="D1004" s="105" t="s">
        <v>27</v>
      </c>
      <c r="E1004" s="276">
        <f t="shared" si="89"/>
        <v>46500</v>
      </c>
      <c r="G1004" s="265">
        <f t="shared" si="90"/>
        <v>12</v>
      </c>
      <c r="H1004" s="221">
        <v>28000</v>
      </c>
      <c r="I1004" s="230">
        <v>36500</v>
      </c>
      <c r="J1004" s="230">
        <v>45000</v>
      </c>
      <c r="K1004" s="230">
        <v>33000</v>
      </c>
      <c r="L1004" s="271">
        <v>46500</v>
      </c>
      <c r="M1004" s="230">
        <v>60000</v>
      </c>
      <c r="N1004" s="230">
        <v>36000</v>
      </c>
      <c r="O1004" s="230">
        <v>47500</v>
      </c>
      <c r="P1004" s="230">
        <v>59000</v>
      </c>
      <c r="Q1004" s="230">
        <v>43000</v>
      </c>
      <c r="R1004" s="230">
        <v>60500</v>
      </c>
      <c r="S1004" s="230">
        <v>78000</v>
      </c>
      <c r="AM1004" s="103"/>
      <c r="AN1004" s="103"/>
      <c r="AO1004" s="103"/>
    </row>
    <row r="1005" spans="1:41" s="11" customFormat="1" ht="15.75" thickBot="1" x14ac:dyDescent="0.3">
      <c r="A1005" s="720"/>
      <c r="B1005" s="219"/>
      <c r="C1005" s="62" t="s">
        <v>882</v>
      </c>
      <c r="D1005" s="117" t="s">
        <v>27</v>
      </c>
      <c r="E1005" s="277">
        <f t="shared" si="89"/>
        <v>49500</v>
      </c>
      <c r="F1005" s="575"/>
      <c r="G1005" s="32">
        <f t="shared" si="90"/>
        <v>12</v>
      </c>
      <c r="H1005" s="268">
        <v>29000</v>
      </c>
      <c r="I1005" s="269">
        <v>38500</v>
      </c>
      <c r="J1005" s="269">
        <v>48000</v>
      </c>
      <c r="K1005" s="269">
        <v>38000</v>
      </c>
      <c r="L1005" s="270">
        <v>49500</v>
      </c>
      <c r="M1005" s="269">
        <v>61000</v>
      </c>
      <c r="N1005" s="269">
        <v>38000</v>
      </c>
      <c r="O1005" s="269">
        <v>50000</v>
      </c>
      <c r="P1005" s="269">
        <v>62000</v>
      </c>
      <c r="Q1005" s="269">
        <v>49000</v>
      </c>
      <c r="R1005" s="269">
        <v>64000</v>
      </c>
      <c r="S1005" s="269">
        <v>79000</v>
      </c>
      <c r="AM1005" s="103"/>
      <c r="AN1005" s="103"/>
      <c r="AO1005" s="103"/>
    </row>
    <row r="1006" spans="1:41" s="11" customFormat="1" x14ac:dyDescent="0.25">
      <c r="A1006" s="718" t="s">
        <v>1568</v>
      </c>
      <c r="B1006" s="219"/>
      <c r="C1006" s="516" t="s">
        <v>883</v>
      </c>
      <c r="D1006" s="104" t="s">
        <v>27</v>
      </c>
      <c r="E1006" s="503">
        <f t="shared" si="89"/>
        <v>44250</v>
      </c>
      <c r="G1006" s="266">
        <f t="shared" si="90"/>
        <v>12</v>
      </c>
      <c r="H1006" s="220">
        <v>27500</v>
      </c>
      <c r="I1006" s="229">
        <v>34750</v>
      </c>
      <c r="J1006" s="229">
        <v>42000</v>
      </c>
      <c r="K1006" s="229">
        <v>33000</v>
      </c>
      <c r="L1006" s="267">
        <v>44250</v>
      </c>
      <c r="M1006" s="229">
        <v>55500</v>
      </c>
      <c r="N1006" s="229">
        <v>36000</v>
      </c>
      <c r="O1006" s="229">
        <v>45500</v>
      </c>
      <c r="P1006" s="229">
        <v>55000</v>
      </c>
      <c r="Q1006" s="229">
        <v>43000</v>
      </c>
      <c r="R1006" s="229">
        <v>57500</v>
      </c>
      <c r="S1006" s="229">
        <v>72000</v>
      </c>
      <c r="AM1006" s="103"/>
      <c r="AN1006" s="103"/>
      <c r="AO1006" s="103"/>
    </row>
    <row r="1007" spans="1:41" s="11" customFormat="1" x14ac:dyDescent="0.25">
      <c r="A1007" s="719"/>
      <c r="B1007" s="219"/>
      <c r="C1007" s="62" t="s">
        <v>1548</v>
      </c>
      <c r="D1007" s="117" t="s">
        <v>27</v>
      </c>
      <c r="E1007" s="277">
        <f t="shared" si="89"/>
        <v>40000</v>
      </c>
      <c r="G1007" s="32">
        <f t="shared" si="90"/>
        <v>12</v>
      </c>
      <c r="H1007" s="268">
        <v>26000</v>
      </c>
      <c r="I1007" s="269">
        <v>32250</v>
      </c>
      <c r="J1007" s="269">
        <v>38500</v>
      </c>
      <c r="K1007" s="269">
        <v>34000</v>
      </c>
      <c r="L1007" s="270">
        <v>40000</v>
      </c>
      <c r="M1007" s="269">
        <v>46000</v>
      </c>
      <c r="N1007" s="269">
        <v>34000</v>
      </c>
      <c r="O1007" s="269">
        <v>42000</v>
      </c>
      <c r="P1007" s="269">
        <v>50000</v>
      </c>
      <c r="Q1007" s="269">
        <v>44000</v>
      </c>
      <c r="R1007" s="269">
        <v>52000</v>
      </c>
      <c r="S1007" s="269">
        <v>60000</v>
      </c>
      <c r="AM1007" s="103"/>
      <c r="AN1007" s="103"/>
      <c r="AO1007" s="103"/>
    </row>
    <row r="1008" spans="1:41" s="11" customFormat="1" x14ac:dyDescent="0.25">
      <c r="A1008" s="719"/>
      <c r="B1008" s="219"/>
      <c r="C1008" s="264" t="s">
        <v>884</v>
      </c>
      <c r="D1008" s="105" t="s">
        <v>27</v>
      </c>
      <c r="E1008" s="276">
        <f t="shared" si="89"/>
        <v>36000</v>
      </c>
      <c r="G1008" s="265">
        <f t="shared" si="90"/>
        <v>12</v>
      </c>
      <c r="H1008" s="221">
        <v>25000</v>
      </c>
      <c r="I1008" s="230">
        <v>29000</v>
      </c>
      <c r="J1008" s="230">
        <v>33000</v>
      </c>
      <c r="K1008" s="230">
        <v>30000</v>
      </c>
      <c r="L1008" s="271">
        <v>36000</v>
      </c>
      <c r="M1008" s="230">
        <v>42000</v>
      </c>
      <c r="N1008" s="230">
        <v>32500</v>
      </c>
      <c r="O1008" s="230">
        <v>37750</v>
      </c>
      <c r="P1008" s="230">
        <v>43000</v>
      </c>
      <c r="Q1008" s="230">
        <v>39000</v>
      </c>
      <c r="R1008" s="230">
        <v>46750</v>
      </c>
      <c r="S1008" s="230">
        <v>54500</v>
      </c>
      <c r="AM1008" s="103"/>
      <c r="AN1008" s="103"/>
      <c r="AO1008" s="103"/>
    </row>
    <row r="1009" spans="1:41" s="11" customFormat="1" x14ac:dyDescent="0.25">
      <c r="A1009" s="719"/>
      <c r="B1009" s="219"/>
      <c r="C1009" s="62" t="s">
        <v>885</v>
      </c>
      <c r="D1009" s="117" t="s">
        <v>27</v>
      </c>
      <c r="E1009" s="277">
        <f t="shared" si="89"/>
        <v>38500</v>
      </c>
      <c r="G1009" s="32">
        <f t="shared" si="90"/>
        <v>12</v>
      </c>
      <c r="H1009" s="268">
        <v>26000</v>
      </c>
      <c r="I1009" s="269">
        <v>31000</v>
      </c>
      <c r="J1009" s="269">
        <v>36000</v>
      </c>
      <c r="K1009" s="269">
        <v>30000</v>
      </c>
      <c r="L1009" s="270">
        <v>38500</v>
      </c>
      <c r="M1009" s="269">
        <v>47000</v>
      </c>
      <c r="N1009" s="269">
        <v>34000</v>
      </c>
      <c r="O1009" s="269">
        <v>40250</v>
      </c>
      <c r="P1009" s="269">
        <v>46500</v>
      </c>
      <c r="Q1009" s="269">
        <v>39000</v>
      </c>
      <c r="R1009" s="269">
        <v>50000</v>
      </c>
      <c r="S1009" s="269">
        <v>61000</v>
      </c>
      <c r="AM1009" s="103"/>
      <c r="AN1009" s="103"/>
      <c r="AO1009" s="103"/>
    </row>
    <row r="1010" spans="1:41" s="11" customFormat="1" x14ac:dyDescent="0.25">
      <c r="A1010" s="719"/>
      <c r="B1010" s="219"/>
      <c r="C1010" s="264" t="s">
        <v>1549</v>
      </c>
      <c r="D1010" s="105" t="s">
        <v>27</v>
      </c>
      <c r="E1010" s="276">
        <f t="shared" si="89"/>
        <v>40000</v>
      </c>
      <c r="G1010" s="265">
        <f t="shared" si="90"/>
        <v>12</v>
      </c>
      <c r="H1010" s="221">
        <v>28000</v>
      </c>
      <c r="I1010" s="230">
        <v>32500</v>
      </c>
      <c r="J1010" s="230">
        <v>38500</v>
      </c>
      <c r="K1010" s="230">
        <v>35000</v>
      </c>
      <c r="L1010" s="271">
        <v>40000</v>
      </c>
      <c r="M1010" s="230">
        <v>47000</v>
      </c>
      <c r="N1010" s="230">
        <v>36500</v>
      </c>
      <c r="O1010" s="230">
        <v>40625</v>
      </c>
      <c r="P1010" s="230">
        <v>50000</v>
      </c>
      <c r="Q1010" s="230">
        <v>45500</v>
      </c>
      <c r="R1010" s="230">
        <v>50000</v>
      </c>
      <c r="S1010" s="230">
        <v>61000</v>
      </c>
      <c r="AM1010" s="103"/>
      <c r="AN1010" s="103"/>
      <c r="AO1010" s="103"/>
    </row>
    <row r="1011" spans="1:41" s="11" customFormat="1" x14ac:dyDescent="0.25">
      <c r="A1011" s="719"/>
      <c r="B1011" s="219"/>
      <c r="C1011" s="62" t="s">
        <v>886</v>
      </c>
      <c r="D1011" s="117" t="s">
        <v>27</v>
      </c>
      <c r="E1011" s="277">
        <f t="shared" si="89"/>
        <v>35000</v>
      </c>
      <c r="G1011" s="32">
        <f t="shared" si="90"/>
        <v>12</v>
      </c>
      <c r="H1011" s="268">
        <v>25000</v>
      </c>
      <c r="I1011" s="269">
        <v>29250</v>
      </c>
      <c r="J1011" s="269">
        <v>33500</v>
      </c>
      <c r="K1011" s="269">
        <v>30000</v>
      </c>
      <c r="L1011" s="270">
        <v>35000</v>
      </c>
      <c r="M1011" s="269">
        <v>40000</v>
      </c>
      <c r="N1011" s="269">
        <v>32500</v>
      </c>
      <c r="O1011" s="269">
        <v>38000</v>
      </c>
      <c r="P1011" s="269">
        <v>43500</v>
      </c>
      <c r="Q1011" s="269">
        <v>39000</v>
      </c>
      <c r="R1011" s="269">
        <v>45500</v>
      </c>
      <c r="S1011" s="269">
        <v>52000</v>
      </c>
      <c r="AM1011" s="103"/>
      <c r="AN1011" s="103"/>
      <c r="AO1011" s="103"/>
    </row>
    <row r="1012" spans="1:41" s="11" customFormat="1" x14ac:dyDescent="0.25">
      <c r="A1012" s="719"/>
      <c r="B1012" s="219"/>
      <c r="C1012" s="264" t="s">
        <v>887</v>
      </c>
      <c r="D1012" s="105" t="s">
        <v>27</v>
      </c>
      <c r="E1012" s="276">
        <f t="shared" si="89"/>
        <v>34250</v>
      </c>
      <c r="G1012" s="265">
        <f t="shared" si="90"/>
        <v>12</v>
      </c>
      <c r="H1012" s="221">
        <v>23500</v>
      </c>
      <c r="I1012" s="230">
        <v>27500</v>
      </c>
      <c r="J1012" s="230">
        <v>31500</v>
      </c>
      <c r="K1012" s="230">
        <v>27500</v>
      </c>
      <c r="L1012" s="271">
        <v>34250</v>
      </c>
      <c r="M1012" s="230">
        <v>41000</v>
      </c>
      <c r="N1012" s="230">
        <v>30500</v>
      </c>
      <c r="O1012" s="230">
        <v>35750</v>
      </c>
      <c r="P1012" s="230">
        <v>41000</v>
      </c>
      <c r="Q1012" s="230">
        <v>36000</v>
      </c>
      <c r="R1012" s="230">
        <v>44500</v>
      </c>
      <c r="S1012" s="230">
        <v>53000</v>
      </c>
      <c r="AM1012" s="103"/>
      <c r="AN1012" s="103"/>
      <c r="AO1012" s="103"/>
    </row>
    <row r="1013" spans="1:41" s="11" customFormat="1" x14ac:dyDescent="0.25">
      <c r="A1013" s="719"/>
      <c r="B1013" s="219"/>
      <c r="C1013" s="62" t="s">
        <v>888</v>
      </c>
      <c r="D1013" s="117" t="s">
        <v>27</v>
      </c>
      <c r="E1013" s="277">
        <f t="shared" si="89"/>
        <v>35000</v>
      </c>
      <c r="G1013" s="32">
        <f t="shared" si="90"/>
        <v>12</v>
      </c>
      <c r="H1013" s="268">
        <v>22000</v>
      </c>
      <c r="I1013" s="269">
        <v>27500</v>
      </c>
      <c r="J1013" s="269">
        <v>33000</v>
      </c>
      <c r="K1013" s="269">
        <v>29000</v>
      </c>
      <c r="L1013" s="270">
        <v>35000</v>
      </c>
      <c r="M1013" s="269">
        <v>41000</v>
      </c>
      <c r="N1013" s="269">
        <v>28500</v>
      </c>
      <c r="O1013" s="269">
        <v>35750</v>
      </c>
      <c r="P1013" s="269">
        <v>43000</v>
      </c>
      <c r="Q1013" s="269">
        <v>38000</v>
      </c>
      <c r="R1013" s="269">
        <v>45500</v>
      </c>
      <c r="S1013" s="269">
        <v>53000</v>
      </c>
      <c r="AM1013" s="103"/>
      <c r="AN1013" s="103"/>
      <c r="AO1013" s="103"/>
    </row>
    <row r="1014" spans="1:41" s="11" customFormat="1" x14ac:dyDescent="0.25">
      <c r="A1014" s="719"/>
      <c r="B1014" s="219"/>
      <c r="C1014" s="264" t="s">
        <v>1550</v>
      </c>
      <c r="D1014" s="105" t="s">
        <v>27</v>
      </c>
      <c r="E1014" s="276">
        <f t="shared" si="89"/>
        <v>46750</v>
      </c>
      <c r="G1014" s="265">
        <f t="shared" si="90"/>
        <v>12</v>
      </c>
      <c r="H1014" s="221">
        <v>30000</v>
      </c>
      <c r="I1014" s="230">
        <v>32500</v>
      </c>
      <c r="J1014" s="230">
        <v>38500</v>
      </c>
      <c r="K1014" s="230">
        <v>44000</v>
      </c>
      <c r="L1014" s="271">
        <v>46750</v>
      </c>
      <c r="M1014" s="230">
        <v>49500</v>
      </c>
      <c r="N1014" s="230">
        <v>39000</v>
      </c>
      <c r="O1014" s="230">
        <v>42250</v>
      </c>
      <c r="P1014" s="230">
        <v>50000</v>
      </c>
      <c r="Q1014" s="230">
        <v>57000</v>
      </c>
      <c r="R1014" s="230">
        <v>57000</v>
      </c>
      <c r="S1014" s="230">
        <v>64000</v>
      </c>
      <c r="AM1014" s="103"/>
      <c r="AN1014" s="103"/>
      <c r="AO1014" s="103"/>
    </row>
    <row r="1015" spans="1:41" s="11" customFormat="1" x14ac:dyDescent="0.25">
      <c r="A1015" s="719"/>
      <c r="B1015" s="219"/>
      <c r="C1015" s="62" t="s">
        <v>889</v>
      </c>
      <c r="D1015" s="117" t="s">
        <v>27</v>
      </c>
      <c r="E1015" s="277">
        <f t="shared" si="89"/>
        <v>36000</v>
      </c>
      <c r="G1015" s="32">
        <f t="shared" si="90"/>
        <v>12</v>
      </c>
      <c r="H1015" s="268">
        <v>20000</v>
      </c>
      <c r="I1015" s="269">
        <v>25000</v>
      </c>
      <c r="J1015" s="269">
        <v>30000</v>
      </c>
      <c r="K1015" s="269">
        <v>24000</v>
      </c>
      <c r="L1015" s="270">
        <v>36000</v>
      </c>
      <c r="M1015" s="269">
        <v>48000</v>
      </c>
      <c r="N1015" s="269">
        <v>26000</v>
      </c>
      <c r="O1015" s="269">
        <v>32500</v>
      </c>
      <c r="P1015" s="269">
        <v>39000</v>
      </c>
      <c r="Q1015" s="269">
        <v>31000</v>
      </c>
      <c r="R1015" s="269">
        <v>46500</v>
      </c>
      <c r="S1015" s="269">
        <v>62000</v>
      </c>
      <c r="AM1015" s="103"/>
      <c r="AN1015" s="103"/>
      <c r="AO1015" s="103"/>
    </row>
    <row r="1016" spans="1:41" s="11" customFormat="1" ht="15.75" thickBot="1" x14ac:dyDescent="0.3">
      <c r="A1016" s="720"/>
      <c r="B1016" s="219"/>
      <c r="C1016" s="272" t="s">
        <v>890</v>
      </c>
      <c r="D1016" s="106" t="s">
        <v>27</v>
      </c>
      <c r="E1016" s="278">
        <f t="shared" si="89"/>
        <v>31000</v>
      </c>
      <c r="F1016" s="575"/>
      <c r="G1016" s="273">
        <f t="shared" si="90"/>
        <v>12</v>
      </c>
      <c r="H1016" s="222">
        <v>22000</v>
      </c>
      <c r="I1016" s="231">
        <v>26500</v>
      </c>
      <c r="J1016" s="231">
        <v>31000</v>
      </c>
      <c r="K1016" s="231">
        <v>25000</v>
      </c>
      <c r="L1016" s="274">
        <v>31000</v>
      </c>
      <c r="M1016" s="231">
        <v>37000</v>
      </c>
      <c r="N1016" s="231">
        <v>28500</v>
      </c>
      <c r="O1016" s="231">
        <v>34250</v>
      </c>
      <c r="P1016" s="231">
        <v>40000</v>
      </c>
      <c r="Q1016" s="231">
        <v>32500</v>
      </c>
      <c r="R1016" s="231">
        <v>40250</v>
      </c>
      <c r="S1016" s="231">
        <v>48000</v>
      </c>
      <c r="AM1016" s="103"/>
      <c r="AN1016" s="103"/>
      <c r="AO1016" s="103"/>
    </row>
    <row r="1017" spans="1:41" s="11" customFormat="1" x14ac:dyDescent="0.25">
      <c r="A1017" s="718" t="s">
        <v>1569</v>
      </c>
      <c r="B1017" s="219"/>
      <c r="C1017" s="511" t="s">
        <v>1551</v>
      </c>
      <c r="D1017" s="275" t="s">
        <v>27</v>
      </c>
      <c r="E1017" s="512">
        <f t="shared" si="89"/>
        <v>37500</v>
      </c>
      <c r="G1017" s="65">
        <f t="shared" si="90"/>
        <v>12</v>
      </c>
      <c r="H1017" s="513">
        <v>23000</v>
      </c>
      <c r="I1017" s="514">
        <v>29500</v>
      </c>
      <c r="J1017" s="514">
        <v>36000</v>
      </c>
      <c r="K1017" s="514">
        <v>30000</v>
      </c>
      <c r="L1017" s="515">
        <v>37500</v>
      </c>
      <c r="M1017" s="514">
        <v>45000</v>
      </c>
      <c r="N1017" s="514">
        <v>27000</v>
      </c>
      <c r="O1017" s="514">
        <v>35000</v>
      </c>
      <c r="P1017" s="514">
        <v>43000</v>
      </c>
      <c r="Q1017" s="514">
        <v>38000</v>
      </c>
      <c r="R1017" s="514">
        <v>46000</v>
      </c>
      <c r="S1017" s="514">
        <v>54000</v>
      </c>
      <c r="AM1017" s="103"/>
      <c r="AN1017" s="103"/>
      <c r="AO1017" s="103"/>
    </row>
    <row r="1018" spans="1:41" s="11" customFormat="1" x14ac:dyDescent="0.25">
      <c r="A1018" s="719"/>
      <c r="B1018" s="219"/>
      <c r="C1018" s="264" t="s">
        <v>1552</v>
      </c>
      <c r="D1018" s="105" t="s">
        <v>27</v>
      </c>
      <c r="E1018" s="276">
        <f t="shared" si="89"/>
        <v>28000</v>
      </c>
      <c r="G1018" s="265">
        <f t="shared" si="90"/>
        <v>12</v>
      </c>
      <c r="H1018" s="221">
        <v>21000</v>
      </c>
      <c r="I1018" s="230">
        <v>25500</v>
      </c>
      <c r="J1018" s="230">
        <v>30000</v>
      </c>
      <c r="K1018" s="230">
        <v>22000</v>
      </c>
      <c r="L1018" s="271">
        <v>28000</v>
      </c>
      <c r="M1018" s="230">
        <v>34000</v>
      </c>
      <c r="N1018" s="230">
        <v>24000</v>
      </c>
      <c r="O1018" s="230">
        <v>30000</v>
      </c>
      <c r="P1018" s="230">
        <v>36000</v>
      </c>
      <c r="Q1018" s="230">
        <v>35000</v>
      </c>
      <c r="R1018" s="230">
        <v>42000</v>
      </c>
      <c r="S1018" s="230">
        <v>49000</v>
      </c>
      <c r="AM1018" s="103"/>
      <c r="AN1018" s="103"/>
      <c r="AO1018" s="103"/>
    </row>
    <row r="1019" spans="1:41" s="11" customFormat="1" x14ac:dyDescent="0.25">
      <c r="A1019" s="719"/>
      <c r="B1019" s="219"/>
      <c r="C1019" s="62" t="s">
        <v>1553</v>
      </c>
      <c r="D1019" s="117" t="s">
        <v>27</v>
      </c>
      <c r="E1019" s="277">
        <f t="shared" si="89"/>
        <v>31000</v>
      </c>
      <c r="G1019" s="32">
        <f t="shared" si="90"/>
        <v>12</v>
      </c>
      <c r="H1019" s="268">
        <v>19000</v>
      </c>
      <c r="I1019" s="269">
        <v>23500</v>
      </c>
      <c r="J1019" s="269">
        <v>28000</v>
      </c>
      <c r="K1019" s="269">
        <v>24000</v>
      </c>
      <c r="L1019" s="270">
        <v>31000</v>
      </c>
      <c r="M1019" s="269">
        <v>38000</v>
      </c>
      <c r="N1019" s="269">
        <v>26000</v>
      </c>
      <c r="O1019" s="269">
        <v>32000</v>
      </c>
      <c r="P1019" s="269">
        <v>38000</v>
      </c>
      <c r="Q1019" s="269">
        <v>35000</v>
      </c>
      <c r="R1019" s="269">
        <v>43000</v>
      </c>
      <c r="S1019" s="269">
        <v>51000</v>
      </c>
      <c r="AM1019" s="103"/>
      <c r="AN1019" s="103"/>
      <c r="AO1019" s="103"/>
    </row>
    <row r="1020" spans="1:41" s="11" customFormat="1" x14ac:dyDescent="0.25">
      <c r="A1020" s="719"/>
      <c r="B1020" s="219"/>
      <c r="C1020" s="264" t="s">
        <v>1554</v>
      </c>
      <c r="D1020" s="105" t="s">
        <v>27</v>
      </c>
      <c r="E1020" s="276">
        <f t="shared" si="89"/>
        <v>35000</v>
      </c>
      <c r="G1020" s="265">
        <f t="shared" si="90"/>
        <v>12</v>
      </c>
      <c r="H1020" s="221">
        <v>18000</v>
      </c>
      <c r="I1020" s="230">
        <v>20500</v>
      </c>
      <c r="J1020" s="230">
        <v>25000</v>
      </c>
      <c r="K1020" s="230">
        <v>25000</v>
      </c>
      <c r="L1020" s="271">
        <v>35000</v>
      </c>
      <c r="M1020" s="230">
        <v>38000</v>
      </c>
      <c r="N1020" s="230">
        <v>22500</v>
      </c>
      <c r="O1020" s="230">
        <v>25625</v>
      </c>
      <c r="P1020" s="230">
        <v>31250</v>
      </c>
      <c r="Q1020" s="230">
        <v>31250</v>
      </c>
      <c r="R1020" s="230">
        <v>43750</v>
      </c>
      <c r="S1020" s="230">
        <v>47500</v>
      </c>
      <c r="AM1020" s="103"/>
      <c r="AN1020" s="103"/>
      <c r="AO1020" s="103"/>
    </row>
    <row r="1021" spans="1:41" s="11" customFormat="1" x14ac:dyDescent="0.25">
      <c r="A1021" s="719"/>
      <c r="B1021" s="219"/>
      <c r="C1021" s="62" t="s">
        <v>1555</v>
      </c>
      <c r="D1021" s="117" t="s">
        <v>27</v>
      </c>
      <c r="E1021" s="277">
        <f t="shared" si="89"/>
        <v>33500</v>
      </c>
      <c r="G1021" s="32">
        <f t="shared" si="90"/>
        <v>12</v>
      </c>
      <c r="H1021" s="268">
        <v>21000</v>
      </c>
      <c r="I1021" s="269">
        <v>25500</v>
      </c>
      <c r="J1021" s="269">
        <v>30000</v>
      </c>
      <c r="K1021" s="269">
        <v>27000</v>
      </c>
      <c r="L1021" s="270">
        <v>33500</v>
      </c>
      <c r="M1021" s="269">
        <v>40000</v>
      </c>
      <c r="N1021" s="269">
        <v>25000</v>
      </c>
      <c r="O1021" s="269">
        <v>31250</v>
      </c>
      <c r="P1021" s="269">
        <v>37500</v>
      </c>
      <c r="Q1021" s="269">
        <v>34000</v>
      </c>
      <c r="R1021" s="269">
        <v>40750</v>
      </c>
      <c r="S1021" s="269">
        <v>47500</v>
      </c>
      <c r="AM1021" s="103"/>
      <c r="AN1021" s="103"/>
      <c r="AO1021" s="103"/>
    </row>
    <row r="1022" spans="1:41" s="11" customFormat="1" x14ac:dyDescent="0.25">
      <c r="A1022" s="719"/>
      <c r="B1022" s="219"/>
      <c r="C1022" s="264" t="s">
        <v>1556</v>
      </c>
      <c r="D1022" s="105" t="s">
        <v>27</v>
      </c>
      <c r="E1022" s="276">
        <f t="shared" si="89"/>
        <v>27000</v>
      </c>
      <c r="G1022" s="265">
        <f t="shared" si="90"/>
        <v>12</v>
      </c>
      <c r="H1022" s="221">
        <v>18000</v>
      </c>
      <c r="I1022" s="230">
        <v>20500</v>
      </c>
      <c r="J1022" s="230">
        <v>23000</v>
      </c>
      <c r="K1022" s="230">
        <v>22000</v>
      </c>
      <c r="L1022" s="271">
        <v>27000</v>
      </c>
      <c r="M1022" s="230">
        <v>32000</v>
      </c>
      <c r="N1022" s="230">
        <v>24000</v>
      </c>
      <c r="O1022" s="230">
        <v>29500</v>
      </c>
      <c r="P1022" s="230">
        <v>35000</v>
      </c>
      <c r="Q1022" s="230">
        <v>35000</v>
      </c>
      <c r="R1022" s="230">
        <v>40500</v>
      </c>
      <c r="S1022" s="230">
        <v>46000</v>
      </c>
      <c r="AM1022" s="103"/>
      <c r="AN1022" s="103"/>
      <c r="AO1022" s="103"/>
    </row>
    <row r="1023" spans="1:41" s="11" customFormat="1" x14ac:dyDescent="0.25">
      <c r="A1023" s="719"/>
      <c r="B1023" s="219"/>
      <c r="C1023" s="62" t="s">
        <v>1557</v>
      </c>
      <c r="D1023" s="117" t="s">
        <v>27</v>
      </c>
      <c r="E1023" s="277">
        <f t="shared" si="89"/>
        <v>26000</v>
      </c>
      <c r="G1023" s="32">
        <f t="shared" si="90"/>
        <v>12</v>
      </c>
      <c r="H1023" s="268">
        <v>17000</v>
      </c>
      <c r="I1023" s="269">
        <v>19500</v>
      </c>
      <c r="J1023" s="269">
        <v>22000</v>
      </c>
      <c r="K1023" s="269">
        <v>21000</v>
      </c>
      <c r="L1023" s="270">
        <v>26000</v>
      </c>
      <c r="M1023" s="269">
        <v>31000</v>
      </c>
      <c r="N1023" s="269">
        <v>23000</v>
      </c>
      <c r="O1023" s="269">
        <v>28000</v>
      </c>
      <c r="P1023" s="269">
        <v>33000</v>
      </c>
      <c r="Q1023" s="269">
        <v>32000</v>
      </c>
      <c r="R1023" s="269">
        <v>38500</v>
      </c>
      <c r="S1023" s="269">
        <v>45000</v>
      </c>
      <c r="AM1023" s="103"/>
      <c r="AN1023" s="103"/>
      <c r="AO1023" s="103"/>
    </row>
    <row r="1024" spans="1:41" s="11" customFormat="1" x14ac:dyDescent="0.25">
      <c r="A1024" s="719"/>
      <c r="B1024" s="219"/>
      <c r="C1024" s="264" t="s">
        <v>1558</v>
      </c>
      <c r="D1024" s="105" t="s">
        <v>27</v>
      </c>
      <c r="E1024" s="276">
        <f t="shared" si="89"/>
        <v>30750</v>
      </c>
      <c r="G1024" s="265">
        <f t="shared" si="90"/>
        <v>12</v>
      </c>
      <c r="H1024" s="221">
        <v>20000</v>
      </c>
      <c r="I1024" s="230">
        <v>25000</v>
      </c>
      <c r="J1024" s="230">
        <v>30000</v>
      </c>
      <c r="K1024" s="230">
        <v>25500</v>
      </c>
      <c r="L1024" s="271">
        <v>30750</v>
      </c>
      <c r="M1024" s="230">
        <v>36000</v>
      </c>
      <c r="N1024" s="230">
        <v>28000</v>
      </c>
      <c r="O1024" s="230">
        <v>33500</v>
      </c>
      <c r="P1024" s="230">
        <v>39000</v>
      </c>
      <c r="Q1024" s="230">
        <v>38000</v>
      </c>
      <c r="R1024" s="230">
        <v>45000</v>
      </c>
      <c r="S1024" s="230">
        <v>52000</v>
      </c>
      <c r="AM1024" s="103"/>
      <c r="AN1024" s="103"/>
      <c r="AO1024" s="103"/>
    </row>
    <row r="1025" spans="1:41" s="11" customFormat="1" x14ac:dyDescent="0.25">
      <c r="A1025" s="719"/>
      <c r="B1025" s="219"/>
      <c r="C1025" s="62" t="s">
        <v>1559</v>
      </c>
      <c r="D1025" s="117" t="s">
        <v>27</v>
      </c>
      <c r="E1025" s="277">
        <f t="shared" si="89"/>
        <v>27000</v>
      </c>
      <c r="G1025" s="32">
        <f t="shared" si="90"/>
        <v>12</v>
      </c>
      <c r="H1025" s="268">
        <v>17000</v>
      </c>
      <c r="I1025" s="269">
        <v>20500</v>
      </c>
      <c r="J1025" s="269">
        <v>24000</v>
      </c>
      <c r="K1025" s="269">
        <v>22000</v>
      </c>
      <c r="L1025" s="270">
        <v>27000</v>
      </c>
      <c r="M1025" s="269">
        <v>32000</v>
      </c>
      <c r="N1025" s="269">
        <v>24000</v>
      </c>
      <c r="O1025" s="269">
        <v>29500</v>
      </c>
      <c r="P1025" s="269">
        <v>35000</v>
      </c>
      <c r="Q1025" s="269">
        <v>32000</v>
      </c>
      <c r="R1025" s="269">
        <v>39500</v>
      </c>
      <c r="S1025" s="269">
        <v>47000</v>
      </c>
      <c r="AM1025" s="103"/>
      <c r="AN1025" s="103"/>
      <c r="AO1025" s="103"/>
    </row>
    <row r="1026" spans="1:41" s="11" customFormat="1" ht="15.75" thickBot="1" x14ac:dyDescent="0.3">
      <c r="A1026" s="720"/>
      <c r="B1026" s="219"/>
      <c r="C1026" s="272" t="s">
        <v>1560</v>
      </c>
      <c r="D1026" s="106" t="s">
        <v>27</v>
      </c>
      <c r="E1026" s="278">
        <f t="shared" si="89"/>
        <v>27000</v>
      </c>
      <c r="F1026" s="575"/>
      <c r="G1026" s="273">
        <f t="shared" si="90"/>
        <v>12</v>
      </c>
      <c r="H1026" s="222">
        <v>18000</v>
      </c>
      <c r="I1026" s="231">
        <v>21000</v>
      </c>
      <c r="J1026" s="231">
        <v>24000</v>
      </c>
      <c r="K1026" s="231">
        <v>22000</v>
      </c>
      <c r="L1026" s="274">
        <v>27000</v>
      </c>
      <c r="M1026" s="231">
        <v>32000</v>
      </c>
      <c r="N1026" s="231">
        <v>24000</v>
      </c>
      <c r="O1026" s="231">
        <v>29500</v>
      </c>
      <c r="P1026" s="231">
        <v>35000</v>
      </c>
      <c r="Q1026" s="231">
        <v>32000</v>
      </c>
      <c r="R1026" s="231">
        <v>39000</v>
      </c>
      <c r="S1026" s="231">
        <v>46000</v>
      </c>
      <c r="AM1026" s="103"/>
      <c r="AN1026" s="103"/>
      <c r="AO1026" s="103"/>
    </row>
    <row r="1027" spans="1:41" s="11" customFormat="1" x14ac:dyDescent="0.25">
      <c r="A1027" s="718" t="s">
        <v>1570</v>
      </c>
      <c r="B1027" s="219"/>
      <c r="C1027" s="511" t="s">
        <v>891</v>
      </c>
      <c r="D1027" s="275" t="s">
        <v>27</v>
      </c>
      <c r="E1027" s="512">
        <f t="shared" si="89"/>
        <v>31000</v>
      </c>
      <c r="G1027" s="65">
        <f t="shared" si="90"/>
        <v>12</v>
      </c>
      <c r="H1027" s="513">
        <v>19000</v>
      </c>
      <c r="I1027" s="514">
        <v>23000</v>
      </c>
      <c r="J1027" s="514">
        <v>27000</v>
      </c>
      <c r="K1027" s="514">
        <v>24000</v>
      </c>
      <c r="L1027" s="515">
        <v>31000</v>
      </c>
      <c r="M1027" s="514">
        <v>38000</v>
      </c>
      <c r="N1027" s="514">
        <v>27000</v>
      </c>
      <c r="O1027" s="514">
        <v>32500</v>
      </c>
      <c r="P1027" s="514">
        <v>38000</v>
      </c>
      <c r="Q1027" s="514">
        <v>32000</v>
      </c>
      <c r="R1027" s="514">
        <v>40500</v>
      </c>
      <c r="S1027" s="514">
        <v>49000</v>
      </c>
      <c r="AM1027" s="103"/>
      <c r="AN1027" s="103"/>
      <c r="AO1027" s="103"/>
    </row>
    <row r="1028" spans="1:41" s="11" customFormat="1" x14ac:dyDescent="0.25">
      <c r="A1028" s="719"/>
      <c r="B1028" s="219"/>
      <c r="C1028" s="264" t="s">
        <v>892</v>
      </c>
      <c r="D1028" s="105" t="s">
        <v>27</v>
      </c>
      <c r="E1028" s="276">
        <f t="shared" si="89"/>
        <v>21750</v>
      </c>
      <c r="G1028" s="265">
        <f t="shared" si="90"/>
        <v>12</v>
      </c>
      <c r="H1028" s="221">
        <v>16000</v>
      </c>
      <c r="I1028" s="230">
        <v>18500</v>
      </c>
      <c r="J1028" s="230">
        <v>21000</v>
      </c>
      <c r="K1028" s="230">
        <v>17500</v>
      </c>
      <c r="L1028" s="271">
        <v>21750</v>
      </c>
      <c r="M1028" s="230">
        <v>26000</v>
      </c>
      <c r="N1028" s="230">
        <v>22500</v>
      </c>
      <c r="O1028" s="230">
        <v>27500</v>
      </c>
      <c r="P1028" s="230">
        <v>32500</v>
      </c>
      <c r="Q1028" s="230">
        <v>27500</v>
      </c>
      <c r="R1028" s="230">
        <v>32500</v>
      </c>
      <c r="S1028" s="230">
        <v>37500</v>
      </c>
      <c r="AM1028" s="103"/>
      <c r="AN1028" s="103"/>
      <c r="AO1028" s="103"/>
    </row>
    <row r="1029" spans="1:41" s="11" customFormat="1" x14ac:dyDescent="0.25">
      <c r="A1029" s="719"/>
      <c r="B1029" s="219"/>
      <c r="C1029" s="62" t="s">
        <v>1561</v>
      </c>
      <c r="D1029" s="117" t="s">
        <v>27</v>
      </c>
      <c r="E1029" s="277">
        <f t="shared" si="89"/>
        <v>17500</v>
      </c>
      <c r="G1029" s="32">
        <f t="shared" si="90"/>
        <v>12</v>
      </c>
      <c r="H1029" s="268">
        <v>12500</v>
      </c>
      <c r="I1029" s="269">
        <v>14500</v>
      </c>
      <c r="J1029" s="269">
        <v>16500</v>
      </c>
      <c r="K1029" s="269">
        <v>15000</v>
      </c>
      <c r="L1029" s="270">
        <v>17500</v>
      </c>
      <c r="M1029" s="269">
        <v>20000</v>
      </c>
      <c r="N1029" s="269">
        <v>16250</v>
      </c>
      <c r="O1029" s="269">
        <v>18850</v>
      </c>
      <c r="P1029" s="269">
        <v>21450</v>
      </c>
      <c r="Q1029" s="269">
        <v>19500</v>
      </c>
      <c r="R1029" s="269">
        <v>22750</v>
      </c>
      <c r="S1029" s="269">
        <v>26000</v>
      </c>
      <c r="AM1029" s="103"/>
      <c r="AN1029" s="103"/>
      <c r="AO1029" s="103"/>
    </row>
    <row r="1030" spans="1:41" s="11" customFormat="1" x14ac:dyDescent="0.25">
      <c r="A1030" s="719"/>
      <c r="B1030" s="219"/>
      <c r="C1030" s="264" t="s">
        <v>893</v>
      </c>
      <c r="D1030" s="105" t="s">
        <v>27</v>
      </c>
      <c r="E1030" s="276">
        <f t="shared" si="89"/>
        <v>23000</v>
      </c>
      <c r="G1030" s="265">
        <f t="shared" si="90"/>
        <v>12</v>
      </c>
      <c r="H1030" s="221">
        <v>14500</v>
      </c>
      <c r="I1030" s="230">
        <v>18500</v>
      </c>
      <c r="J1030" s="230">
        <v>22500</v>
      </c>
      <c r="K1030" s="230">
        <v>19000</v>
      </c>
      <c r="L1030" s="271">
        <v>23000</v>
      </c>
      <c r="M1030" s="230">
        <v>28000</v>
      </c>
      <c r="N1030" s="230">
        <v>19000</v>
      </c>
      <c r="O1030" s="230">
        <v>24900</v>
      </c>
      <c r="P1030" s="230">
        <v>30000</v>
      </c>
      <c r="Q1030" s="230">
        <v>24000</v>
      </c>
      <c r="R1030" s="230">
        <v>30250</v>
      </c>
      <c r="S1030" s="230">
        <v>36500</v>
      </c>
      <c r="AM1030" s="103"/>
      <c r="AN1030" s="103"/>
      <c r="AO1030" s="103"/>
    </row>
    <row r="1031" spans="1:41" s="11" customFormat="1" x14ac:dyDescent="0.25">
      <c r="A1031" s="719"/>
      <c r="B1031" s="219"/>
      <c r="C1031" s="62" t="s">
        <v>894</v>
      </c>
      <c r="D1031" s="117" t="s">
        <v>27</v>
      </c>
      <c r="E1031" s="277">
        <f t="shared" si="89"/>
        <v>19000</v>
      </c>
      <c r="G1031" s="32">
        <f t="shared" si="90"/>
        <v>12</v>
      </c>
      <c r="H1031" s="268">
        <v>12000</v>
      </c>
      <c r="I1031" s="269">
        <v>14500</v>
      </c>
      <c r="J1031" s="269">
        <v>17000</v>
      </c>
      <c r="K1031" s="269">
        <v>15000</v>
      </c>
      <c r="L1031" s="270">
        <v>19000</v>
      </c>
      <c r="M1031" s="269">
        <v>23000</v>
      </c>
      <c r="N1031" s="269">
        <v>18000</v>
      </c>
      <c r="O1031" s="269">
        <v>21250</v>
      </c>
      <c r="P1031" s="269">
        <v>24500</v>
      </c>
      <c r="Q1031" s="269">
        <v>19500</v>
      </c>
      <c r="R1031" s="269">
        <v>24250</v>
      </c>
      <c r="S1031" s="269">
        <v>29000</v>
      </c>
      <c r="AM1031" s="103"/>
      <c r="AN1031" s="103"/>
      <c r="AO1031" s="103"/>
    </row>
    <row r="1032" spans="1:41" s="11" customFormat="1" x14ac:dyDescent="0.25">
      <c r="A1032" s="719"/>
      <c r="B1032" s="219"/>
      <c r="C1032" s="264" t="s">
        <v>895</v>
      </c>
      <c r="D1032" s="105" t="s">
        <v>27</v>
      </c>
      <c r="E1032" s="276">
        <f t="shared" si="89"/>
        <v>11000</v>
      </c>
      <c r="G1032" s="265">
        <f t="shared" si="90"/>
        <v>12</v>
      </c>
      <c r="H1032" s="221">
        <v>7000</v>
      </c>
      <c r="I1032" s="230">
        <v>9000</v>
      </c>
      <c r="J1032" s="230">
        <v>11000</v>
      </c>
      <c r="K1032" s="230">
        <v>9000</v>
      </c>
      <c r="L1032" s="271">
        <v>11000</v>
      </c>
      <c r="M1032" s="230">
        <v>13000</v>
      </c>
      <c r="N1032" s="230">
        <v>10000</v>
      </c>
      <c r="O1032" s="230">
        <v>12750</v>
      </c>
      <c r="P1032" s="230">
        <v>15500</v>
      </c>
      <c r="Q1032" s="230">
        <v>13000</v>
      </c>
      <c r="R1032" s="230">
        <v>15000</v>
      </c>
      <c r="S1032" s="230">
        <v>17000</v>
      </c>
      <c r="AM1032" s="103"/>
      <c r="AN1032" s="103"/>
      <c r="AO1032" s="103"/>
    </row>
    <row r="1033" spans="1:41" s="11" customFormat="1" x14ac:dyDescent="0.25">
      <c r="A1033" s="719"/>
      <c r="B1033" s="219"/>
      <c r="C1033" s="62" t="s">
        <v>896</v>
      </c>
      <c r="D1033" s="117" t="s">
        <v>27</v>
      </c>
      <c r="E1033" s="277">
        <f t="shared" si="89"/>
        <v>19250</v>
      </c>
      <c r="G1033" s="32">
        <f t="shared" si="90"/>
        <v>12</v>
      </c>
      <c r="H1033" s="268">
        <v>10000</v>
      </c>
      <c r="I1033" s="269">
        <v>13750</v>
      </c>
      <c r="J1033" s="269">
        <v>17500</v>
      </c>
      <c r="K1033" s="269">
        <v>16000</v>
      </c>
      <c r="L1033" s="270">
        <v>19250</v>
      </c>
      <c r="M1033" s="269">
        <v>22500</v>
      </c>
      <c r="N1033" s="269">
        <v>20000</v>
      </c>
      <c r="O1033" s="269">
        <v>24500</v>
      </c>
      <c r="P1033" s="269">
        <v>29000</v>
      </c>
      <c r="Q1033" s="269">
        <v>24000</v>
      </c>
      <c r="R1033" s="269">
        <v>28000</v>
      </c>
      <c r="S1033" s="269">
        <v>32000</v>
      </c>
      <c r="AM1033" s="103"/>
      <c r="AN1033" s="103"/>
      <c r="AO1033" s="103"/>
    </row>
    <row r="1034" spans="1:41" s="11" customFormat="1" x14ac:dyDescent="0.25">
      <c r="A1034" s="719"/>
      <c r="B1034" s="219"/>
      <c r="C1034" s="264" t="s">
        <v>897</v>
      </c>
      <c r="D1034" s="105" t="s">
        <v>27</v>
      </c>
      <c r="E1034" s="276">
        <f t="shared" si="89"/>
        <v>21000</v>
      </c>
      <c r="G1034" s="265">
        <f t="shared" si="90"/>
        <v>12</v>
      </c>
      <c r="H1034" s="221">
        <v>15500</v>
      </c>
      <c r="I1034" s="230">
        <v>18750</v>
      </c>
      <c r="J1034" s="230">
        <v>22000</v>
      </c>
      <c r="K1034" s="230">
        <v>17500</v>
      </c>
      <c r="L1034" s="271">
        <v>21000</v>
      </c>
      <c r="M1034" s="230">
        <v>24500</v>
      </c>
      <c r="N1034" s="230">
        <v>23500</v>
      </c>
      <c r="O1034" s="230">
        <v>25250</v>
      </c>
      <c r="P1034" s="230">
        <v>27000</v>
      </c>
      <c r="Q1034" s="230">
        <v>25500</v>
      </c>
      <c r="R1034" s="230">
        <v>30500</v>
      </c>
      <c r="S1034" s="230">
        <v>35500</v>
      </c>
      <c r="AM1034" s="103"/>
      <c r="AN1034" s="103"/>
      <c r="AO1034" s="103"/>
    </row>
    <row r="1035" spans="1:41" s="11" customFormat="1" x14ac:dyDescent="0.25">
      <c r="A1035" s="719"/>
      <c r="B1035" s="219"/>
      <c r="C1035" s="62" t="s">
        <v>898</v>
      </c>
      <c r="D1035" s="117" t="s">
        <v>27</v>
      </c>
      <c r="E1035" s="277">
        <f t="shared" si="89"/>
        <v>15500</v>
      </c>
      <c r="G1035" s="32">
        <f t="shared" si="90"/>
        <v>12</v>
      </c>
      <c r="H1035" s="268">
        <v>10500</v>
      </c>
      <c r="I1035" s="269">
        <v>12750</v>
      </c>
      <c r="J1035" s="269">
        <v>15000</v>
      </c>
      <c r="K1035" s="269">
        <v>13000</v>
      </c>
      <c r="L1035" s="270">
        <v>15500</v>
      </c>
      <c r="M1035" s="269">
        <v>18000</v>
      </c>
      <c r="N1035" s="269">
        <v>14000</v>
      </c>
      <c r="O1035" s="269">
        <v>17250</v>
      </c>
      <c r="P1035" s="269">
        <v>20500</v>
      </c>
      <c r="Q1035" s="269">
        <v>16500</v>
      </c>
      <c r="R1035" s="269">
        <v>19750</v>
      </c>
      <c r="S1035" s="269">
        <v>23000</v>
      </c>
      <c r="AM1035" s="103"/>
      <c r="AN1035" s="103"/>
      <c r="AO1035" s="103"/>
    </row>
    <row r="1036" spans="1:41" s="11" customFormat="1" ht="15.75" thickBot="1" x14ac:dyDescent="0.3">
      <c r="A1036" s="720"/>
      <c r="B1036" s="219"/>
      <c r="C1036" s="272" t="s">
        <v>899</v>
      </c>
      <c r="D1036" s="106" t="s">
        <v>27</v>
      </c>
      <c r="E1036" s="278">
        <f t="shared" si="89"/>
        <v>14250</v>
      </c>
      <c r="F1036" s="575"/>
      <c r="G1036" s="273">
        <f t="shared" si="90"/>
        <v>12</v>
      </c>
      <c r="H1036" s="222">
        <v>10000</v>
      </c>
      <c r="I1036" s="231">
        <v>12500</v>
      </c>
      <c r="J1036" s="231">
        <v>15000</v>
      </c>
      <c r="K1036" s="231">
        <v>12000</v>
      </c>
      <c r="L1036" s="274">
        <v>14250</v>
      </c>
      <c r="M1036" s="231">
        <v>16500</v>
      </c>
      <c r="N1036" s="231">
        <v>16000</v>
      </c>
      <c r="O1036" s="231">
        <v>18750</v>
      </c>
      <c r="P1036" s="231">
        <v>21500</v>
      </c>
      <c r="Q1036" s="231">
        <v>19500</v>
      </c>
      <c r="R1036" s="231">
        <v>23000</v>
      </c>
      <c r="S1036" s="231">
        <v>26500</v>
      </c>
      <c r="AM1036" s="103"/>
      <c r="AN1036" s="103"/>
      <c r="AO1036" s="103"/>
    </row>
    <row r="1037" spans="1:41" s="11" customFormat="1" ht="15" customHeight="1" x14ac:dyDescent="0.25">
      <c r="A1037" s="718" t="s">
        <v>1571</v>
      </c>
      <c r="B1037" s="219"/>
      <c r="C1037" s="511" t="s">
        <v>904</v>
      </c>
      <c r="D1037" s="275" t="s">
        <v>27</v>
      </c>
      <c r="E1037" s="512">
        <f t="shared" si="89"/>
        <v>15000</v>
      </c>
      <c r="G1037" s="65">
        <f t="shared" si="90"/>
        <v>12</v>
      </c>
      <c r="H1037" s="513">
        <v>12000</v>
      </c>
      <c r="I1037" s="514">
        <v>13500</v>
      </c>
      <c r="J1037" s="514">
        <v>15000</v>
      </c>
      <c r="K1037" s="514">
        <v>13000</v>
      </c>
      <c r="L1037" s="515">
        <v>15000</v>
      </c>
      <c r="M1037" s="514">
        <v>17000</v>
      </c>
      <c r="N1037" s="514">
        <v>17000</v>
      </c>
      <c r="O1037" s="514">
        <v>20500</v>
      </c>
      <c r="P1037" s="514">
        <v>24000</v>
      </c>
      <c r="Q1037" s="514">
        <v>18000</v>
      </c>
      <c r="R1037" s="514">
        <v>22000</v>
      </c>
      <c r="S1037" s="514">
        <v>26000</v>
      </c>
      <c r="AM1037" s="103"/>
      <c r="AN1037" s="103"/>
      <c r="AO1037" s="103"/>
    </row>
    <row r="1038" spans="1:41" s="11" customFormat="1" x14ac:dyDescent="0.25">
      <c r="A1038" s="719"/>
      <c r="B1038" s="219"/>
      <c r="C1038" s="264" t="s">
        <v>905</v>
      </c>
      <c r="D1038" s="105" t="s">
        <v>27</v>
      </c>
      <c r="E1038" s="276">
        <f t="shared" si="89"/>
        <v>11250</v>
      </c>
      <c r="G1038" s="265">
        <f t="shared" si="90"/>
        <v>12</v>
      </c>
      <c r="H1038" s="221">
        <v>8000</v>
      </c>
      <c r="I1038" s="230">
        <v>10000</v>
      </c>
      <c r="J1038" s="230">
        <v>12000</v>
      </c>
      <c r="K1038" s="230">
        <v>9000</v>
      </c>
      <c r="L1038" s="271">
        <v>11250</v>
      </c>
      <c r="M1038" s="230">
        <v>13500</v>
      </c>
      <c r="N1038" s="230">
        <v>12500</v>
      </c>
      <c r="O1038" s="230">
        <v>14750</v>
      </c>
      <c r="P1038" s="230">
        <v>17000</v>
      </c>
      <c r="Q1038" s="230">
        <v>15000</v>
      </c>
      <c r="R1038" s="230">
        <v>19000</v>
      </c>
      <c r="S1038" s="230">
        <v>23000</v>
      </c>
      <c r="AM1038" s="103"/>
      <c r="AN1038" s="103"/>
      <c r="AO1038" s="103"/>
    </row>
    <row r="1039" spans="1:41" s="11" customFormat="1" x14ac:dyDescent="0.25">
      <c r="A1039" s="719"/>
      <c r="B1039" s="219"/>
      <c r="C1039" s="62" t="s">
        <v>906</v>
      </c>
      <c r="D1039" s="117" t="s">
        <v>27</v>
      </c>
      <c r="E1039" s="277">
        <f t="shared" si="89"/>
        <v>6500</v>
      </c>
      <c r="G1039" s="32">
        <f t="shared" si="90"/>
        <v>12</v>
      </c>
      <c r="H1039" s="268">
        <v>4000</v>
      </c>
      <c r="I1039" s="269">
        <v>5750</v>
      </c>
      <c r="J1039" s="269">
        <v>7500</v>
      </c>
      <c r="K1039" s="269">
        <v>5000</v>
      </c>
      <c r="L1039" s="270">
        <v>6500</v>
      </c>
      <c r="M1039" s="269">
        <v>8000</v>
      </c>
      <c r="N1039" s="269">
        <v>5500</v>
      </c>
      <c r="O1039" s="269">
        <v>7750</v>
      </c>
      <c r="P1039" s="269">
        <v>10000</v>
      </c>
      <c r="Q1039" s="269">
        <v>6500</v>
      </c>
      <c r="R1039" s="269">
        <v>9500</v>
      </c>
      <c r="S1039" s="269">
        <v>12500</v>
      </c>
      <c r="AM1039" s="103"/>
      <c r="AN1039" s="103"/>
      <c r="AO1039" s="103"/>
    </row>
    <row r="1040" spans="1:41" s="11" customFormat="1" x14ac:dyDescent="0.25">
      <c r="A1040" s="719"/>
      <c r="B1040" s="219"/>
      <c r="C1040" s="264" t="s">
        <v>907</v>
      </c>
      <c r="D1040" s="105" t="s">
        <v>27</v>
      </c>
      <c r="E1040" s="276">
        <f t="shared" si="89"/>
        <v>16000</v>
      </c>
      <c r="G1040" s="265">
        <f t="shared" si="90"/>
        <v>12</v>
      </c>
      <c r="H1040" s="221">
        <v>12000</v>
      </c>
      <c r="I1040" s="230">
        <v>13500</v>
      </c>
      <c r="J1040" s="230">
        <v>15000</v>
      </c>
      <c r="K1040" s="230">
        <v>13500</v>
      </c>
      <c r="L1040" s="271">
        <v>16000</v>
      </c>
      <c r="M1040" s="230">
        <v>18500</v>
      </c>
      <c r="N1040" s="230">
        <v>16000</v>
      </c>
      <c r="O1040" s="230">
        <v>18000</v>
      </c>
      <c r="P1040" s="230">
        <v>20000</v>
      </c>
      <c r="Q1040" s="230">
        <v>18000</v>
      </c>
      <c r="R1040" s="230">
        <v>21000</v>
      </c>
      <c r="S1040" s="230">
        <v>24000</v>
      </c>
      <c r="AM1040" s="103"/>
      <c r="AN1040" s="103"/>
      <c r="AO1040" s="103"/>
    </row>
    <row r="1041" spans="1:41" s="11" customFormat="1" x14ac:dyDescent="0.25">
      <c r="A1041" s="719"/>
      <c r="B1041" s="219"/>
      <c r="C1041" s="62" t="s">
        <v>908</v>
      </c>
      <c r="D1041" s="117" t="s">
        <v>27</v>
      </c>
      <c r="E1041" s="277">
        <f t="shared" si="89"/>
        <v>10750</v>
      </c>
      <c r="G1041" s="32">
        <f t="shared" si="90"/>
        <v>12</v>
      </c>
      <c r="H1041" s="268">
        <v>9000</v>
      </c>
      <c r="I1041" s="269">
        <v>10000</v>
      </c>
      <c r="J1041" s="269">
        <v>11000</v>
      </c>
      <c r="K1041" s="269">
        <v>9500</v>
      </c>
      <c r="L1041" s="270">
        <v>10750</v>
      </c>
      <c r="M1041" s="269">
        <v>12000</v>
      </c>
      <c r="N1041" s="269">
        <v>12000</v>
      </c>
      <c r="O1041" s="269">
        <v>13000</v>
      </c>
      <c r="P1041" s="269">
        <v>14000</v>
      </c>
      <c r="Q1041" s="269">
        <v>13000</v>
      </c>
      <c r="R1041" s="269">
        <v>14500</v>
      </c>
      <c r="S1041" s="269">
        <v>16000</v>
      </c>
      <c r="AM1041" s="103"/>
      <c r="AN1041" s="103"/>
      <c r="AO1041" s="103"/>
    </row>
    <row r="1042" spans="1:41" s="11" customFormat="1" x14ac:dyDescent="0.25">
      <c r="A1042" s="719"/>
      <c r="B1042" s="219"/>
      <c r="C1042" s="264" t="s">
        <v>909</v>
      </c>
      <c r="D1042" s="105" t="s">
        <v>27</v>
      </c>
      <c r="E1042" s="276">
        <f t="shared" si="89"/>
        <v>7000</v>
      </c>
      <c r="G1042" s="265">
        <f t="shared" si="90"/>
        <v>12</v>
      </c>
      <c r="H1042" s="221">
        <v>5000</v>
      </c>
      <c r="I1042" s="230">
        <v>6250</v>
      </c>
      <c r="J1042" s="230">
        <v>7500</v>
      </c>
      <c r="K1042" s="230">
        <v>6000</v>
      </c>
      <c r="L1042" s="271">
        <v>7000</v>
      </c>
      <c r="M1042" s="230">
        <v>8000</v>
      </c>
      <c r="N1042" s="230">
        <v>6500</v>
      </c>
      <c r="O1042" s="230">
        <v>8250</v>
      </c>
      <c r="P1042" s="230">
        <v>10000</v>
      </c>
      <c r="Q1042" s="230">
        <v>8000</v>
      </c>
      <c r="R1042" s="230">
        <v>10000</v>
      </c>
      <c r="S1042" s="230">
        <v>12000</v>
      </c>
      <c r="AM1042" s="103"/>
      <c r="AN1042" s="103"/>
      <c r="AO1042" s="103"/>
    </row>
    <row r="1043" spans="1:41" s="11" customFormat="1" x14ac:dyDescent="0.25">
      <c r="A1043" s="719"/>
      <c r="B1043" s="219"/>
      <c r="C1043" s="62" t="s">
        <v>910</v>
      </c>
      <c r="D1043" s="117" t="s">
        <v>72</v>
      </c>
      <c r="E1043" s="277">
        <f t="shared" si="89"/>
        <v>17500</v>
      </c>
      <c r="G1043" s="32">
        <f t="shared" si="90"/>
        <v>12</v>
      </c>
      <c r="H1043" s="268">
        <v>14000</v>
      </c>
      <c r="I1043" s="269">
        <v>15500</v>
      </c>
      <c r="J1043" s="269">
        <v>17000</v>
      </c>
      <c r="K1043" s="269">
        <v>15000</v>
      </c>
      <c r="L1043" s="270">
        <v>17500</v>
      </c>
      <c r="M1043" s="269">
        <v>20000</v>
      </c>
      <c r="N1043" s="269">
        <v>20000</v>
      </c>
      <c r="O1043" s="269">
        <v>23500</v>
      </c>
      <c r="P1043" s="269">
        <v>27000</v>
      </c>
      <c r="Q1043" s="269">
        <v>21000</v>
      </c>
      <c r="R1043" s="269">
        <v>23500</v>
      </c>
      <c r="S1043" s="269">
        <v>26000</v>
      </c>
      <c r="AM1043" s="103"/>
      <c r="AN1043" s="103"/>
      <c r="AO1043" s="103"/>
    </row>
    <row r="1044" spans="1:41" s="11" customFormat="1" x14ac:dyDescent="0.25">
      <c r="A1044" s="719"/>
      <c r="B1044" s="219"/>
      <c r="C1044" s="264" t="s">
        <v>911</v>
      </c>
      <c r="D1044" s="105" t="s">
        <v>70</v>
      </c>
      <c r="E1044" s="276">
        <f t="shared" si="89"/>
        <v>12000</v>
      </c>
      <c r="G1044" s="265">
        <f t="shared" si="90"/>
        <v>12</v>
      </c>
      <c r="H1044" s="221">
        <v>9500</v>
      </c>
      <c r="I1044" s="230">
        <v>10750</v>
      </c>
      <c r="J1044" s="230">
        <v>12000</v>
      </c>
      <c r="K1044" s="230">
        <v>10500</v>
      </c>
      <c r="L1044" s="271">
        <v>12000</v>
      </c>
      <c r="M1044" s="230">
        <v>13500</v>
      </c>
      <c r="N1044" s="230">
        <v>12500</v>
      </c>
      <c r="O1044" s="230">
        <v>15500</v>
      </c>
      <c r="P1044" s="230">
        <v>18500</v>
      </c>
      <c r="Q1044" s="230">
        <v>14000</v>
      </c>
      <c r="R1044" s="230">
        <v>16000</v>
      </c>
      <c r="S1044" s="230">
        <v>18000</v>
      </c>
      <c r="AM1044" s="103"/>
      <c r="AN1044" s="103"/>
      <c r="AO1044" s="103"/>
    </row>
    <row r="1045" spans="1:41" s="11" customFormat="1" x14ac:dyDescent="0.25">
      <c r="A1045" s="719"/>
      <c r="B1045" s="219"/>
      <c r="C1045" s="62" t="s">
        <v>912</v>
      </c>
      <c r="D1045" s="117" t="s">
        <v>68</v>
      </c>
      <c r="E1045" s="277">
        <f t="shared" si="89"/>
        <v>7500</v>
      </c>
      <c r="G1045" s="32">
        <f t="shared" si="90"/>
        <v>12</v>
      </c>
      <c r="H1045" s="268">
        <v>5500</v>
      </c>
      <c r="I1045" s="269">
        <v>6750</v>
      </c>
      <c r="J1045" s="269">
        <v>8000</v>
      </c>
      <c r="K1045" s="269">
        <v>6000</v>
      </c>
      <c r="L1045" s="270">
        <v>7500</v>
      </c>
      <c r="M1045" s="269">
        <v>9000</v>
      </c>
      <c r="N1045" s="269">
        <v>7000</v>
      </c>
      <c r="O1045" s="269">
        <v>8500</v>
      </c>
      <c r="P1045" s="269">
        <v>10000</v>
      </c>
      <c r="Q1045" s="269">
        <v>8000</v>
      </c>
      <c r="R1045" s="269">
        <v>10000</v>
      </c>
      <c r="S1045" s="269">
        <v>12000</v>
      </c>
      <c r="AM1045" s="103"/>
      <c r="AN1045" s="103"/>
      <c r="AO1045" s="103"/>
    </row>
    <row r="1046" spans="1:41" s="11" customFormat="1" x14ac:dyDescent="0.25">
      <c r="A1046" s="719"/>
      <c r="B1046" s="219"/>
      <c r="C1046" s="264" t="s">
        <v>913</v>
      </c>
      <c r="D1046" s="105" t="s">
        <v>27</v>
      </c>
      <c r="E1046" s="276">
        <f t="shared" si="89"/>
        <v>17250</v>
      </c>
      <c r="G1046" s="265">
        <f t="shared" si="90"/>
        <v>12</v>
      </c>
      <c r="H1046" s="221">
        <v>13000</v>
      </c>
      <c r="I1046" s="230">
        <v>15500</v>
      </c>
      <c r="J1046" s="230">
        <v>18000</v>
      </c>
      <c r="K1046" s="230">
        <v>14500</v>
      </c>
      <c r="L1046" s="271">
        <v>17250</v>
      </c>
      <c r="M1046" s="230">
        <v>20000</v>
      </c>
      <c r="N1046" s="230">
        <v>17000</v>
      </c>
      <c r="O1046" s="230">
        <v>20000</v>
      </c>
      <c r="P1046" s="230">
        <v>23000</v>
      </c>
      <c r="Q1046" s="230">
        <v>19000</v>
      </c>
      <c r="R1046" s="230">
        <v>22500</v>
      </c>
      <c r="S1046" s="230">
        <v>26000</v>
      </c>
      <c r="AM1046" s="103"/>
      <c r="AN1046" s="103"/>
      <c r="AO1046" s="103"/>
    </row>
    <row r="1047" spans="1:41" s="11" customFormat="1" x14ac:dyDescent="0.25">
      <c r="A1047" s="719"/>
      <c r="B1047" s="219"/>
      <c r="C1047" s="62" t="s">
        <v>914</v>
      </c>
      <c r="D1047" s="117" t="s">
        <v>27</v>
      </c>
      <c r="E1047" s="277">
        <f t="shared" si="89"/>
        <v>13000</v>
      </c>
      <c r="G1047" s="32">
        <f t="shared" si="90"/>
        <v>12</v>
      </c>
      <c r="H1047" s="268">
        <v>8000</v>
      </c>
      <c r="I1047" s="269">
        <v>11200</v>
      </c>
      <c r="J1047" s="269">
        <v>13000</v>
      </c>
      <c r="K1047" s="269">
        <v>10000</v>
      </c>
      <c r="L1047" s="270">
        <v>13000</v>
      </c>
      <c r="M1047" s="269">
        <v>15500</v>
      </c>
      <c r="N1047" s="269">
        <v>11500</v>
      </c>
      <c r="O1047" s="269">
        <v>14800</v>
      </c>
      <c r="P1047" s="269">
        <v>18000</v>
      </c>
      <c r="Q1047" s="269">
        <v>14500</v>
      </c>
      <c r="R1047" s="269">
        <v>17200</v>
      </c>
      <c r="S1047" s="269">
        <v>20500</v>
      </c>
      <c r="AM1047" s="103"/>
      <c r="AN1047" s="103"/>
      <c r="AO1047" s="103"/>
    </row>
    <row r="1048" spans="1:41" s="11" customFormat="1" ht="15.75" thickBot="1" x14ac:dyDescent="0.3">
      <c r="A1048" s="719"/>
      <c r="B1048" s="219"/>
      <c r="C1048" s="272" t="s">
        <v>915</v>
      </c>
      <c r="D1048" s="106" t="s">
        <v>27</v>
      </c>
      <c r="E1048" s="278">
        <f t="shared" si="89"/>
        <v>7750</v>
      </c>
      <c r="F1048" s="575"/>
      <c r="G1048" s="273">
        <f t="shared" si="90"/>
        <v>12</v>
      </c>
      <c r="H1048" s="222">
        <v>5000</v>
      </c>
      <c r="I1048" s="231">
        <v>6500</v>
      </c>
      <c r="J1048" s="231">
        <v>8000</v>
      </c>
      <c r="K1048" s="231">
        <v>6500</v>
      </c>
      <c r="L1048" s="274">
        <v>7750</v>
      </c>
      <c r="M1048" s="231">
        <v>9000</v>
      </c>
      <c r="N1048" s="231">
        <v>7000</v>
      </c>
      <c r="O1048" s="231">
        <v>9750</v>
      </c>
      <c r="P1048" s="231">
        <v>12500</v>
      </c>
      <c r="Q1048" s="231">
        <v>9000</v>
      </c>
      <c r="R1048" s="231">
        <v>12000</v>
      </c>
      <c r="S1048" s="231">
        <v>15000</v>
      </c>
      <c r="AM1048" s="103"/>
      <c r="AN1048" s="103"/>
      <c r="AO1048" s="103"/>
    </row>
    <row r="1049" spans="1:41" s="11" customFormat="1" x14ac:dyDescent="0.25">
      <c r="A1049" s="718" t="s">
        <v>1572</v>
      </c>
      <c r="B1049" s="510"/>
      <c r="C1049" s="62" t="s">
        <v>900</v>
      </c>
      <c r="D1049" s="117" t="s">
        <v>27</v>
      </c>
      <c r="E1049" s="277">
        <f t="shared" si="89"/>
        <v>17750</v>
      </c>
      <c r="G1049" s="32">
        <f t="shared" si="90"/>
        <v>12</v>
      </c>
      <c r="H1049" s="268">
        <v>8000</v>
      </c>
      <c r="I1049" s="269">
        <v>11500</v>
      </c>
      <c r="J1049" s="269">
        <v>15000</v>
      </c>
      <c r="K1049" s="269">
        <v>14000</v>
      </c>
      <c r="L1049" s="270">
        <v>17750</v>
      </c>
      <c r="M1049" s="269">
        <v>21500</v>
      </c>
      <c r="N1049" s="269">
        <v>15000</v>
      </c>
      <c r="O1049" s="269">
        <v>19500</v>
      </c>
      <c r="P1049" s="269">
        <v>24000</v>
      </c>
      <c r="Q1049" s="269">
        <v>21000</v>
      </c>
      <c r="R1049" s="269">
        <v>24500</v>
      </c>
      <c r="S1049" s="269">
        <v>28000</v>
      </c>
      <c r="AM1049" s="103"/>
      <c r="AN1049" s="103"/>
      <c r="AO1049" s="103"/>
    </row>
    <row r="1050" spans="1:41" s="11" customFormat="1" x14ac:dyDescent="0.25">
      <c r="A1050" s="719"/>
      <c r="B1050" s="510"/>
      <c r="C1050" s="264" t="s">
        <v>1562</v>
      </c>
      <c r="D1050" s="105" t="s">
        <v>27</v>
      </c>
      <c r="E1050" s="276">
        <f t="shared" si="89"/>
        <v>14000</v>
      </c>
      <c r="G1050" s="265">
        <f t="shared" si="90"/>
        <v>12</v>
      </c>
      <c r="H1050" s="221">
        <v>9000</v>
      </c>
      <c r="I1050" s="230">
        <v>11500</v>
      </c>
      <c r="J1050" s="230">
        <v>14000</v>
      </c>
      <c r="K1050" s="230">
        <v>10000</v>
      </c>
      <c r="L1050" s="271">
        <v>14000</v>
      </c>
      <c r="M1050" s="230">
        <v>18000</v>
      </c>
      <c r="N1050" s="230">
        <v>10000</v>
      </c>
      <c r="O1050" s="230">
        <v>16000</v>
      </c>
      <c r="P1050" s="230">
        <v>22000</v>
      </c>
      <c r="Q1050" s="230">
        <v>14000</v>
      </c>
      <c r="R1050" s="230">
        <v>21500</v>
      </c>
      <c r="S1050" s="230">
        <v>29000</v>
      </c>
      <c r="AM1050" s="103"/>
      <c r="AN1050" s="103"/>
      <c r="AO1050" s="103"/>
    </row>
    <row r="1051" spans="1:41" s="11" customFormat="1" x14ac:dyDescent="0.25">
      <c r="A1051" s="719"/>
      <c r="B1051" s="510"/>
      <c r="C1051" s="62" t="s">
        <v>1563</v>
      </c>
      <c r="D1051" s="117" t="s">
        <v>27</v>
      </c>
      <c r="E1051" s="277">
        <f t="shared" si="89"/>
        <v>9500</v>
      </c>
      <c r="G1051" s="32">
        <f t="shared" si="90"/>
        <v>12</v>
      </c>
      <c r="H1051" s="268">
        <v>5500</v>
      </c>
      <c r="I1051" s="269">
        <v>7750</v>
      </c>
      <c r="J1051" s="269">
        <v>10000</v>
      </c>
      <c r="K1051" s="269">
        <v>8000</v>
      </c>
      <c r="L1051" s="270">
        <v>9500</v>
      </c>
      <c r="M1051" s="269">
        <v>11000</v>
      </c>
      <c r="N1051" s="269">
        <v>7000</v>
      </c>
      <c r="O1051" s="269">
        <v>10075</v>
      </c>
      <c r="P1051" s="269">
        <v>13000</v>
      </c>
      <c r="Q1051" s="269">
        <v>10000</v>
      </c>
      <c r="R1051" s="269">
        <v>12350</v>
      </c>
      <c r="S1051" s="269">
        <v>14000</v>
      </c>
      <c r="AM1051" s="103"/>
      <c r="AN1051" s="103"/>
      <c r="AO1051" s="103"/>
    </row>
    <row r="1052" spans="1:41" s="11" customFormat="1" x14ac:dyDescent="0.25">
      <c r="A1052" s="719"/>
      <c r="B1052" s="510"/>
      <c r="C1052" s="264" t="s">
        <v>1564</v>
      </c>
      <c r="D1052" s="105" t="s">
        <v>27</v>
      </c>
      <c r="E1052" s="276">
        <f t="shared" si="89"/>
        <v>13500</v>
      </c>
      <c r="G1052" s="265">
        <f t="shared" si="90"/>
        <v>12</v>
      </c>
      <c r="H1052" s="221">
        <v>9000</v>
      </c>
      <c r="I1052" s="230">
        <v>11000</v>
      </c>
      <c r="J1052" s="230">
        <v>13000</v>
      </c>
      <c r="K1052" s="230">
        <v>11000</v>
      </c>
      <c r="L1052" s="271">
        <v>13500</v>
      </c>
      <c r="M1052" s="230">
        <v>16000</v>
      </c>
      <c r="N1052" s="230">
        <v>12000</v>
      </c>
      <c r="O1052" s="230">
        <v>14500</v>
      </c>
      <c r="P1052" s="230">
        <v>17000</v>
      </c>
      <c r="Q1052" s="230">
        <v>14000</v>
      </c>
      <c r="R1052" s="230">
        <v>17500</v>
      </c>
      <c r="S1052" s="230">
        <v>21000</v>
      </c>
      <c r="AM1052" s="103"/>
      <c r="AN1052" s="103"/>
      <c r="AO1052" s="103"/>
    </row>
    <row r="1053" spans="1:41" s="11" customFormat="1" x14ac:dyDescent="0.25">
      <c r="A1053" s="719"/>
      <c r="B1053" s="510"/>
      <c r="C1053" s="62" t="s">
        <v>1565</v>
      </c>
      <c r="D1053" s="117" t="s">
        <v>27</v>
      </c>
      <c r="E1053" s="277">
        <f t="shared" si="89"/>
        <v>18500</v>
      </c>
      <c r="G1053" s="32">
        <f t="shared" si="90"/>
        <v>12</v>
      </c>
      <c r="H1053" s="268">
        <v>12000</v>
      </c>
      <c r="I1053" s="269">
        <v>15000</v>
      </c>
      <c r="J1053" s="269">
        <v>18000</v>
      </c>
      <c r="K1053" s="269">
        <v>16000</v>
      </c>
      <c r="L1053" s="270">
        <v>18500</v>
      </c>
      <c r="M1053" s="269">
        <v>21000</v>
      </c>
      <c r="N1053" s="269">
        <v>16000</v>
      </c>
      <c r="O1053" s="269">
        <v>19500</v>
      </c>
      <c r="P1053" s="269">
        <v>23000</v>
      </c>
      <c r="Q1053" s="269">
        <v>21000</v>
      </c>
      <c r="R1053" s="269">
        <v>24000</v>
      </c>
      <c r="S1053" s="269">
        <v>27000</v>
      </c>
      <c r="AM1053" s="103"/>
      <c r="AN1053" s="103"/>
      <c r="AO1053" s="103"/>
    </row>
    <row r="1054" spans="1:41" s="11" customFormat="1" x14ac:dyDescent="0.25">
      <c r="A1054" s="719"/>
      <c r="B1054" s="510"/>
      <c r="C1054" s="287" t="s">
        <v>901</v>
      </c>
      <c r="D1054" s="105" t="s">
        <v>27</v>
      </c>
      <c r="E1054" s="463">
        <f t="shared" ref="E1054:E1060" si="91">L1054</f>
        <v>7500</v>
      </c>
      <c r="F1054" s="575"/>
      <c r="G1054" s="265">
        <f t="shared" si="90"/>
        <v>12</v>
      </c>
      <c r="H1054" s="230">
        <v>4000</v>
      </c>
      <c r="I1054" s="230">
        <v>5750</v>
      </c>
      <c r="J1054" s="230">
        <v>7500</v>
      </c>
      <c r="K1054" s="230">
        <v>5000</v>
      </c>
      <c r="L1054" s="271">
        <v>7500</v>
      </c>
      <c r="M1054" s="230">
        <v>10000</v>
      </c>
      <c r="N1054" s="230">
        <v>6000</v>
      </c>
      <c r="O1054" s="230">
        <v>9000</v>
      </c>
      <c r="P1054" s="230">
        <v>12000</v>
      </c>
      <c r="Q1054" s="230">
        <v>9000</v>
      </c>
      <c r="R1054" s="230">
        <v>13000</v>
      </c>
      <c r="S1054" s="230">
        <v>17000</v>
      </c>
      <c r="AM1054" s="103"/>
      <c r="AN1054" s="103"/>
      <c r="AO1054" s="103"/>
    </row>
    <row r="1055" spans="1:41" s="11" customFormat="1" x14ac:dyDescent="0.25">
      <c r="A1055" s="719"/>
      <c r="B1055" s="219"/>
      <c r="C1055" s="62" t="s">
        <v>902</v>
      </c>
      <c r="D1055" s="117" t="s">
        <v>27</v>
      </c>
      <c r="E1055" s="277">
        <f t="shared" si="91"/>
        <v>12000</v>
      </c>
      <c r="G1055" s="32">
        <f t="shared" ref="G1055:G1060" si="92">COUNT(H1055:S1055)</f>
        <v>12</v>
      </c>
      <c r="H1055" s="268">
        <v>6000</v>
      </c>
      <c r="I1055" s="269">
        <v>9000</v>
      </c>
      <c r="J1055" s="269">
        <v>12000</v>
      </c>
      <c r="K1055" s="269">
        <v>9000</v>
      </c>
      <c r="L1055" s="270">
        <v>12000</v>
      </c>
      <c r="M1055" s="269">
        <v>15000</v>
      </c>
      <c r="N1055" s="269">
        <v>9500</v>
      </c>
      <c r="O1055" s="269">
        <v>12750</v>
      </c>
      <c r="P1055" s="269">
        <v>16000</v>
      </c>
      <c r="Q1055" s="269">
        <v>12000</v>
      </c>
      <c r="R1055" s="269">
        <v>15750</v>
      </c>
      <c r="S1055" s="269">
        <v>19500</v>
      </c>
      <c r="AM1055" s="103"/>
      <c r="AN1055" s="103"/>
      <c r="AO1055" s="103"/>
    </row>
    <row r="1056" spans="1:41" s="11" customFormat="1" ht="15.75" thickBot="1" x14ac:dyDescent="0.3">
      <c r="A1056" s="720"/>
      <c r="B1056" s="28"/>
      <c r="C1056" s="288" t="s">
        <v>903</v>
      </c>
      <c r="D1056" s="106" t="s">
        <v>27</v>
      </c>
      <c r="E1056" s="465">
        <f t="shared" si="91"/>
        <v>8500</v>
      </c>
      <c r="F1056" s="575"/>
      <c r="G1056" s="273">
        <f t="shared" si="92"/>
        <v>12</v>
      </c>
      <c r="H1056" s="231">
        <v>4000</v>
      </c>
      <c r="I1056" s="231">
        <v>6250</v>
      </c>
      <c r="J1056" s="231">
        <v>8500</v>
      </c>
      <c r="K1056" s="231">
        <v>6000</v>
      </c>
      <c r="L1056" s="274">
        <v>8500</v>
      </c>
      <c r="M1056" s="231">
        <v>11000</v>
      </c>
      <c r="N1056" s="231">
        <v>5000</v>
      </c>
      <c r="O1056" s="231">
        <v>8750</v>
      </c>
      <c r="P1056" s="231">
        <v>12500</v>
      </c>
      <c r="Q1056" s="231">
        <v>9000</v>
      </c>
      <c r="R1056" s="231">
        <v>13250</v>
      </c>
      <c r="S1056" s="231">
        <v>17500</v>
      </c>
      <c r="AM1056" s="103"/>
      <c r="AN1056" s="103"/>
      <c r="AO1056" s="103"/>
    </row>
    <row r="1057" spans="1:41" s="11" customFormat="1" x14ac:dyDescent="0.25">
      <c r="A1057" s="718" t="s">
        <v>1573</v>
      </c>
      <c r="B1057" s="28"/>
      <c r="C1057" s="511" t="s">
        <v>916</v>
      </c>
      <c r="D1057" s="275" t="s">
        <v>27</v>
      </c>
      <c r="E1057" s="512">
        <f t="shared" si="91"/>
        <v>15000</v>
      </c>
      <c r="G1057" s="65">
        <f t="shared" si="92"/>
        <v>12</v>
      </c>
      <c r="H1057" s="513">
        <v>8500</v>
      </c>
      <c r="I1057" s="514">
        <v>10000</v>
      </c>
      <c r="J1057" s="514">
        <v>12000</v>
      </c>
      <c r="K1057" s="514">
        <v>9500</v>
      </c>
      <c r="L1057" s="517">
        <v>15000</v>
      </c>
      <c r="M1057" s="514">
        <v>17000</v>
      </c>
      <c r="N1057" s="514">
        <v>12500</v>
      </c>
      <c r="O1057" s="514">
        <v>16250</v>
      </c>
      <c r="P1057" s="514">
        <v>20000</v>
      </c>
      <c r="Q1057" s="514">
        <v>15000</v>
      </c>
      <c r="R1057" s="514">
        <v>22500</v>
      </c>
      <c r="S1057" s="514">
        <v>25000</v>
      </c>
      <c r="AM1057" s="103"/>
      <c r="AN1057" s="103"/>
      <c r="AO1057" s="103"/>
    </row>
    <row r="1058" spans="1:41" s="11" customFormat="1" x14ac:dyDescent="0.25">
      <c r="A1058" s="719"/>
      <c r="B1058" s="28"/>
      <c r="C1058" s="287" t="s">
        <v>1566</v>
      </c>
      <c r="D1058" s="105" t="s">
        <v>27</v>
      </c>
      <c r="E1058" s="463">
        <f t="shared" si="91"/>
        <v>14000</v>
      </c>
      <c r="F1058" s="575"/>
      <c r="G1058" s="265">
        <f t="shared" si="92"/>
        <v>12</v>
      </c>
      <c r="H1058" s="230">
        <v>9000</v>
      </c>
      <c r="I1058" s="230">
        <v>12500</v>
      </c>
      <c r="J1058" s="230">
        <v>16000</v>
      </c>
      <c r="K1058" s="230">
        <v>10000</v>
      </c>
      <c r="L1058" s="271">
        <v>14000</v>
      </c>
      <c r="M1058" s="230">
        <v>18000</v>
      </c>
      <c r="N1058" s="230">
        <v>12500</v>
      </c>
      <c r="O1058" s="230">
        <v>16750</v>
      </c>
      <c r="P1058" s="230">
        <v>21000</v>
      </c>
      <c r="Q1058" s="230">
        <v>13000</v>
      </c>
      <c r="R1058" s="230">
        <v>18000</v>
      </c>
      <c r="S1058" s="230">
        <v>23000</v>
      </c>
      <c r="AM1058" s="103"/>
      <c r="AN1058" s="103"/>
      <c r="AO1058" s="103"/>
    </row>
    <row r="1059" spans="1:41" s="11" customFormat="1" x14ac:dyDescent="0.25">
      <c r="A1059" s="719"/>
      <c r="B1059" s="28"/>
      <c r="C1059" s="62" t="s">
        <v>917</v>
      </c>
      <c r="D1059" s="117" t="s">
        <v>84</v>
      </c>
      <c r="E1059" s="277">
        <f t="shared" si="91"/>
        <v>12000</v>
      </c>
      <c r="G1059" s="32">
        <f t="shared" si="92"/>
        <v>12</v>
      </c>
      <c r="H1059" s="268">
        <v>8000</v>
      </c>
      <c r="I1059" s="269">
        <v>10000</v>
      </c>
      <c r="J1059" s="269">
        <v>15000</v>
      </c>
      <c r="K1059" s="269">
        <v>9500</v>
      </c>
      <c r="L1059" s="270">
        <v>12000</v>
      </c>
      <c r="M1059" s="269">
        <v>17000</v>
      </c>
      <c r="N1059" s="269">
        <v>10500</v>
      </c>
      <c r="O1059" s="269">
        <v>14250</v>
      </c>
      <c r="P1059" s="269">
        <v>18000</v>
      </c>
      <c r="Q1059" s="269">
        <v>13000</v>
      </c>
      <c r="R1059" s="269">
        <v>16375</v>
      </c>
      <c r="S1059" s="269">
        <v>20000</v>
      </c>
      <c r="AM1059" s="103"/>
      <c r="AN1059" s="103"/>
      <c r="AO1059" s="103"/>
    </row>
    <row r="1060" spans="1:41" s="11" customFormat="1" ht="15.75" thickBot="1" x14ac:dyDescent="0.3">
      <c r="A1060" s="720"/>
      <c r="B1060" s="28"/>
      <c r="C1060" s="288" t="s">
        <v>1567</v>
      </c>
      <c r="D1060" s="106" t="s">
        <v>27</v>
      </c>
      <c r="E1060" s="465">
        <f t="shared" si="91"/>
        <v>13250</v>
      </c>
      <c r="F1060" s="575"/>
      <c r="G1060" s="273">
        <f t="shared" si="92"/>
        <v>12</v>
      </c>
      <c r="H1060" s="231">
        <v>7500</v>
      </c>
      <c r="I1060" s="231">
        <v>11750</v>
      </c>
      <c r="J1060" s="231">
        <v>16000</v>
      </c>
      <c r="K1060" s="231">
        <v>8500</v>
      </c>
      <c r="L1060" s="274">
        <v>13250</v>
      </c>
      <c r="M1060" s="231">
        <v>18000</v>
      </c>
      <c r="N1060" s="231">
        <v>9500</v>
      </c>
      <c r="O1060" s="231">
        <v>15250</v>
      </c>
      <c r="P1060" s="231">
        <v>21000</v>
      </c>
      <c r="Q1060" s="231">
        <v>11000</v>
      </c>
      <c r="R1060" s="231">
        <v>17000</v>
      </c>
      <c r="S1060" s="231">
        <v>23000</v>
      </c>
      <c r="AM1060" s="103"/>
      <c r="AN1060" s="103"/>
      <c r="AO1060" s="103"/>
    </row>
    <row r="1061" spans="1:41" s="11" customFormat="1" ht="15.75" thickBot="1" x14ac:dyDescent="0.3">
      <c r="A1061" s="28"/>
      <c r="B1061" s="28"/>
      <c r="C1061" s="139"/>
      <c r="D1061" s="604"/>
      <c r="E1061" s="459"/>
      <c r="G1061" s="23"/>
      <c r="H1061" s="184"/>
      <c r="I1061" s="184"/>
      <c r="J1061" s="184"/>
      <c r="K1061" s="184"/>
      <c r="L1061" s="605"/>
      <c r="M1061" s="184"/>
      <c r="N1061" s="184"/>
      <c r="O1061" s="184"/>
      <c r="P1061" s="184"/>
      <c r="Q1061" s="184"/>
      <c r="R1061" s="184"/>
      <c r="S1061" s="184"/>
      <c r="AM1061" s="103"/>
      <c r="AN1061" s="103"/>
      <c r="AO1061" s="103"/>
    </row>
    <row r="1062" spans="1:41" s="11" customFormat="1" ht="15.75" customHeight="1" thickBot="1" x14ac:dyDescent="0.3">
      <c r="A1062" s="722" t="s">
        <v>455</v>
      </c>
      <c r="B1062" s="219"/>
      <c r="C1062" s="725" t="s">
        <v>1602</v>
      </c>
      <c r="D1062" s="726"/>
      <c r="E1062" s="727"/>
      <c r="G1062" s="721" t="s">
        <v>172</v>
      </c>
      <c r="H1062" s="716" t="s">
        <v>1813</v>
      </c>
      <c r="I1062" s="716" t="s">
        <v>1814</v>
      </c>
      <c r="N1062" s="184"/>
      <c r="O1062" s="184"/>
      <c r="P1062" s="184"/>
      <c r="Q1062" s="184"/>
      <c r="R1062" s="184"/>
      <c r="S1062" s="184"/>
      <c r="AM1062" s="103"/>
      <c r="AN1062" s="103"/>
      <c r="AO1062" s="103"/>
    </row>
    <row r="1063" spans="1:41" s="11" customFormat="1" ht="15.75" thickBot="1" x14ac:dyDescent="0.3">
      <c r="A1063" s="723"/>
      <c r="B1063" s="219"/>
      <c r="C1063" s="728" t="s">
        <v>153</v>
      </c>
      <c r="D1063" s="728" t="s">
        <v>169</v>
      </c>
      <c r="E1063" s="728" t="s">
        <v>332</v>
      </c>
      <c r="G1063" s="721"/>
      <c r="H1063" s="717"/>
      <c r="I1063" s="717"/>
      <c r="N1063" s="184"/>
      <c r="O1063" s="184"/>
      <c r="P1063" s="184"/>
      <c r="Q1063" s="184"/>
      <c r="R1063" s="184"/>
      <c r="S1063" s="184"/>
      <c r="AM1063" s="103"/>
      <c r="AN1063" s="103"/>
      <c r="AO1063" s="103"/>
    </row>
    <row r="1064" spans="1:41" s="11" customFormat="1" ht="15.75" thickBot="1" x14ac:dyDescent="0.3">
      <c r="A1064" s="724"/>
      <c r="B1064" s="219"/>
      <c r="C1064" s="729"/>
      <c r="D1064" s="729"/>
      <c r="E1064" s="729"/>
      <c r="G1064" s="721"/>
      <c r="H1064" s="606" t="s">
        <v>1812</v>
      </c>
      <c r="I1064" s="606">
        <v>5.4720000000000004</v>
      </c>
      <c r="N1064" s="184"/>
      <c r="O1064" s="184"/>
      <c r="P1064" s="184"/>
      <c r="Q1064" s="184"/>
      <c r="R1064" s="184"/>
      <c r="S1064" s="184"/>
      <c r="AM1064" s="103"/>
      <c r="AN1064" s="103"/>
      <c r="AO1064" s="103"/>
    </row>
    <row r="1065" spans="1:41" s="11" customFormat="1" x14ac:dyDescent="0.25">
      <c r="A1065" s="718" t="s">
        <v>1603</v>
      </c>
      <c r="B1065" s="28"/>
      <c r="C1065" s="511" t="s">
        <v>1604</v>
      </c>
      <c r="D1065" s="275" t="s">
        <v>27</v>
      </c>
      <c r="E1065" s="609">
        <f>I1065</f>
        <v>8591.0400000000009</v>
      </c>
      <c r="G1065" s="275">
        <f>COUNT(H1065)</f>
        <v>1</v>
      </c>
      <c r="H1065" s="513">
        <v>1570</v>
      </c>
      <c r="I1065" s="609">
        <f>H1065*$I$1064</f>
        <v>8591.0400000000009</v>
      </c>
      <c r="J1065" s="184"/>
      <c r="K1065" s="184"/>
      <c r="L1065" s="605"/>
      <c r="M1065" s="184"/>
      <c r="N1065" s="184"/>
      <c r="O1065" s="184"/>
      <c r="P1065" s="184"/>
      <c r="Q1065" s="184"/>
      <c r="R1065" s="184"/>
      <c r="S1065" s="184"/>
      <c r="AM1065" s="103"/>
      <c r="AN1065" s="103"/>
      <c r="AO1065" s="103"/>
    </row>
    <row r="1066" spans="1:41" s="11" customFormat="1" x14ac:dyDescent="0.25">
      <c r="A1066" s="719"/>
      <c r="B1066" s="28"/>
      <c r="C1066" s="287" t="s">
        <v>1608</v>
      </c>
      <c r="D1066" s="105" t="s">
        <v>27</v>
      </c>
      <c r="E1066" s="608">
        <f t="shared" ref="E1066:E1129" si="93">I1066</f>
        <v>16416</v>
      </c>
      <c r="G1066" s="433">
        <f t="shared" ref="G1066:G1129" si="94">COUNT(H1066)</f>
        <v>1</v>
      </c>
      <c r="H1066" s="221">
        <v>3000</v>
      </c>
      <c r="I1066" s="608">
        <f t="shared" ref="I1066:I1129" si="95">H1066*$I$1064</f>
        <v>16416</v>
      </c>
      <c r="J1066" s="184"/>
      <c r="K1066" s="184"/>
      <c r="L1066" s="605"/>
      <c r="M1066" s="184"/>
      <c r="N1066" s="184"/>
      <c r="O1066" s="184"/>
      <c r="P1066" s="184"/>
      <c r="Q1066" s="184"/>
      <c r="R1066" s="184"/>
      <c r="S1066" s="184"/>
      <c r="AM1066" s="103"/>
      <c r="AN1066" s="103"/>
      <c r="AO1066" s="103"/>
    </row>
    <row r="1067" spans="1:41" s="11" customFormat="1" x14ac:dyDescent="0.25">
      <c r="A1067" s="719"/>
      <c r="B1067" s="28"/>
      <c r="C1067" s="62" t="s">
        <v>1605</v>
      </c>
      <c r="D1067" s="117" t="s">
        <v>27</v>
      </c>
      <c r="E1067" s="607">
        <f t="shared" si="93"/>
        <v>24624.000000000004</v>
      </c>
      <c r="G1067" s="117">
        <f t="shared" si="94"/>
        <v>1</v>
      </c>
      <c r="H1067" s="268">
        <v>4500</v>
      </c>
      <c r="I1067" s="607">
        <f t="shared" si="95"/>
        <v>24624.000000000004</v>
      </c>
      <c r="J1067" s="184"/>
      <c r="K1067" s="184"/>
      <c r="L1067" s="605"/>
      <c r="M1067" s="184"/>
      <c r="N1067" s="184"/>
      <c r="O1067" s="184"/>
      <c r="P1067" s="184"/>
      <c r="Q1067" s="184"/>
      <c r="R1067" s="184"/>
      <c r="S1067" s="184"/>
      <c r="AM1067" s="103"/>
      <c r="AN1067" s="103"/>
      <c r="AO1067" s="103"/>
    </row>
    <row r="1068" spans="1:41" s="11" customFormat="1" x14ac:dyDescent="0.25">
      <c r="A1068" s="719"/>
      <c r="B1068" s="28"/>
      <c r="C1068" s="287" t="s">
        <v>1606</v>
      </c>
      <c r="D1068" s="105" t="s">
        <v>68</v>
      </c>
      <c r="E1068" s="608">
        <f t="shared" si="93"/>
        <v>9576</v>
      </c>
      <c r="G1068" s="433">
        <f t="shared" si="94"/>
        <v>1</v>
      </c>
      <c r="H1068" s="221">
        <v>1750</v>
      </c>
      <c r="I1068" s="608">
        <f t="shared" si="95"/>
        <v>9576</v>
      </c>
      <c r="J1068" s="184"/>
      <c r="K1068" s="184"/>
      <c r="L1068" s="605"/>
      <c r="M1068" s="184"/>
      <c r="N1068" s="184"/>
      <c r="O1068" s="184"/>
      <c r="P1068" s="184"/>
      <c r="Q1068" s="184"/>
      <c r="R1068" s="184"/>
      <c r="S1068" s="184"/>
      <c r="AM1068" s="103"/>
      <c r="AN1068" s="103"/>
      <c r="AO1068" s="103"/>
    </row>
    <row r="1069" spans="1:41" s="11" customFormat="1" x14ac:dyDescent="0.25">
      <c r="A1069" s="719"/>
      <c r="B1069" s="28"/>
      <c r="C1069" s="62" t="s">
        <v>1607</v>
      </c>
      <c r="D1069" s="117" t="s">
        <v>70</v>
      </c>
      <c r="E1069" s="607">
        <f t="shared" si="93"/>
        <v>15048.000000000002</v>
      </c>
      <c r="G1069" s="117">
        <f t="shared" si="94"/>
        <v>1</v>
      </c>
      <c r="H1069" s="268">
        <v>2750</v>
      </c>
      <c r="I1069" s="607">
        <f t="shared" si="95"/>
        <v>15048.000000000002</v>
      </c>
      <c r="J1069" s="184"/>
      <c r="K1069" s="184"/>
      <c r="L1069" s="605"/>
      <c r="M1069" s="184"/>
      <c r="N1069" s="184"/>
      <c r="O1069" s="184"/>
      <c r="P1069" s="184"/>
      <c r="Q1069" s="184"/>
      <c r="R1069" s="184"/>
      <c r="S1069" s="184"/>
      <c r="AM1069" s="103"/>
      <c r="AN1069" s="103"/>
      <c r="AO1069" s="103"/>
    </row>
    <row r="1070" spans="1:41" s="11" customFormat="1" x14ac:dyDescent="0.25">
      <c r="A1070" s="719"/>
      <c r="B1070" s="28"/>
      <c r="C1070" s="287" t="s">
        <v>1609</v>
      </c>
      <c r="D1070" s="105" t="s">
        <v>72</v>
      </c>
      <c r="E1070" s="608">
        <f t="shared" si="93"/>
        <v>23256</v>
      </c>
      <c r="G1070" s="433">
        <f t="shared" si="94"/>
        <v>1</v>
      </c>
      <c r="H1070" s="221">
        <v>4250</v>
      </c>
      <c r="I1070" s="608">
        <f t="shared" si="95"/>
        <v>23256</v>
      </c>
      <c r="J1070" s="184"/>
      <c r="K1070" s="184"/>
      <c r="L1070" s="605"/>
      <c r="M1070" s="184"/>
      <c r="N1070" s="184"/>
      <c r="O1070" s="184"/>
      <c r="P1070" s="184"/>
      <c r="Q1070" s="184"/>
      <c r="R1070" s="184"/>
      <c r="S1070" s="184"/>
      <c r="AM1070" s="103"/>
      <c r="AN1070" s="103"/>
      <c r="AO1070" s="103"/>
    </row>
    <row r="1071" spans="1:41" s="11" customFormat="1" x14ac:dyDescent="0.25">
      <c r="A1071" s="719"/>
      <c r="B1071" s="28"/>
      <c r="C1071" s="62" t="s">
        <v>1610</v>
      </c>
      <c r="D1071" s="117" t="s">
        <v>27</v>
      </c>
      <c r="E1071" s="607">
        <f t="shared" si="93"/>
        <v>8755.2000000000007</v>
      </c>
      <c r="G1071" s="117">
        <f t="shared" si="94"/>
        <v>1</v>
      </c>
      <c r="H1071" s="268">
        <v>1600</v>
      </c>
      <c r="I1071" s="607">
        <f t="shared" si="95"/>
        <v>8755.2000000000007</v>
      </c>
      <c r="J1071" s="184"/>
      <c r="K1071" s="184"/>
      <c r="L1071" s="605"/>
      <c r="M1071" s="184"/>
      <c r="N1071" s="184"/>
      <c r="O1071" s="184"/>
      <c r="P1071" s="184"/>
      <c r="Q1071" s="184"/>
      <c r="R1071" s="184"/>
      <c r="S1071" s="184"/>
      <c r="AM1071" s="103"/>
      <c r="AN1071" s="103"/>
      <c r="AO1071" s="103"/>
    </row>
    <row r="1072" spans="1:41" s="11" customFormat="1" x14ac:dyDescent="0.25">
      <c r="A1072" s="719"/>
      <c r="B1072" s="28"/>
      <c r="C1072" s="287" t="s">
        <v>1611</v>
      </c>
      <c r="D1072" s="105" t="s">
        <v>27</v>
      </c>
      <c r="E1072" s="608">
        <f t="shared" si="93"/>
        <v>13680.000000000002</v>
      </c>
      <c r="G1072" s="433">
        <f t="shared" si="94"/>
        <v>1</v>
      </c>
      <c r="H1072" s="221">
        <v>2500</v>
      </c>
      <c r="I1072" s="608">
        <f t="shared" si="95"/>
        <v>13680.000000000002</v>
      </c>
      <c r="J1072" s="184"/>
      <c r="K1072" s="184"/>
      <c r="L1072" s="605"/>
      <c r="M1072" s="184"/>
      <c r="N1072" s="184"/>
      <c r="O1072" s="184"/>
      <c r="P1072" s="184"/>
      <c r="Q1072" s="184"/>
      <c r="R1072" s="184"/>
      <c r="S1072" s="184"/>
      <c r="AM1072" s="103"/>
      <c r="AN1072" s="103"/>
      <c r="AO1072" s="103"/>
    </row>
    <row r="1073" spans="1:41" s="11" customFormat="1" x14ac:dyDescent="0.25">
      <c r="A1073" s="719"/>
      <c r="B1073" s="28"/>
      <c r="C1073" s="62" t="s">
        <v>1612</v>
      </c>
      <c r="D1073" s="117" t="s">
        <v>27</v>
      </c>
      <c r="E1073" s="607">
        <f t="shared" si="93"/>
        <v>24624.000000000004</v>
      </c>
      <c r="G1073" s="117">
        <f t="shared" si="94"/>
        <v>1</v>
      </c>
      <c r="H1073" s="268">
        <v>4500</v>
      </c>
      <c r="I1073" s="607">
        <f t="shared" si="95"/>
        <v>24624.000000000004</v>
      </c>
      <c r="J1073" s="184"/>
      <c r="K1073" s="184"/>
      <c r="L1073" s="605"/>
      <c r="M1073" s="184"/>
      <c r="N1073" s="184"/>
      <c r="O1073" s="184"/>
      <c r="P1073" s="184"/>
      <c r="Q1073" s="184"/>
      <c r="R1073" s="184"/>
      <c r="S1073" s="184"/>
      <c r="AM1073" s="103"/>
      <c r="AN1073" s="103"/>
      <c r="AO1073" s="103"/>
    </row>
    <row r="1074" spans="1:41" s="11" customFormat="1" x14ac:dyDescent="0.25">
      <c r="A1074" s="719"/>
      <c r="B1074" s="28"/>
      <c r="C1074" s="287" t="s">
        <v>1613</v>
      </c>
      <c r="D1074" s="105" t="s">
        <v>27</v>
      </c>
      <c r="E1074" s="608">
        <f t="shared" si="93"/>
        <v>9849.6</v>
      </c>
      <c r="G1074" s="433">
        <f t="shared" si="94"/>
        <v>1</v>
      </c>
      <c r="H1074" s="221">
        <v>1800</v>
      </c>
      <c r="I1074" s="608">
        <f t="shared" si="95"/>
        <v>9849.6</v>
      </c>
      <c r="J1074" s="184"/>
      <c r="K1074" s="184"/>
      <c r="L1074" s="605"/>
      <c r="M1074" s="184"/>
      <c r="N1074" s="184"/>
      <c r="O1074" s="184"/>
      <c r="P1074" s="184"/>
      <c r="Q1074" s="184"/>
      <c r="R1074" s="184"/>
      <c r="S1074" s="184"/>
      <c r="AM1074" s="103"/>
      <c r="AN1074" s="103"/>
      <c r="AO1074" s="103"/>
    </row>
    <row r="1075" spans="1:41" s="11" customFormat="1" x14ac:dyDescent="0.25">
      <c r="A1075" s="719"/>
      <c r="B1075" s="28"/>
      <c r="C1075" s="62" t="s">
        <v>1614</v>
      </c>
      <c r="D1075" s="117" t="s">
        <v>27</v>
      </c>
      <c r="E1075" s="607">
        <f t="shared" si="93"/>
        <v>16416</v>
      </c>
      <c r="G1075" s="117">
        <f t="shared" si="94"/>
        <v>1</v>
      </c>
      <c r="H1075" s="268">
        <v>3000</v>
      </c>
      <c r="I1075" s="607">
        <f t="shared" si="95"/>
        <v>16416</v>
      </c>
      <c r="J1075" s="184"/>
      <c r="K1075" s="184"/>
      <c r="L1075" s="605"/>
      <c r="M1075" s="184"/>
      <c r="N1075" s="184"/>
      <c r="O1075" s="184"/>
      <c r="P1075" s="184"/>
      <c r="Q1075" s="184"/>
      <c r="R1075" s="184"/>
      <c r="S1075" s="184"/>
      <c r="AM1075" s="103"/>
      <c r="AN1075" s="103"/>
      <c r="AO1075" s="103"/>
    </row>
    <row r="1076" spans="1:41" s="11" customFormat="1" x14ac:dyDescent="0.25">
      <c r="A1076" s="719"/>
      <c r="B1076" s="28"/>
      <c r="C1076" s="287" t="s">
        <v>1615</v>
      </c>
      <c r="D1076" s="105" t="s">
        <v>27</v>
      </c>
      <c r="E1076" s="608">
        <f t="shared" si="93"/>
        <v>24624.000000000004</v>
      </c>
      <c r="G1076" s="433">
        <f t="shared" si="94"/>
        <v>1</v>
      </c>
      <c r="H1076" s="221">
        <v>4500</v>
      </c>
      <c r="I1076" s="608">
        <f t="shared" si="95"/>
        <v>24624.000000000004</v>
      </c>
      <c r="J1076" s="184"/>
      <c r="K1076" s="184"/>
      <c r="L1076" s="605"/>
      <c r="M1076" s="184"/>
      <c r="N1076" s="184"/>
      <c r="O1076" s="184"/>
      <c r="P1076" s="184"/>
      <c r="Q1076" s="184"/>
      <c r="R1076" s="184"/>
      <c r="S1076" s="184"/>
      <c r="AM1076" s="103"/>
      <c r="AN1076" s="103"/>
      <c r="AO1076" s="103"/>
    </row>
    <row r="1077" spans="1:41" s="11" customFormat="1" x14ac:dyDescent="0.25">
      <c r="A1077" s="719"/>
      <c r="B1077" s="28"/>
      <c r="C1077" s="62" t="s">
        <v>1616</v>
      </c>
      <c r="D1077" s="117" t="s">
        <v>27</v>
      </c>
      <c r="E1077" s="607">
        <f t="shared" si="93"/>
        <v>12038.400000000001</v>
      </c>
      <c r="G1077" s="117">
        <f t="shared" si="94"/>
        <v>1</v>
      </c>
      <c r="H1077" s="268">
        <v>2200</v>
      </c>
      <c r="I1077" s="607">
        <f t="shared" si="95"/>
        <v>12038.400000000001</v>
      </c>
      <c r="J1077" s="184"/>
      <c r="K1077" s="184"/>
      <c r="L1077" s="605"/>
      <c r="M1077" s="184"/>
      <c r="N1077" s="184"/>
      <c r="O1077" s="184"/>
      <c r="P1077" s="184"/>
      <c r="Q1077" s="184"/>
      <c r="R1077" s="184"/>
      <c r="S1077" s="184"/>
      <c r="AM1077" s="103"/>
      <c r="AN1077" s="103"/>
      <c r="AO1077" s="103"/>
    </row>
    <row r="1078" spans="1:41" s="11" customFormat="1" x14ac:dyDescent="0.25">
      <c r="A1078" s="719"/>
      <c r="B1078" s="28"/>
      <c r="C1078" s="287" t="s">
        <v>1617</v>
      </c>
      <c r="D1078" s="105" t="s">
        <v>27</v>
      </c>
      <c r="E1078" s="608">
        <f t="shared" si="93"/>
        <v>19152</v>
      </c>
      <c r="G1078" s="433">
        <f t="shared" si="94"/>
        <v>1</v>
      </c>
      <c r="H1078" s="221">
        <v>3500</v>
      </c>
      <c r="I1078" s="608">
        <f t="shared" si="95"/>
        <v>19152</v>
      </c>
      <c r="J1078" s="184"/>
      <c r="K1078" s="184"/>
      <c r="L1078" s="605"/>
      <c r="M1078" s="184"/>
      <c r="N1078" s="184"/>
      <c r="O1078" s="184"/>
      <c r="P1078" s="184"/>
      <c r="Q1078" s="184"/>
      <c r="R1078" s="184"/>
      <c r="S1078" s="184"/>
      <c r="AM1078" s="103"/>
      <c r="AN1078" s="103"/>
      <c r="AO1078" s="103"/>
    </row>
    <row r="1079" spans="1:41" s="11" customFormat="1" x14ac:dyDescent="0.25">
      <c r="A1079" s="719"/>
      <c r="B1079" s="28"/>
      <c r="C1079" s="62" t="s">
        <v>1618</v>
      </c>
      <c r="D1079" s="117" t="s">
        <v>27</v>
      </c>
      <c r="E1079" s="607">
        <f t="shared" si="93"/>
        <v>30096.000000000004</v>
      </c>
      <c r="G1079" s="117">
        <f t="shared" si="94"/>
        <v>1</v>
      </c>
      <c r="H1079" s="268">
        <v>5500</v>
      </c>
      <c r="I1079" s="607">
        <f t="shared" si="95"/>
        <v>30096.000000000004</v>
      </c>
      <c r="J1079" s="184"/>
      <c r="K1079" s="184"/>
      <c r="L1079" s="605"/>
      <c r="M1079" s="184"/>
      <c r="N1079" s="184"/>
      <c r="O1079" s="184"/>
      <c r="P1079" s="184"/>
      <c r="Q1079" s="184"/>
      <c r="R1079" s="184"/>
      <c r="S1079" s="184"/>
      <c r="AM1079" s="103"/>
      <c r="AN1079" s="103"/>
      <c r="AO1079" s="103"/>
    </row>
    <row r="1080" spans="1:41" s="11" customFormat="1" x14ac:dyDescent="0.25">
      <c r="A1080" s="719"/>
      <c r="B1080" s="28"/>
      <c r="C1080" s="287" t="s">
        <v>1619</v>
      </c>
      <c r="D1080" s="105" t="s">
        <v>27</v>
      </c>
      <c r="E1080" s="608">
        <f t="shared" si="93"/>
        <v>10944</v>
      </c>
      <c r="G1080" s="433">
        <f t="shared" si="94"/>
        <v>1</v>
      </c>
      <c r="H1080" s="221">
        <v>2000</v>
      </c>
      <c r="I1080" s="608">
        <f t="shared" si="95"/>
        <v>10944</v>
      </c>
      <c r="J1080" s="184"/>
      <c r="K1080" s="184"/>
      <c r="L1080" s="605"/>
      <c r="M1080" s="184"/>
      <c r="N1080" s="184"/>
      <c r="O1080" s="184"/>
      <c r="P1080" s="184"/>
      <c r="Q1080" s="184"/>
      <c r="R1080" s="184"/>
      <c r="S1080" s="184"/>
      <c r="AM1080" s="103"/>
      <c r="AN1080" s="103"/>
      <c r="AO1080" s="103"/>
    </row>
    <row r="1081" spans="1:41" s="11" customFormat="1" x14ac:dyDescent="0.25">
      <c r="A1081" s="719"/>
      <c r="B1081" s="28"/>
      <c r="C1081" s="62" t="s">
        <v>1620</v>
      </c>
      <c r="D1081" s="117" t="s">
        <v>27</v>
      </c>
      <c r="E1081" s="607">
        <f t="shared" si="93"/>
        <v>16416</v>
      </c>
      <c r="G1081" s="117">
        <f t="shared" si="94"/>
        <v>1</v>
      </c>
      <c r="H1081" s="268">
        <v>3000</v>
      </c>
      <c r="I1081" s="607">
        <f t="shared" si="95"/>
        <v>16416</v>
      </c>
      <c r="J1081" s="184"/>
      <c r="K1081" s="184"/>
      <c r="L1081" s="605"/>
      <c r="M1081" s="184"/>
      <c r="N1081" s="184"/>
      <c r="O1081" s="184"/>
      <c r="P1081" s="184"/>
      <c r="Q1081" s="184"/>
      <c r="R1081" s="184"/>
      <c r="S1081" s="184"/>
      <c r="AM1081" s="103"/>
      <c r="AN1081" s="103"/>
      <c r="AO1081" s="103"/>
    </row>
    <row r="1082" spans="1:41" s="11" customFormat="1" x14ac:dyDescent="0.25">
      <c r="A1082" s="719"/>
      <c r="B1082" s="28"/>
      <c r="C1082" s="287" t="s">
        <v>1621</v>
      </c>
      <c r="D1082" s="105" t="s">
        <v>27</v>
      </c>
      <c r="E1082" s="608">
        <f t="shared" si="93"/>
        <v>27360.000000000004</v>
      </c>
      <c r="G1082" s="433">
        <f t="shared" si="94"/>
        <v>1</v>
      </c>
      <c r="H1082" s="221">
        <v>5000</v>
      </c>
      <c r="I1082" s="608">
        <f t="shared" si="95"/>
        <v>27360.000000000004</v>
      </c>
      <c r="J1082" s="184"/>
      <c r="K1082" s="184"/>
      <c r="L1082" s="605"/>
      <c r="M1082" s="184"/>
      <c r="N1082" s="184"/>
      <c r="O1082" s="184"/>
      <c r="P1082" s="184"/>
      <c r="Q1082" s="184"/>
      <c r="R1082" s="184"/>
      <c r="S1082" s="184"/>
      <c r="AM1082" s="103"/>
      <c r="AN1082" s="103"/>
      <c r="AO1082" s="103"/>
    </row>
    <row r="1083" spans="1:41" s="11" customFormat="1" x14ac:dyDescent="0.25">
      <c r="A1083" s="719"/>
      <c r="B1083" s="28"/>
      <c r="C1083" s="62" t="s">
        <v>1622</v>
      </c>
      <c r="D1083" s="117" t="s">
        <v>27</v>
      </c>
      <c r="E1083" s="607">
        <f t="shared" si="93"/>
        <v>9576</v>
      </c>
      <c r="G1083" s="117">
        <f t="shared" si="94"/>
        <v>1</v>
      </c>
      <c r="H1083" s="268">
        <v>1750</v>
      </c>
      <c r="I1083" s="607">
        <f t="shared" si="95"/>
        <v>9576</v>
      </c>
      <c r="J1083" s="184"/>
      <c r="K1083" s="184"/>
      <c r="L1083" s="605"/>
      <c r="M1083" s="184"/>
      <c r="N1083" s="184"/>
      <c r="O1083" s="184"/>
      <c r="P1083" s="184"/>
      <c r="Q1083" s="184"/>
      <c r="R1083" s="184"/>
      <c r="S1083" s="184"/>
      <c r="AM1083" s="103"/>
      <c r="AN1083" s="103"/>
      <c r="AO1083" s="103"/>
    </row>
    <row r="1084" spans="1:41" s="11" customFormat="1" x14ac:dyDescent="0.25">
      <c r="A1084" s="719"/>
      <c r="B1084" s="28"/>
      <c r="C1084" s="287" t="s">
        <v>1623</v>
      </c>
      <c r="D1084" s="105" t="s">
        <v>27</v>
      </c>
      <c r="E1084" s="608">
        <f t="shared" si="93"/>
        <v>13680.000000000002</v>
      </c>
      <c r="G1084" s="433">
        <f t="shared" si="94"/>
        <v>1</v>
      </c>
      <c r="H1084" s="221">
        <v>2500</v>
      </c>
      <c r="I1084" s="608">
        <f t="shared" si="95"/>
        <v>13680.000000000002</v>
      </c>
      <c r="J1084" s="184"/>
      <c r="K1084" s="184"/>
      <c r="L1084" s="605"/>
      <c r="M1084" s="184"/>
      <c r="N1084" s="184"/>
      <c r="O1084" s="184"/>
      <c r="P1084" s="184"/>
      <c r="Q1084" s="184"/>
      <c r="R1084" s="184"/>
      <c r="S1084" s="184"/>
      <c r="AM1084" s="103"/>
      <c r="AN1084" s="103"/>
      <c r="AO1084" s="103"/>
    </row>
    <row r="1085" spans="1:41" s="11" customFormat="1" x14ac:dyDescent="0.25">
      <c r="A1085" s="719"/>
      <c r="B1085" s="28"/>
      <c r="C1085" s="62" t="s">
        <v>1624</v>
      </c>
      <c r="D1085" s="117" t="s">
        <v>27</v>
      </c>
      <c r="E1085" s="607">
        <f t="shared" si="93"/>
        <v>19152</v>
      </c>
      <c r="G1085" s="117">
        <f t="shared" si="94"/>
        <v>1</v>
      </c>
      <c r="H1085" s="268">
        <v>3500</v>
      </c>
      <c r="I1085" s="607">
        <f t="shared" si="95"/>
        <v>19152</v>
      </c>
      <c r="J1085" s="184"/>
      <c r="K1085" s="184"/>
      <c r="L1085" s="605"/>
      <c r="M1085" s="184"/>
      <c r="N1085" s="184"/>
      <c r="O1085" s="184"/>
      <c r="P1085" s="184"/>
      <c r="Q1085" s="184"/>
      <c r="R1085" s="184"/>
      <c r="S1085" s="184"/>
      <c r="AM1085" s="103"/>
      <c r="AN1085" s="103"/>
      <c r="AO1085" s="103"/>
    </row>
    <row r="1086" spans="1:41" s="11" customFormat="1" x14ac:dyDescent="0.25">
      <c r="A1086" s="719"/>
      <c r="B1086" s="28"/>
      <c r="C1086" s="287" t="s">
        <v>1625</v>
      </c>
      <c r="D1086" s="105" t="s">
        <v>27</v>
      </c>
      <c r="E1086" s="608">
        <f t="shared" si="93"/>
        <v>9576</v>
      </c>
      <c r="G1086" s="433">
        <f t="shared" si="94"/>
        <v>1</v>
      </c>
      <c r="H1086" s="221">
        <v>1750</v>
      </c>
      <c r="I1086" s="608">
        <f t="shared" si="95"/>
        <v>9576</v>
      </c>
      <c r="J1086" s="184"/>
      <c r="K1086" s="184"/>
      <c r="L1086" s="605"/>
      <c r="M1086" s="184"/>
      <c r="N1086" s="184"/>
      <c r="O1086" s="184"/>
      <c r="P1086" s="184"/>
      <c r="Q1086" s="184"/>
      <c r="R1086" s="184"/>
      <c r="S1086" s="184"/>
      <c r="AM1086" s="103"/>
      <c r="AN1086" s="103"/>
      <c r="AO1086" s="103"/>
    </row>
    <row r="1087" spans="1:41" s="11" customFormat="1" x14ac:dyDescent="0.25">
      <c r="A1087" s="719"/>
      <c r="B1087" s="28"/>
      <c r="C1087" s="62" t="s">
        <v>1626</v>
      </c>
      <c r="D1087" s="117" t="s">
        <v>27</v>
      </c>
      <c r="E1087" s="607">
        <f t="shared" si="93"/>
        <v>13680.000000000002</v>
      </c>
      <c r="G1087" s="117">
        <f t="shared" si="94"/>
        <v>1</v>
      </c>
      <c r="H1087" s="268">
        <v>2500</v>
      </c>
      <c r="I1087" s="607">
        <f t="shared" si="95"/>
        <v>13680.000000000002</v>
      </c>
      <c r="J1087" s="184"/>
      <c r="K1087" s="184"/>
      <c r="L1087" s="605"/>
      <c r="M1087" s="184"/>
      <c r="N1087" s="184"/>
      <c r="O1087" s="184"/>
      <c r="P1087" s="184"/>
      <c r="Q1087" s="184"/>
      <c r="R1087" s="184"/>
      <c r="S1087" s="184"/>
      <c r="AM1087" s="103"/>
      <c r="AN1087" s="103"/>
      <c r="AO1087" s="103"/>
    </row>
    <row r="1088" spans="1:41" s="11" customFormat="1" x14ac:dyDescent="0.25">
      <c r="A1088" s="719"/>
      <c r="B1088" s="28"/>
      <c r="C1088" s="287" t="s">
        <v>1627</v>
      </c>
      <c r="D1088" s="105" t="s">
        <v>27</v>
      </c>
      <c r="E1088" s="608">
        <f t="shared" si="93"/>
        <v>20520</v>
      </c>
      <c r="G1088" s="433">
        <f t="shared" si="94"/>
        <v>1</v>
      </c>
      <c r="H1088" s="221">
        <v>3750</v>
      </c>
      <c r="I1088" s="608">
        <f t="shared" si="95"/>
        <v>20520</v>
      </c>
      <c r="J1088" s="184"/>
      <c r="K1088" s="184"/>
      <c r="L1088" s="605"/>
      <c r="M1088" s="184"/>
      <c r="N1088" s="184"/>
      <c r="O1088" s="184"/>
      <c r="P1088" s="184"/>
      <c r="Q1088" s="184"/>
      <c r="R1088" s="184"/>
      <c r="S1088" s="184"/>
      <c r="AM1088" s="103"/>
      <c r="AN1088" s="103"/>
      <c r="AO1088" s="103"/>
    </row>
    <row r="1089" spans="1:41" s="11" customFormat="1" x14ac:dyDescent="0.25">
      <c r="A1089" s="719"/>
      <c r="B1089" s="28"/>
      <c r="C1089" s="62" t="s">
        <v>1628</v>
      </c>
      <c r="D1089" s="117" t="s">
        <v>27</v>
      </c>
      <c r="E1089" s="607">
        <f t="shared" si="93"/>
        <v>10944</v>
      </c>
      <c r="G1089" s="117">
        <f t="shared" si="94"/>
        <v>1</v>
      </c>
      <c r="H1089" s="268">
        <v>2000</v>
      </c>
      <c r="I1089" s="607">
        <f t="shared" si="95"/>
        <v>10944</v>
      </c>
      <c r="J1089" s="184"/>
      <c r="K1089" s="184"/>
      <c r="L1089" s="605"/>
      <c r="M1089" s="184"/>
      <c r="N1089" s="184"/>
      <c r="O1089" s="184"/>
      <c r="P1089" s="184"/>
      <c r="Q1089" s="184"/>
      <c r="R1089" s="184"/>
      <c r="S1089" s="184"/>
      <c r="AM1089" s="103"/>
      <c r="AN1089" s="103"/>
      <c r="AO1089" s="103"/>
    </row>
    <row r="1090" spans="1:41" s="11" customFormat="1" x14ac:dyDescent="0.25">
      <c r="A1090" s="719"/>
      <c r="B1090" s="28"/>
      <c r="C1090" s="287" t="s">
        <v>1629</v>
      </c>
      <c r="D1090" s="105" t="s">
        <v>27</v>
      </c>
      <c r="E1090" s="608">
        <f t="shared" si="93"/>
        <v>19152</v>
      </c>
      <c r="G1090" s="433">
        <f t="shared" si="94"/>
        <v>1</v>
      </c>
      <c r="H1090" s="221">
        <v>3500</v>
      </c>
      <c r="I1090" s="608">
        <f t="shared" si="95"/>
        <v>19152</v>
      </c>
      <c r="J1090" s="184"/>
      <c r="K1090" s="184"/>
      <c r="L1090" s="605"/>
      <c r="M1090" s="184"/>
      <c r="N1090" s="184"/>
      <c r="O1090" s="184"/>
      <c r="P1090" s="184"/>
      <c r="Q1090" s="184"/>
      <c r="R1090" s="184"/>
      <c r="S1090" s="184"/>
      <c r="AM1090" s="103"/>
      <c r="AN1090" s="103"/>
      <c r="AO1090" s="103"/>
    </row>
    <row r="1091" spans="1:41" s="11" customFormat="1" x14ac:dyDescent="0.25">
      <c r="A1091" s="719"/>
      <c r="B1091" s="28"/>
      <c r="C1091" s="62" t="s">
        <v>1630</v>
      </c>
      <c r="D1091" s="117" t="s">
        <v>27</v>
      </c>
      <c r="E1091" s="607">
        <f t="shared" si="93"/>
        <v>27360.000000000004</v>
      </c>
      <c r="G1091" s="117">
        <f t="shared" si="94"/>
        <v>1</v>
      </c>
      <c r="H1091" s="268">
        <v>5000</v>
      </c>
      <c r="I1091" s="607">
        <f t="shared" si="95"/>
        <v>27360.000000000004</v>
      </c>
      <c r="J1091" s="184"/>
      <c r="K1091" s="184"/>
      <c r="L1091" s="605"/>
      <c r="M1091" s="184"/>
      <c r="N1091" s="184"/>
      <c r="O1091" s="184"/>
      <c r="P1091" s="184"/>
      <c r="Q1091" s="184"/>
      <c r="R1091" s="184"/>
      <c r="S1091" s="184"/>
      <c r="AM1091" s="103"/>
      <c r="AN1091" s="103"/>
      <c r="AO1091" s="103"/>
    </row>
    <row r="1092" spans="1:41" s="11" customFormat="1" x14ac:dyDescent="0.25">
      <c r="A1092" s="719"/>
      <c r="B1092" s="28"/>
      <c r="C1092" s="287" t="s">
        <v>1631</v>
      </c>
      <c r="D1092" s="105" t="s">
        <v>27</v>
      </c>
      <c r="E1092" s="608">
        <f t="shared" si="93"/>
        <v>15048.000000000002</v>
      </c>
      <c r="G1092" s="433">
        <f t="shared" si="94"/>
        <v>1</v>
      </c>
      <c r="H1092" s="221">
        <v>2750</v>
      </c>
      <c r="I1092" s="608">
        <f t="shared" si="95"/>
        <v>15048.000000000002</v>
      </c>
      <c r="J1092" s="184"/>
      <c r="K1092" s="184"/>
      <c r="L1092" s="605"/>
      <c r="M1092" s="184"/>
      <c r="N1092" s="184"/>
      <c r="O1092" s="184"/>
      <c r="P1092" s="184"/>
      <c r="Q1092" s="184"/>
      <c r="R1092" s="184"/>
      <c r="S1092" s="184"/>
      <c r="AM1092" s="103"/>
      <c r="AN1092" s="103"/>
      <c r="AO1092" s="103"/>
    </row>
    <row r="1093" spans="1:41" s="11" customFormat="1" x14ac:dyDescent="0.25">
      <c r="A1093" s="719"/>
      <c r="B1093" s="28"/>
      <c r="C1093" s="62" t="s">
        <v>1632</v>
      </c>
      <c r="D1093" s="117" t="s">
        <v>27</v>
      </c>
      <c r="E1093" s="607">
        <f t="shared" si="93"/>
        <v>21888</v>
      </c>
      <c r="G1093" s="117">
        <f t="shared" si="94"/>
        <v>1</v>
      </c>
      <c r="H1093" s="268">
        <v>4000</v>
      </c>
      <c r="I1093" s="607">
        <f t="shared" si="95"/>
        <v>21888</v>
      </c>
      <c r="J1093" s="184"/>
      <c r="K1093" s="184"/>
      <c r="L1093" s="605"/>
      <c r="M1093" s="184"/>
      <c r="N1093" s="184"/>
      <c r="O1093" s="184"/>
      <c r="P1093" s="184"/>
      <c r="Q1093" s="184"/>
      <c r="R1093" s="184"/>
      <c r="S1093" s="184"/>
      <c r="AM1093" s="103"/>
      <c r="AN1093" s="103"/>
      <c r="AO1093" s="103"/>
    </row>
    <row r="1094" spans="1:41" s="11" customFormat="1" x14ac:dyDescent="0.25">
      <c r="A1094" s="719"/>
      <c r="B1094" s="28"/>
      <c r="C1094" s="287" t="s">
        <v>1633</v>
      </c>
      <c r="D1094" s="105" t="s">
        <v>27</v>
      </c>
      <c r="E1094" s="608">
        <f t="shared" si="93"/>
        <v>32832</v>
      </c>
      <c r="G1094" s="433">
        <f t="shared" si="94"/>
        <v>1</v>
      </c>
      <c r="H1094" s="221">
        <v>6000</v>
      </c>
      <c r="I1094" s="608">
        <f t="shared" si="95"/>
        <v>32832</v>
      </c>
      <c r="J1094" s="184"/>
      <c r="K1094" s="184"/>
      <c r="L1094" s="605"/>
      <c r="M1094" s="184"/>
      <c r="N1094" s="184"/>
      <c r="O1094" s="184"/>
      <c r="P1094" s="184"/>
      <c r="Q1094" s="184"/>
      <c r="R1094" s="184"/>
      <c r="S1094" s="184"/>
      <c r="AM1094" s="103"/>
      <c r="AN1094" s="103"/>
      <c r="AO1094" s="103"/>
    </row>
    <row r="1095" spans="1:41" s="11" customFormat="1" x14ac:dyDescent="0.25">
      <c r="A1095" s="719"/>
      <c r="B1095" s="28"/>
      <c r="C1095" s="62" t="s">
        <v>1634</v>
      </c>
      <c r="D1095" s="117" t="s">
        <v>27</v>
      </c>
      <c r="E1095" s="607">
        <f t="shared" si="93"/>
        <v>15048.000000000002</v>
      </c>
      <c r="G1095" s="117">
        <f t="shared" si="94"/>
        <v>1</v>
      </c>
      <c r="H1095" s="268">
        <v>2750</v>
      </c>
      <c r="I1095" s="607">
        <f t="shared" si="95"/>
        <v>15048.000000000002</v>
      </c>
      <c r="J1095" s="184"/>
      <c r="K1095" s="184"/>
      <c r="L1095" s="605"/>
      <c r="M1095" s="184"/>
      <c r="N1095" s="184"/>
      <c r="O1095" s="184"/>
      <c r="P1095" s="184"/>
      <c r="Q1095" s="184"/>
      <c r="R1095" s="184"/>
      <c r="S1095" s="184"/>
      <c r="AM1095" s="103"/>
      <c r="AN1095" s="103"/>
      <c r="AO1095" s="103"/>
    </row>
    <row r="1096" spans="1:41" s="11" customFormat="1" x14ac:dyDescent="0.25">
      <c r="A1096" s="719"/>
      <c r="B1096" s="28"/>
      <c r="C1096" s="287" t="s">
        <v>1635</v>
      </c>
      <c r="D1096" s="105" t="s">
        <v>27</v>
      </c>
      <c r="E1096" s="608">
        <f t="shared" si="93"/>
        <v>23256</v>
      </c>
      <c r="G1096" s="433">
        <f t="shared" si="94"/>
        <v>1</v>
      </c>
      <c r="H1096" s="221">
        <v>4250</v>
      </c>
      <c r="I1096" s="608">
        <f t="shared" si="95"/>
        <v>23256</v>
      </c>
      <c r="J1096" s="184"/>
      <c r="K1096" s="184"/>
      <c r="L1096" s="605"/>
      <c r="M1096" s="184"/>
      <c r="N1096" s="184"/>
      <c r="O1096" s="184"/>
      <c r="P1096" s="184"/>
      <c r="Q1096" s="184"/>
      <c r="R1096" s="184"/>
      <c r="S1096" s="184"/>
      <c r="AM1096" s="103"/>
      <c r="AN1096" s="103"/>
      <c r="AO1096" s="103"/>
    </row>
    <row r="1097" spans="1:41" s="11" customFormat="1" x14ac:dyDescent="0.25">
      <c r="A1097" s="719"/>
      <c r="B1097" s="28"/>
      <c r="C1097" s="62" t="s">
        <v>1636</v>
      </c>
      <c r="D1097" s="117" t="s">
        <v>27</v>
      </c>
      <c r="E1097" s="607">
        <f t="shared" si="93"/>
        <v>38304</v>
      </c>
      <c r="G1097" s="117">
        <f t="shared" si="94"/>
        <v>1</v>
      </c>
      <c r="H1097" s="268">
        <v>7000</v>
      </c>
      <c r="I1097" s="607">
        <f t="shared" si="95"/>
        <v>38304</v>
      </c>
      <c r="J1097" s="184"/>
      <c r="K1097" s="184"/>
      <c r="L1097" s="605"/>
      <c r="M1097" s="184"/>
      <c r="N1097" s="184"/>
      <c r="O1097" s="184"/>
      <c r="P1097" s="184"/>
      <c r="Q1097" s="184"/>
      <c r="R1097" s="184"/>
      <c r="S1097" s="184"/>
      <c r="AM1097" s="103"/>
      <c r="AN1097" s="103"/>
      <c r="AO1097" s="103"/>
    </row>
    <row r="1098" spans="1:41" s="11" customFormat="1" x14ac:dyDescent="0.25">
      <c r="A1098" s="719"/>
      <c r="B1098" s="28"/>
      <c r="C1098" s="287" t="s">
        <v>1637</v>
      </c>
      <c r="D1098" s="105" t="s">
        <v>27</v>
      </c>
      <c r="E1098" s="608">
        <f t="shared" si="93"/>
        <v>10944</v>
      </c>
      <c r="G1098" s="433">
        <f t="shared" si="94"/>
        <v>1</v>
      </c>
      <c r="H1098" s="221">
        <v>2000</v>
      </c>
      <c r="I1098" s="608">
        <f t="shared" si="95"/>
        <v>10944</v>
      </c>
      <c r="J1098" s="184"/>
      <c r="K1098" s="184"/>
      <c r="L1098" s="605"/>
      <c r="M1098" s="184"/>
      <c r="N1098" s="184"/>
      <c r="O1098" s="184"/>
      <c r="P1098" s="184"/>
      <c r="Q1098" s="184"/>
      <c r="R1098" s="184"/>
      <c r="S1098" s="184"/>
      <c r="AM1098" s="103"/>
      <c r="AN1098" s="103"/>
      <c r="AO1098" s="103"/>
    </row>
    <row r="1099" spans="1:41" s="11" customFormat="1" x14ac:dyDescent="0.25">
      <c r="A1099" s="719"/>
      <c r="B1099" s="28"/>
      <c r="C1099" s="62" t="s">
        <v>1638</v>
      </c>
      <c r="D1099" s="117" t="s">
        <v>27</v>
      </c>
      <c r="E1099" s="607">
        <f t="shared" si="93"/>
        <v>16416</v>
      </c>
      <c r="G1099" s="117">
        <f t="shared" si="94"/>
        <v>1</v>
      </c>
      <c r="H1099" s="268">
        <v>3000</v>
      </c>
      <c r="I1099" s="607">
        <f t="shared" si="95"/>
        <v>16416</v>
      </c>
      <c r="J1099" s="184"/>
      <c r="K1099" s="184"/>
      <c r="L1099" s="605"/>
      <c r="M1099" s="184"/>
      <c r="N1099" s="184"/>
      <c r="O1099" s="184"/>
      <c r="P1099" s="184"/>
      <c r="Q1099" s="184"/>
      <c r="R1099" s="184"/>
      <c r="S1099" s="184"/>
      <c r="AM1099" s="103"/>
      <c r="AN1099" s="103"/>
      <c r="AO1099" s="103"/>
    </row>
    <row r="1100" spans="1:41" s="11" customFormat="1" x14ac:dyDescent="0.25">
      <c r="A1100" s="719"/>
      <c r="B1100" s="28"/>
      <c r="C1100" s="287" t="s">
        <v>1639</v>
      </c>
      <c r="D1100" s="105" t="s">
        <v>27</v>
      </c>
      <c r="E1100" s="608">
        <f t="shared" si="93"/>
        <v>21888</v>
      </c>
      <c r="G1100" s="433">
        <f t="shared" si="94"/>
        <v>1</v>
      </c>
      <c r="H1100" s="221">
        <v>4000</v>
      </c>
      <c r="I1100" s="608">
        <f t="shared" si="95"/>
        <v>21888</v>
      </c>
      <c r="J1100" s="184"/>
      <c r="K1100" s="184"/>
      <c r="L1100" s="605"/>
      <c r="M1100" s="184"/>
      <c r="N1100" s="184"/>
      <c r="O1100" s="184"/>
      <c r="P1100" s="184"/>
      <c r="Q1100" s="184"/>
      <c r="R1100" s="184"/>
      <c r="S1100" s="184"/>
      <c r="AM1100" s="103"/>
      <c r="AN1100" s="103"/>
      <c r="AO1100" s="103"/>
    </row>
    <row r="1101" spans="1:41" s="11" customFormat="1" x14ac:dyDescent="0.25">
      <c r="A1101" s="719"/>
      <c r="B1101" s="28"/>
      <c r="C1101" s="62" t="s">
        <v>1640</v>
      </c>
      <c r="D1101" s="117" t="s">
        <v>27</v>
      </c>
      <c r="E1101" s="607">
        <f t="shared" si="93"/>
        <v>13680.000000000002</v>
      </c>
      <c r="G1101" s="117">
        <f t="shared" si="94"/>
        <v>1</v>
      </c>
      <c r="H1101" s="268">
        <v>2500</v>
      </c>
      <c r="I1101" s="607">
        <f t="shared" si="95"/>
        <v>13680.000000000002</v>
      </c>
      <c r="J1101" s="184"/>
      <c r="K1101" s="184"/>
      <c r="L1101" s="605"/>
      <c r="M1101" s="184"/>
      <c r="N1101" s="184"/>
      <c r="O1101" s="184"/>
      <c r="P1101" s="184"/>
      <c r="Q1101" s="184"/>
      <c r="R1101" s="184"/>
      <c r="S1101" s="184"/>
      <c r="AM1101" s="103"/>
      <c r="AN1101" s="103"/>
      <c r="AO1101" s="103"/>
    </row>
    <row r="1102" spans="1:41" s="11" customFormat="1" x14ac:dyDescent="0.25">
      <c r="A1102" s="719"/>
      <c r="B1102" s="28"/>
      <c r="C1102" s="287" t="s">
        <v>1641</v>
      </c>
      <c r="D1102" s="105" t="s">
        <v>27</v>
      </c>
      <c r="E1102" s="608">
        <f t="shared" si="93"/>
        <v>21888</v>
      </c>
      <c r="G1102" s="433">
        <f t="shared" si="94"/>
        <v>1</v>
      </c>
      <c r="H1102" s="221">
        <v>4000</v>
      </c>
      <c r="I1102" s="608">
        <f t="shared" si="95"/>
        <v>21888</v>
      </c>
      <c r="J1102" s="184"/>
      <c r="K1102" s="184"/>
      <c r="L1102" s="605"/>
      <c r="M1102" s="184"/>
      <c r="N1102" s="184"/>
      <c r="O1102" s="184"/>
      <c r="P1102" s="184"/>
      <c r="Q1102" s="184"/>
      <c r="R1102" s="184"/>
      <c r="S1102" s="184"/>
      <c r="AM1102" s="103"/>
      <c r="AN1102" s="103"/>
      <c r="AO1102" s="103"/>
    </row>
    <row r="1103" spans="1:41" s="11" customFormat="1" ht="15.75" thickBot="1" x14ac:dyDescent="0.3">
      <c r="A1103" s="720"/>
      <c r="B1103" s="28"/>
      <c r="C1103" s="453" t="s">
        <v>1642</v>
      </c>
      <c r="D1103" s="610" t="s">
        <v>27</v>
      </c>
      <c r="E1103" s="611">
        <f t="shared" si="93"/>
        <v>30096.000000000004</v>
      </c>
      <c r="G1103" s="610">
        <f t="shared" si="94"/>
        <v>1</v>
      </c>
      <c r="H1103" s="612">
        <v>5500</v>
      </c>
      <c r="I1103" s="611">
        <f t="shared" si="95"/>
        <v>30096.000000000004</v>
      </c>
      <c r="J1103" s="184"/>
      <c r="K1103" s="184"/>
      <c r="L1103" s="605"/>
      <c r="M1103" s="184"/>
      <c r="N1103" s="184"/>
      <c r="O1103" s="184"/>
      <c r="P1103" s="184"/>
      <c r="Q1103" s="184"/>
      <c r="R1103" s="184"/>
      <c r="S1103" s="184"/>
      <c r="AM1103" s="103"/>
      <c r="AN1103" s="103"/>
      <c r="AO1103" s="103"/>
    </row>
    <row r="1104" spans="1:41" s="11" customFormat="1" x14ac:dyDescent="0.25">
      <c r="A1104" s="718" t="s">
        <v>1643</v>
      </c>
      <c r="B1104" s="28"/>
      <c r="C1104" s="461" t="s">
        <v>1644</v>
      </c>
      <c r="D1104" s="104" t="s">
        <v>27</v>
      </c>
      <c r="E1104" s="613">
        <f t="shared" si="93"/>
        <v>9576</v>
      </c>
      <c r="G1104" s="602">
        <f t="shared" si="94"/>
        <v>1</v>
      </c>
      <c r="H1104" s="220">
        <v>1750</v>
      </c>
      <c r="I1104" s="613">
        <f t="shared" si="95"/>
        <v>9576</v>
      </c>
      <c r="J1104" s="184"/>
      <c r="K1104" s="184"/>
      <c r="L1104" s="605"/>
      <c r="M1104" s="184"/>
      <c r="N1104" s="184"/>
      <c r="O1104" s="184"/>
      <c r="P1104" s="184"/>
      <c r="Q1104" s="184"/>
      <c r="R1104" s="184"/>
      <c r="S1104" s="184"/>
      <c r="AM1104" s="103"/>
      <c r="AN1104" s="103"/>
      <c r="AO1104" s="103"/>
    </row>
    <row r="1105" spans="1:41" s="11" customFormat="1" x14ac:dyDescent="0.25">
      <c r="A1105" s="719"/>
      <c r="B1105" s="28"/>
      <c r="C1105" s="62" t="s">
        <v>1645</v>
      </c>
      <c r="D1105" s="117" t="s">
        <v>27</v>
      </c>
      <c r="E1105" s="607">
        <f t="shared" si="93"/>
        <v>13680.000000000002</v>
      </c>
      <c r="G1105" s="117">
        <f t="shared" si="94"/>
        <v>1</v>
      </c>
      <c r="H1105" s="268">
        <v>2500</v>
      </c>
      <c r="I1105" s="607">
        <f t="shared" si="95"/>
        <v>13680.000000000002</v>
      </c>
      <c r="J1105" s="184"/>
      <c r="K1105" s="184"/>
      <c r="L1105" s="605"/>
      <c r="M1105" s="184"/>
      <c r="N1105" s="184"/>
      <c r="O1105" s="184"/>
      <c r="P1105" s="184"/>
      <c r="Q1105" s="184"/>
      <c r="R1105" s="184"/>
      <c r="S1105" s="184"/>
      <c r="AM1105" s="103"/>
      <c r="AN1105" s="103"/>
      <c r="AO1105" s="103"/>
    </row>
    <row r="1106" spans="1:41" s="11" customFormat="1" x14ac:dyDescent="0.25">
      <c r="A1106" s="719"/>
      <c r="B1106" s="28"/>
      <c r="C1106" s="287" t="s">
        <v>1646</v>
      </c>
      <c r="D1106" s="105" t="s">
        <v>27</v>
      </c>
      <c r="E1106" s="608">
        <f t="shared" si="93"/>
        <v>21888</v>
      </c>
      <c r="G1106" s="433">
        <f t="shared" si="94"/>
        <v>1</v>
      </c>
      <c r="H1106" s="221">
        <v>4000</v>
      </c>
      <c r="I1106" s="608">
        <f t="shared" si="95"/>
        <v>21888</v>
      </c>
      <c r="J1106" s="184"/>
      <c r="K1106" s="184"/>
      <c r="L1106" s="605"/>
      <c r="M1106" s="184"/>
      <c r="N1106" s="184"/>
      <c r="O1106" s="184"/>
      <c r="P1106" s="184"/>
      <c r="Q1106" s="184"/>
      <c r="R1106" s="184"/>
      <c r="S1106" s="184"/>
      <c r="AM1106" s="103"/>
      <c r="AN1106" s="103"/>
      <c r="AO1106" s="103"/>
    </row>
    <row r="1107" spans="1:41" s="11" customFormat="1" x14ac:dyDescent="0.25">
      <c r="A1107" s="719"/>
      <c r="B1107" s="28"/>
      <c r="C1107" s="62" t="s">
        <v>1647</v>
      </c>
      <c r="D1107" s="117" t="s">
        <v>27</v>
      </c>
      <c r="E1107" s="607">
        <f t="shared" si="93"/>
        <v>8755.2000000000007</v>
      </c>
      <c r="G1107" s="117">
        <f t="shared" si="94"/>
        <v>1</v>
      </c>
      <c r="H1107" s="268">
        <v>1600</v>
      </c>
      <c r="I1107" s="607">
        <f t="shared" si="95"/>
        <v>8755.2000000000007</v>
      </c>
      <c r="J1107" s="184"/>
      <c r="K1107" s="184"/>
      <c r="L1107" s="605"/>
      <c r="M1107" s="184"/>
      <c r="N1107" s="184"/>
      <c r="O1107" s="184"/>
      <c r="P1107" s="184"/>
      <c r="Q1107" s="184"/>
      <c r="R1107" s="184"/>
      <c r="S1107" s="184"/>
      <c r="AM1107" s="103"/>
      <c r="AN1107" s="103"/>
      <c r="AO1107" s="103"/>
    </row>
    <row r="1108" spans="1:41" s="11" customFormat="1" x14ac:dyDescent="0.25">
      <c r="A1108" s="719"/>
      <c r="B1108" s="28"/>
      <c r="C1108" s="287" t="s">
        <v>1648</v>
      </c>
      <c r="D1108" s="105" t="s">
        <v>27</v>
      </c>
      <c r="E1108" s="608">
        <f t="shared" si="93"/>
        <v>13680.000000000002</v>
      </c>
      <c r="G1108" s="433">
        <f t="shared" si="94"/>
        <v>1</v>
      </c>
      <c r="H1108" s="221">
        <v>2500</v>
      </c>
      <c r="I1108" s="608">
        <f t="shared" si="95"/>
        <v>13680.000000000002</v>
      </c>
      <c r="J1108" s="184"/>
      <c r="K1108" s="184"/>
      <c r="L1108" s="605"/>
      <c r="M1108" s="184"/>
      <c r="N1108" s="184"/>
      <c r="O1108" s="184"/>
      <c r="P1108" s="184"/>
      <c r="Q1108" s="184"/>
      <c r="R1108" s="184"/>
      <c r="S1108" s="184"/>
      <c r="AM1108" s="103"/>
      <c r="AN1108" s="103"/>
      <c r="AO1108" s="103"/>
    </row>
    <row r="1109" spans="1:41" s="11" customFormat="1" x14ac:dyDescent="0.25">
      <c r="A1109" s="719"/>
      <c r="B1109" s="28"/>
      <c r="C1109" s="62" t="s">
        <v>1649</v>
      </c>
      <c r="D1109" s="117" t="s">
        <v>27</v>
      </c>
      <c r="E1109" s="607">
        <f t="shared" si="93"/>
        <v>19152</v>
      </c>
      <c r="G1109" s="117">
        <f t="shared" si="94"/>
        <v>1</v>
      </c>
      <c r="H1109" s="268">
        <v>3500</v>
      </c>
      <c r="I1109" s="607">
        <f t="shared" si="95"/>
        <v>19152</v>
      </c>
      <c r="J1109" s="184"/>
      <c r="K1109" s="184"/>
      <c r="L1109" s="605"/>
      <c r="M1109" s="184"/>
      <c r="N1109" s="184"/>
      <c r="O1109" s="184"/>
      <c r="P1109" s="184"/>
      <c r="Q1109" s="184"/>
      <c r="R1109" s="184"/>
      <c r="S1109" s="184"/>
      <c r="AM1109" s="103"/>
      <c r="AN1109" s="103"/>
      <c r="AO1109" s="103"/>
    </row>
    <row r="1110" spans="1:41" s="11" customFormat="1" x14ac:dyDescent="0.25">
      <c r="A1110" s="719"/>
      <c r="B1110" s="28"/>
      <c r="C1110" s="287" t="s">
        <v>1650</v>
      </c>
      <c r="D1110" s="105" t="s">
        <v>27</v>
      </c>
      <c r="E1110" s="608">
        <f t="shared" si="93"/>
        <v>9576</v>
      </c>
      <c r="G1110" s="433">
        <f t="shared" si="94"/>
        <v>1</v>
      </c>
      <c r="H1110" s="221">
        <v>1750</v>
      </c>
      <c r="I1110" s="608">
        <f t="shared" si="95"/>
        <v>9576</v>
      </c>
      <c r="J1110" s="184"/>
      <c r="K1110" s="184"/>
      <c r="L1110" s="605"/>
      <c r="M1110" s="184"/>
      <c r="N1110" s="184"/>
      <c r="O1110" s="184"/>
      <c r="P1110" s="184"/>
      <c r="Q1110" s="184"/>
      <c r="R1110" s="184"/>
      <c r="S1110" s="184"/>
      <c r="AM1110" s="103"/>
      <c r="AN1110" s="103"/>
      <c r="AO1110" s="103"/>
    </row>
    <row r="1111" spans="1:41" s="11" customFormat="1" x14ac:dyDescent="0.25">
      <c r="A1111" s="719"/>
      <c r="B1111" s="28"/>
      <c r="C1111" s="62" t="s">
        <v>1651</v>
      </c>
      <c r="D1111" s="117" t="s">
        <v>27</v>
      </c>
      <c r="E1111" s="607">
        <f t="shared" si="93"/>
        <v>15048.000000000002</v>
      </c>
      <c r="G1111" s="117">
        <f t="shared" si="94"/>
        <v>1</v>
      </c>
      <c r="H1111" s="268">
        <v>2750</v>
      </c>
      <c r="I1111" s="607">
        <f t="shared" si="95"/>
        <v>15048.000000000002</v>
      </c>
      <c r="J1111" s="184"/>
      <c r="K1111" s="184"/>
      <c r="L1111" s="605"/>
      <c r="M1111" s="184"/>
      <c r="N1111" s="184"/>
      <c r="O1111" s="184"/>
      <c r="P1111" s="184"/>
      <c r="Q1111" s="184"/>
      <c r="R1111" s="184"/>
      <c r="S1111" s="184"/>
      <c r="AM1111" s="103"/>
      <c r="AN1111" s="103"/>
      <c r="AO1111" s="103"/>
    </row>
    <row r="1112" spans="1:41" s="11" customFormat="1" x14ac:dyDescent="0.25">
      <c r="A1112" s="719"/>
      <c r="B1112" s="28"/>
      <c r="C1112" s="287" t="s">
        <v>1652</v>
      </c>
      <c r="D1112" s="105" t="s">
        <v>27</v>
      </c>
      <c r="E1112" s="608">
        <f t="shared" si="93"/>
        <v>24624.000000000004</v>
      </c>
      <c r="G1112" s="433">
        <f t="shared" si="94"/>
        <v>1</v>
      </c>
      <c r="H1112" s="221">
        <v>4500</v>
      </c>
      <c r="I1112" s="608">
        <f t="shared" si="95"/>
        <v>24624.000000000004</v>
      </c>
      <c r="J1112" s="184"/>
      <c r="K1112" s="184"/>
      <c r="L1112" s="605"/>
      <c r="M1112" s="184"/>
      <c r="N1112" s="184"/>
      <c r="O1112" s="184"/>
      <c r="P1112" s="184"/>
      <c r="Q1112" s="184"/>
      <c r="R1112" s="184"/>
      <c r="S1112" s="184"/>
      <c r="AM1112" s="103"/>
      <c r="AN1112" s="103"/>
      <c r="AO1112" s="103"/>
    </row>
    <row r="1113" spans="1:41" s="11" customFormat="1" x14ac:dyDescent="0.25">
      <c r="A1113" s="719"/>
      <c r="B1113" s="28"/>
      <c r="C1113" s="62" t="s">
        <v>1653</v>
      </c>
      <c r="D1113" s="117" t="s">
        <v>27</v>
      </c>
      <c r="E1113" s="607">
        <f t="shared" si="93"/>
        <v>13680.000000000002</v>
      </c>
      <c r="G1113" s="117">
        <f t="shared" si="94"/>
        <v>1</v>
      </c>
      <c r="H1113" s="268">
        <v>2500</v>
      </c>
      <c r="I1113" s="607">
        <f t="shared" si="95"/>
        <v>13680.000000000002</v>
      </c>
      <c r="J1113" s="184"/>
      <c r="K1113" s="184"/>
      <c r="L1113" s="605"/>
      <c r="M1113" s="184"/>
      <c r="N1113" s="184"/>
      <c r="O1113" s="184"/>
      <c r="P1113" s="184"/>
      <c r="Q1113" s="184"/>
      <c r="R1113" s="184"/>
      <c r="S1113" s="184"/>
      <c r="AM1113" s="103"/>
      <c r="AN1113" s="103"/>
      <c r="AO1113" s="103"/>
    </row>
    <row r="1114" spans="1:41" s="11" customFormat="1" x14ac:dyDescent="0.25">
      <c r="A1114" s="719"/>
      <c r="B1114" s="28"/>
      <c r="C1114" s="287" t="s">
        <v>1654</v>
      </c>
      <c r="D1114" s="105" t="s">
        <v>27</v>
      </c>
      <c r="E1114" s="608">
        <f t="shared" si="93"/>
        <v>19152</v>
      </c>
      <c r="G1114" s="433">
        <f t="shared" si="94"/>
        <v>1</v>
      </c>
      <c r="H1114" s="221">
        <v>3500</v>
      </c>
      <c r="I1114" s="608">
        <f t="shared" si="95"/>
        <v>19152</v>
      </c>
      <c r="J1114" s="184"/>
      <c r="K1114" s="184"/>
      <c r="L1114" s="605"/>
      <c r="M1114" s="184"/>
      <c r="N1114" s="184"/>
      <c r="O1114" s="184"/>
      <c r="P1114" s="184"/>
      <c r="Q1114" s="184"/>
      <c r="R1114" s="184"/>
      <c r="S1114" s="184"/>
      <c r="AM1114" s="103"/>
      <c r="AN1114" s="103"/>
      <c r="AO1114" s="103"/>
    </row>
    <row r="1115" spans="1:41" s="11" customFormat="1" x14ac:dyDescent="0.25">
      <c r="A1115" s="719"/>
      <c r="B1115" s="28"/>
      <c r="C1115" s="62" t="s">
        <v>1655</v>
      </c>
      <c r="D1115" s="117" t="s">
        <v>27</v>
      </c>
      <c r="E1115" s="607">
        <f t="shared" si="93"/>
        <v>30096.000000000004</v>
      </c>
      <c r="G1115" s="117">
        <f t="shared" si="94"/>
        <v>1</v>
      </c>
      <c r="H1115" s="268">
        <v>5500</v>
      </c>
      <c r="I1115" s="607">
        <f t="shared" si="95"/>
        <v>30096.000000000004</v>
      </c>
      <c r="J1115" s="184"/>
      <c r="K1115" s="184"/>
      <c r="L1115" s="605"/>
      <c r="M1115" s="184"/>
      <c r="N1115" s="184"/>
      <c r="O1115" s="184"/>
      <c r="P1115" s="184"/>
      <c r="Q1115" s="184"/>
      <c r="R1115" s="184"/>
      <c r="S1115" s="184"/>
      <c r="AM1115" s="103"/>
      <c r="AN1115" s="103"/>
      <c r="AO1115" s="103"/>
    </row>
    <row r="1116" spans="1:41" s="11" customFormat="1" x14ac:dyDescent="0.25">
      <c r="A1116" s="719"/>
      <c r="B1116" s="28"/>
      <c r="C1116" s="287" t="s">
        <v>1656</v>
      </c>
      <c r="D1116" s="105" t="s">
        <v>27</v>
      </c>
      <c r="E1116" s="608">
        <f t="shared" si="93"/>
        <v>8208</v>
      </c>
      <c r="G1116" s="433">
        <f t="shared" si="94"/>
        <v>1</v>
      </c>
      <c r="H1116" s="221">
        <v>1500</v>
      </c>
      <c r="I1116" s="608">
        <f t="shared" si="95"/>
        <v>8208</v>
      </c>
      <c r="J1116" s="184"/>
      <c r="K1116" s="184"/>
      <c r="L1116" s="605"/>
      <c r="M1116" s="184"/>
      <c r="N1116" s="184"/>
      <c r="O1116" s="184"/>
      <c r="P1116" s="184"/>
      <c r="Q1116" s="184"/>
      <c r="R1116" s="184"/>
      <c r="S1116" s="184"/>
      <c r="AM1116" s="103"/>
      <c r="AN1116" s="103"/>
      <c r="AO1116" s="103"/>
    </row>
    <row r="1117" spans="1:41" s="11" customFormat="1" x14ac:dyDescent="0.25">
      <c r="A1117" s="719"/>
      <c r="B1117" s="28"/>
      <c r="C1117" s="62" t="s">
        <v>1657</v>
      </c>
      <c r="D1117" s="117" t="s">
        <v>27</v>
      </c>
      <c r="E1117" s="607">
        <f t="shared" si="93"/>
        <v>13680.000000000002</v>
      </c>
      <c r="G1117" s="117">
        <f t="shared" si="94"/>
        <v>1</v>
      </c>
      <c r="H1117" s="268">
        <v>2500</v>
      </c>
      <c r="I1117" s="607">
        <f t="shared" si="95"/>
        <v>13680.000000000002</v>
      </c>
      <c r="J1117" s="184"/>
      <c r="K1117" s="184"/>
      <c r="L1117" s="605"/>
      <c r="M1117" s="184"/>
      <c r="N1117" s="184"/>
      <c r="O1117" s="184"/>
      <c r="P1117" s="184"/>
      <c r="Q1117" s="184"/>
      <c r="R1117" s="184"/>
      <c r="S1117" s="184"/>
      <c r="AM1117" s="103"/>
      <c r="AN1117" s="103"/>
      <c r="AO1117" s="103"/>
    </row>
    <row r="1118" spans="1:41" s="11" customFormat="1" x14ac:dyDescent="0.25">
      <c r="A1118" s="719"/>
      <c r="B1118" s="28"/>
      <c r="C1118" s="287" t="s">
        <v>1658</v>
      </c>
      <c r="D1118" s="105" t="s">
        <v>27</v>
      </c>
      <c r="E1118" s="608">
        <f t="shared" si="93"/>
        <v>19152</v>
      </c>
      <c r="G1118" s="433">
        <f t="shared" si="94"/>
        <v>1</v>
      </c>
      <c r="H1118" s="221">
        <v>3500</v>
      </c>
      <c r="I1118" s="608">
        <f t="shared" si="95"/>
        <v>19152</v>
      </c>
      <c r="J1118" s="184"/>
      <c r="K1118" s="184"/>
      <c r="L1118" s="605"/>
      <c r="M1118" s="184"/>
      <c r="N1118" s="184"/>
      <c r="O1118" s="184"/>
      <c r="P1118" s="184"/>
      <c r="Q1118" s="184"/>
      <c r="R1118" s="184"/>
      <c r="S1118" s="184"/>
      <c r="AM1118" s="103"/>
      <c r="AN1118" s="103"/>
      <c r="AO1118" s="103"/>
    </row>
    <row r="1119" spans="1:41" s="11" customFormat="1" x14ac:dyDescent="0.25">
      <c r="A1119" s="719"/>
      <c r="B1119" s="28"/>
      <c r="C1119" s="62" t="s">
        <v>1659</v>
      </c>
      <c r="D1119" s="117" t="s">
        <v>27</v>
      </c>
      <c r="E1119" s="607">
        <f t="shared" si="93"/>
        <v>8755.2000000000007</v>
      </c>
      <c r="G1119" s="117">
        <f t="shared" si="94"/>
        <v>1</v>
      </c>
      <c r="H1119" s="268">
        <v>1600</v>
      </c>
      <c r="I1119" s="607">
        <f t="shared" si="95"/>
        <v>8755.2000000000007</v>
      </c>
      <c r="J1119" s="184"/>
      <c r="K1119" s="184"/>
      <c r="L1119" s="605"/>
      <c r="M1119" s="184"/>
      <c r="N1119" s="184"/>
      <c r="O1119" s="184"/>
      <c r="P1119" s="184"/>
      <c r="Q1119" s="184"/>
      <c r="R1119" s="184"/>
      <c r="S1119" s="184"/>
      <c r="AM1119" s="103"/>
      <c r="AN1119" s="103"/>
      <c r="AO1119" s="103"/>
    </row>
    <row r="1120" spans="1:41" s="11" customFormat="1" x14ac:dyDescent="0.25">
      <c r="A1120" s="719"/>
      <c r="B1120" s="28"/>
      <c r="C1120" s="287" t="s">
        <v>1660</v>
      </c>
      <c r="D1120" s="105" t="s">
        <v>27</v>
      </c>
      <c r="E1120" s="608">
        <f t="shared" si="93"/>
        <v>13680.000000000002</v>
      </c>
      <c r="G1120" s="433">
        <f t="shared" si="94"/>
        <v>1</v>
      </c>
      <c r="H1120" s="221">
        <v>2500</v>
      </c>
      <c r="I1120" s="608">
        <f t="shared" si="95"/>
        <v>13680.000000000002</v>
      </c>
      <c r="J1120" s="184"/>
      <c r="K1120" s="184"/>
      <c r="L1120" s="605"/>
      <c r="M1120" s="184"/>
      <c r="N1120" s="184"/>
      <c r="O1120" s="184"/>
      <c r="P1120" s="184"/>
      <c r="Q1120" s="184"/>
      <c r="R1120" s="184"/>
      <c r="S1120" s="184"/>
      <c r="AM1120" s="103"/>
      <c r="AN1120" s="103"/>
      <c r="AO1120" s="103"/>
    </row>
    <row r="1121" spans="1:41" s="11" customFormat="1" ht="15.75" thickBot="1" x14ac:dyDescent="0.3">
      <c r="A1121" s="720"/>
      <c r="B1121" s="28"/>
      <c r="C1121" s="453" t="s">
        <v>1661</v>
      </c>
      <c r="D1121" s="610" t="s">
        <v>27</v>
      </c>
      <c r="E1121" s="611">
        <f t="shared" si="93"/>
        <v>19152</v>
      </c>
      <c r="G1121" s="610">
        <f t="shared" si="94"/>
        <v>1</v>
      </c>
      <c r="H1121" s="612">
        <v>3500</v>
      </c>
      <c r="I1121" s="611">
        <f t="shared" si="95"/>
        <v>19152</v>
      </c>
      <c r="J1121" s="184"/>
      <c r="K1121" s="184"/>
      <c r="L1121" s="605"/>
      <c r="M1121" s="184"/>
      <c r="N1121" s="184"/>
      <c r="O1121" s="184"/>
      <c r="P1121" s="184"/>
      <c r="Q1121" s="184"/>
      <c r="R1121" s="184"/>
      <c r="S1121" s="184"/>
      <c r="AM1121" s="103"/>
      <c r="AN1121" s="103"/>
      <c r="AO1121" s="103"/>
    </row>
    <row r="1122" spans="1:41" s="11" customFormat="1" x14ac:dyDescent="0.25">
      <c r="A1122" s="718" t="s">
        <v>1662</v>
      </c>
      <c r="B1122" s="28"/>
      <c r="C1122" s="461" t="s">
        <v>1663</v>
      </c>
      <c r="D1122" s="104" t="s">
        <v>27</v>
      </c>
      <c r="E1122" s="613">
        <f t="shared" si="93"/>
        <v>8755.2000000000007</v>
      </c>
      <c r="G1122" s="602">
        <f t="shared" si="94"/>
        <v>1</v>
      </c>
      <c r="H1122" s="220">
        <v>1600</v>
      </c>
      <c r="I1122" s="613">
        <f t="shared" si="95"/>
        <v>8755.2000000000007</v>
      </c>
      <c r="J1122" s="184"/>
      <c r="K1122" s="184"/>
      <c r="L1122" s="605"/>
      <c r="M1122" s="184"/>
      <c r="N1122" s="184"/>
      <c r="O1122" s="184"/>
      <c r="P1122" s="184"/>
      <c r="Q1122" s="184"/>
      <c r="R1122" s="184"/>
      <c r="S1122" s="184"/>
      <c r="AM1122" s="103"/>
      <c r="AN1122" s="103"/>
      <c r="AO1122" s="103"/>
    </row>
    <row r="1123" spans="1:41" s="11" customFormat="1" x14ac:dyDescent="0.25">
      <c r="A1123" s="719"/>
      <c r="B1123" s="28"/>
      <c r="C1123" s="62" t="s">
        <v>1664</v>
      </c>
      <c r="D1123" s="117" t="s">
        <v>27</v>
      </c>
      <c r="E1123" s="607">
        <f t="shared" si="93"/>
        <v>13680.000000000002</v>
      </c>
      <c r="G1123" s="117">
        <f t="shared" si="94"/>
        <v>1</v>
      </c>
      <c r="H1123" s="268">
        <v>2500</v>
      </c>
      <c r="I1123" s="607">
        <f t="shared" si="95"/>
        <v>13680.000000000002</v>
      </c>
      <c r="J1123" s="184"/>
      <c r="K1123" s="184"/>
      <c r="L1123" s="605"/>
      <c r="M1123" s="184"/>
      <c r="N1123" s="184"/>
      <c r="O1123" s="184"/>
      <c r="P1123" s="184"/>
      <c r="Q1123" s="184"/>
      <c r="R1123" s="184"/>
      <c r="S1123" s="184"/>
      <c r="AM1123" s="103"/>
      <c r="AN1123" s="103"/>
      <c r="AO1123" s="103"/>
    </row>
    <row r="1124" spans="1:41" s="11" customFormat="1" x14ac:dyDescent="0.25">
      <c r="A1124" s="719"/>
      <c r="B1124" s="28"/>
      <c r="C1124" s="287" t="s">
        <v>1665</v>
      </c>
      <c r="D1124" s="105" t="s">
        <v>27</v>
      </c>
      <c r="E1124" s="608">
        <f t="shared" si="93"/>
        <v>19152</v>
      </c>
      <c r="G1124" s="433">
        <f t="shared" si="94"/>
        <v>1</v>
      </c>
      <c r="H1124" s="221">
        <v>3500</v>
      </c>
      <c r="I1124" s="608">
        <f t="shared" si="95"/>
        <v>19152</v>
      </c>
      <c r="J1124" s="184"/>
      <c r="K1124" s="184"/>
      <c r="L1124" s="605"/>
      <c r="M1124" s="184"/>
      <c r="N1124" s="184"/>
      <c r="O1124" s="184"/>
      <c r="P1124" s="184"/>
      <c r="Q1124" s="184"/>
      <c r="R1124" s="184"/>
      <c r="S1124" s="184"/>
      <c r="AM1124" s="103"/>
      <c r="AN1124" s="103"/>
      <c r="AO1124" s="103"/>
    </row>
    <row r="1125" spans="1:41" s="11" customFormat="1" x14ac:dyDescent="0.25">
      <c r="A1125" s="719"/>
      <c r="B1125" s="28"/>
      <c r="C1125" s="62" t="s">
        <v>1666</v>
      </c>
      <c r="D1125" s="117" t="s">
        <v>27</v>
      </c>
      <c r="E1125" s="607">
        <f t="shared" si="93"/>
        <v>6840.0000000000009</v>
      </c>
      <c r="G1125" s="117">
        <f t="shared" si="94"/>
        <v>1</v>
      </c>
      <c r="H1125" s="268">
        <v>1250</v>
      </c>
      <c r="I1125" s="607">
        <f t="shared" si="95"/>
        <v>6840.0000000000009</v>
      </c>
      <c r="J1125" s="184"/>
      <c r="K1125" s="184"/>
      <c r="L1125" s="605"/>
      <c r="M1125" s="184"/>
      <c r="N1125" s="184"/>
      <c r="O1125" s="184"/>
      <c r="P1125" s="184"/>
      <c r="Q1125" s="184"/>
      <c r="R1125" s="184"/>
      <c r="S1125" s="184"/>
      <c r="AM1125" s="103"/>
      <c r="AN1125" s="103"/>
      <c r="AO1125" s="103"/>
    </row>
    <row r="1126" spans="1:41" s="11" customFormat="1" x14ac:dyDescent="0.25">
      <c r="A1126" s="719"/>
      <c r="B1126" s="28"/>
      <c r="C1126" s="287" t="s">
        <v>1667</v>
      </c>
      <c r="D1126" s="105" t="s">
        <v>27</v>
      </c>
      <c r="E1126" s="608">
        <f t="shared" si="93"/>
        <v>10944</v>
      </c>
      <c r="G1126" s="433">
        <f t="shared" si="94"/>
        <v>1</v>
      </c>
      <c r="H1126" s="221">
        <v>2000</v>
      </c>
      <c r="I1126" s="608">
        <f t="shared" si="95"/>
        <v>10944</v>
      </c>
      <c r="J1126" s="184"/>
      <c r="K1126" s="184"/>
      <c r="L1126" s="605"/>
      <c r="M1126" s="184"/>
      <c r="N1126" s="184"/>
      <c r="O1126" s="184"/>
      <c r="P1126" s="184"/>
      <c r="Q1126" s="184"/>
      <c r="R1126" s="184"/>
      <c r="S1126" s="184"/>
      <c r="AM1126" s="103"/>
      <c r="AN1126" s="103"/>
      <c r="AO1126" s="103"/>
    </row>
    <row r="1127" spans="1:41" s="11" customFormat="1" x14ac:dyDescent="0.25">
      <c r="A1127" s="719"/>
      <c r="B1127" s="28"/>
      <c r="C1127" s="62" t="s">
        <v>1668</v>
      </c>
      <c r="D1127" s="117" t="s">
        <v>27</v>
      </c>
      <c r="E1127" s="607">
        <f t="shared" si="93"/>
        <v>16416</v>
      </c>
      <c r="G1127" s="117">
        <f t="shared" si="94"/>
        <v>1</v>
      </c>
      <c r="H1127" s="268">
        <v>3000</v>
      </c>
      <c r="I1127" s="607">
        <f t="shared" si="95"/>
        <v>16416</v>
      </c>
      <c r="J1127" s="184"/>
      <c r="K1127" s="184"/>
      <c r="L1127" s="605"/>
      <c r="M1127" s="184"/>
      <c r="N1127" s="184"/>
      <c r="O1127" s="184"/>
      <c r="P1127" s="184"/>
      <c r="Q1127" s="184"/>
      <c r="R1127" s="184"/>
      <c r="S1127" s="184"/>
      <c r="AM1127" s="103"/>
      <c r="AN1127" s="103"/>
      <c r="AO1127" s="103"/>
    </row>
    <row r="1128" spans="1:41" s="11" customFormat="1" x14ac:dyDescent="0.25">
      <c r="A1128" s="719"/>
      <c r="B1128" s="28"/>
      <c r="C1128" s="287" t="s">
        <v>1669</v>
      </c>
      <c r="D1128" s="105" t="s">
        <v>27</v>
      </c>
      <c r="E1128" s="608">
        <f t="shared" si="93"/>
        <v>7660.8</v>
      </c>
      <c r="G1128" s="433">
        <f t="shared" si="94"/>
        <v>1</v>
      </c>
      <c r="H1128" s="221">
        <v>1400</v>
      </c>
      <c r="I1128" s="608">
        <f t="shared" si="95"/>
        <v>7660.8</v>
      </c>
      <c r="J1128" s="184"/>
      <c r="K1128" s="184"/>
      <c r="L1128" s="605"/>
      <c r="M1128" s="184"/>
      <c r="N1128" s="184"/>
      <c r="O1128" s="184"/>
      <c r="P1128" s="184"/>
      <c r="Q1128" s="184"/>
      <c r="R1128" s="184"/>
      <c r="S1128" s="184"/>
      <c r="AM1128" s="103"/>
      <c r="AN1128" s="103"/>
      <c r="AO1128" s="103"/>
    </row>
    <row r="1129" spans="1:41" s="11" customFormat="1" x14ac:dyDescent="0.25">
      <c r="A1129" s="719"/>
      <c r="B1129" s="28"/>
      <c r="C1129" s="62" t="s">
        <v>1671</v>
      </c>
      <c r="D1129" s="117" t="s">
        <v>27</v>
      </c>
      <c r="E1129" s="607">
        <f t="shared" si="93"/>
        <v>9849.6</v>
      </c>
      <c r="G1129" s="117">
        <f t="shared" si="94"/>
        <v>1</v>
      </c>
      <c r="H1129" s="268">
        <v>1800</v>
      </c>
      <c r="I1129" s="607">
        <f t="shared" si="95"/>
        <v>9849.6</v>
      </c>
      <c r="J1129" s="184"/>
      <c r="K1129" s="184"/>
      <c r="L1129" s="605"/>
      <c r="M1129" s="184"/>
      <c r="N1129" s="184"/>
      <c r="O1129" s="184"/>
      <c r="P1129" s="184"/>
      <c r="Q1129" s="184"/>
      <c r="R1129" s="184"/>
      <c r="S1129" s="184"/>
      <c r="AM1129" s="103"/>
      <c r="AN1129" s="103"/>
      <c r="AO1129" s="103"/>
    </row>
    <row r="1130" spans="1:41" s="11" customFormat="1" x14ac:dyDescent="0.25">
      <c r="A1130" s="719"/>
      <c r="B1130" s="28"/>
      <c r="C1130" s="287" t="s">
        <v>1670</v>
      </c>
      <c r="D1130" s="105" t="s">
        <v>27</v>
      </c>
      <c r="E1130" s="608">
        <f t="shared" ref="E1130:E1193" si="96">I1130</f>
        <v>13680.000000000002</v>
      </c>
      <c r="G1130" s="433">
        <f t="shared" ref="G1130:G1193" si="97">COUNT(H1130)</f>
        <v>1</v>
      </c>
      <c r="H1130" s="221">
        <v>2500</v>
      </c>
      <c r="I1130" s="608">
        <f t="shared" ref="I1130:I1193" si="98">H1130*$I$1064</f>
        <v>13680.000000000002</v>
      </c>
      <c r="J1130" s="184"/>
      <c r="K1130" s="184"/>
      <c r="L1130" s="605"/>
      <c r="M1130" s="184"/>
      <c r="N1130" s="184"/>
      <c r="O1130" s="184"/>
      <c r="P1130" s="184"/>
      <c r="Q1130" s="184"/>
      <c r="R1130" s="184"/>
      <c r="S1130" s="184"/>
      <c r="AM1130" s="103"/>
      <c r="AN1130" s="103"/>
      <c r="AO1130" s="103"/>
    </row>
    <row r="1131" spans="1:41" s="11" customFormat="1" x14ac:dyDescent="0.25">
      <c r="A1131" s="719"/>
      <c r="B1131" s="28"/>
      <c r="C1131" s="62" t="s">
        <v>1672</v>
      </c>
      <c r="D1131" s="117" t="s">
        <v>27</v>
      </c>
      <c r="E1131" s="607">
        <f t="shared" si="96"/>
        <v>7660.8</v>
      </c>
      <c r="G1131" s="117">
        <f t="shared" si="97"/>
        <v>1</v>
      </c>
      <c r="H1131" s="268">
        <v>1400</v>
      </c>
      <c r="I1131" s="607">
        <f t="shared" si="98"/>
        <v>7660.8</v>
      </c>
      <c r="J1131" s="184"/>
      <c r="K1131" s="184"/>
      <c r="L1131" s="605"/>
      <c r="M1131" s="184"/>
      <c r="N1131" s="184"/>
      <c r="O1131" s="184"/>
      <c r="P1131" s="184"/>
      <c r="Q1131" s="184"/>
      <c r="R1131" s="184"/>
      <c r="S1131" s="184"/>
      <c r="AM1131" s="103"/>
      <c r="AN1131" s="103"/>
      <c r="AO1131" s="103"/>
    </row>
    <row r="1132" spans="1:41" s="11" customFormat="1" x14ac:dyDescent="0.25">
      <c r="A1132" s="719"/>
      <c r="B1132" s="28"/>
      <c r="C1132" s="287" t="s">
        <v>1673</v>
      </c>
      <c r="D1132" s="105" t="s">
        <v>27</v>
      </c>
      <c r="E1132" s="608">
        <f t="shared" si="96"/>
        <v>10944</v>
      </c>
      <c r="G1132" s="433">
        <f t="shared" si="97"/>
        <v>1</v>
      </c>
      <c r="H1132" s="221">
        <v>2000</v>
      </c>
      <c r="I1132" s="608">
        <f t="shared" si="98"/>
        <v>10944</v>
      </c>
      <c r="J1132" s="184"/>
      <c r="K1132" s="184"/>
      <c r="L1132" s="605"/>
      <c r="M1132" s="184"/>
      <c r="N1132" s="184"/>
      <c r="O1132" s="184"/>
      <c r="P1132" s="184"/>
      <c r="Q1132" s="184"/>
      <c r="R1132" s="184"/>
      <c r="S1132" s="184"/>
      <c r="AM1132" s="103"/>
      <c r="AN1132" s="103"/>
      <c r="AO1132" s="103"/>
    </row>
    <row r="1133" spans="1:41" s="11" customFormat="1" ht="15.75" thickBot="1" x14ac:dyDescent="0.3">
      <c r="A1133" s="720"/>
      <c r="B1133" s="28"/>
      <c r="C1133" s="453" t="s">
        <v>1674</v>
      </c>
      <c r="D1133" s="610" t="s">
        <v>27</v>
      </c>
      <c r="E1133" s="611">
        <f t="shared" si="96"/>
        <v>16416</v>
      </c>
      <c r="G1133" s="610">
        <f t="shared" si="97"/>
        <v>1</v>
      </c>
      <c r="H1133" s="612">
        <v>3000</v>
      </c>
      <c r="I1133" s="611">
        <f t="shared" si="98"/>
        <v>16416</v>
      </c>
      <c r="J1133" s="184"/>
      <c r="K1133" s="184"/>
      <c r="L1133" s="605"/>
      <c r="M1133" s="184"/>
      <c r="N1133" s="184"/>
      <c r="O1133" s="184"/>
      <c r="P1133" s="184"/>
      <c r="Q1133" s="184"/>
      <c r="R1133" s="184"/>
      <c r="S1133" s="184"/>
      <c r="AM1133" s="103"/>
      <c r="AN1133" s="103"/>
      <c r="AO1133" s="103"/>
    </row>
    <row r="1134" spans="1:41" s="11" customFormat="1" x14ac:dyDescent="0.25">
      <c r="A1134" s="718" t="s">
        <v>1675</v>
      </c>
      <c r="B1134" s="28"/>
      <c r="C1134" s="461" t="s">
        <v>1680</v>
      </c>
      <c r="D1134" s="104" t="s">
        <v>27</v>
      </c>
      <c r="E1134" s="613">
        <f t="shared" si="96"/>
        <v>6840.0000000000009</v>
      </c>
      <c r="G1134" s="602">
        <f t="shared" si="97"/>
        <v>1</v>
      </c>
      <c r="H1134" s="220">
        <v>1250</v>
      </c>
      <c r="I1134" s="613">
        <f t="shared" si="98"/>
        <v>6840.0000000000009</v>
      </c>
      <c r="J1134" s="184"/>
      <c r="K1134" s="184"/>
      <c r="L1134" s="605"/>
      <c r="M1134" s="184"/>
      <c r="N1134" s="184"/>
      <c r="O1134" s="184"/>
      <c r="P1134" s="184"/>
      <c r="Q1134" s="184"/>
      <c r="R1134" s="184"/>
      <c r="S1134" s="184"/>
      <c r="AM1134" s="103"/>
      <c r="AN1134" s="103"/>
      <c r="AO1134" s="103"/>
    </row>
    <row r="1135" spans="1:41" s="11" customFormat="1" x14ac:dyDescent="0.25">
      <c r="A1135" s="719"/>
      <c r="B1135" s="28"/>
      <c r="C1135" s="62" t="s">
        <v>1681</v>
      </c>
      <c r="D1135" s="117" t="s">
        <v>27</v>
      </c>
      <c r="E1135" s="607">
        <f t="shared" si="96"/>
        <v>8755.2000000000007</v>
      </c>
      <c r="G1135" s="117">
        <f t="shared" si="97"/>
        <v>1</v>
      </c>
      <c r="H1135" s="268">
        <v>1600</v>
      </c>
      <c r="I1135" s="607">
        <f t="shared" si="98"/>
        <v>8755.2000000000007</v>
      </c>
      <c r="J1135" s="184"/>
      <c r="K1135" s="184"/>
      <c r="L1135" s="605"/>
      <c r="M1135" s="184"/>
      <c r="N1135" s="184"/>
      <c r="O1135" s="184"/>
      <c r="P1135" s="184"/>
      <c r="Q1135" s="184"/>
      <c r="R1135" s="184"/>
      <c r="S1135" s="184"/>
      <c r="AM1135" s="103"/>
      <c r="AN1135" s="103"/>
      <c r="AO1135" s="103"/>
    </row>
    <row r="1136" spans="1:41" s="11" customFormat="1" x14ac:dyDescent="0.25">
      <c r="A1136" s="719"/>
      <c r="B1136" s="28"/>
      <c r="C1136" s="287" t="s">
        <v>1682</v>
      </c>
      <c r="D1136" s="105" t="s">
        <v>27</v>
      </c>
      <c r="E1136" s="608">
        <f t="shared" si="96"/>
        <v>15048.000000000002</v>
      </c>
      <c r="G1136" s="433">
        <f t="shared" si="97"/>
        <v>1</v>
      </c>
      <c r="H1136" s="221">
        <v>2750</v>
      </c>
      <c r="I1136" s="608">
        <f t="shared" si="98"/>
        <v>15048.000000000002</v>
      </c>
      <c r="J1136" s="184"/>
      <c r="K1136" s="184"/>
      <c r="L1136" s="605"/>
      <c r="M1136" s="184"/>
      <c r="N1136" s="184"/>
      <c r="O1136" s="184"/>
      <c r="P1136" s="184"/>
      <c r="Q1136" s="184"/>
      <c r="R1136" s="184"/>
      <c r="S1136" s="184"/>
      <c r="AM1136" s="103"/>
      <c r="AN1136" s="103"/>
      <c r="AO1136" s="103"/>
    </row>
    <row r="1137" spans="1:41" s="11" customFormat="1" x14ac:dyDescent="0.25">
      <c r="A1137" s="719"/>
      <c r="B1137" s="28"/>
      <c r="C1137" s="62" t="s">
        <v>1683</v>
      </c>
      <c r="D1137" s="117" t="s">
        <v>27</v>
      </c>
      <c r="E1137" s="607">
        <f t="shared" si="96"/>
        <v>6019.2000000000007</v>
      </c>
      <c r="G1137" s="117">
        <f t="shared" si="97"/>
        <v>1</v>
      </c>
      <c r="H1137" s="268">
        <v>1100</v>
      </c>
      <c r="I1137" s="607">
        <f t="shared" si="98"/>
        <v>6019.2000000000007</v>
      </c>
      <c r="J1137" s="184"/>
      <c r="K1137" s="184"/>
      <c r="L1137" s="605"/>
      <c r="M1137" s="184"/>
      <c r="N1137" s="184"/>
      <c r="O1137" s="184"/>
      <c r="P1137" s="184"/>
      <c r="Q1137" s="184"/>
      <c r="R1137" s="184"/>
      <c r="S1137" s="184"/>
      <c r="AM1137" s="103"/>
      <c r="AN1137" s="103"/>
      <c r="AO1137" s="103"/>
    </row>
    <row r="1138" spans="1:41" s="11" customFormat="1" x14ac:dyDescent="0.25">
      <c r="A1138" s="719"/>
      <c r="B1138" s="28"/>
      <c r="C1138" s="287" t="s">
        <v>1684</v>
      </c>
      <c r="D1138" s="105" t="s">
        <v>27</v>
      </c>
      <c r="E1138" s="608">
        <f t="shared" si="96"/>
        <v>9576</v>
      </c>
      <c r="G1138" s="433">
        <f t="shared" si="97"/>
        <v>1</v>
      </c>
      <c r="H1138" s="221">
        <v>1750</v>
      </c>
      <c r="I1138" s="608">
        <f t="shared" si="98"/>
        <v>9576</v>
      </c>
      <c r="J1138" s="184"/>
      <c r="K1138" s="184"/>
      <c r="L1138" s="605"/>
      <c r="M1138" s="184"/>
      <c r="N1138" s="184"/>
      <c r="O1138" s="184"/>
      <c r="P1138" s="184"/>
      <c r="Q1138" s="184"/>
      <c r="R1138" s="184"/>
      <c r="S1138" s="184"/>
      <c r="AM1138" s="103"/>
      <c r="AN1138" s="103"/>
      <c r="AO1138" s="103"/>
    </row>
    <row r="1139" spans="1:41" s="11" customFormat="1" x14ac:dyDescent="0.25">
      <c r="A1139" s="719"/>
      <c r="B1139" s="28"/>
      <c r="C1139" s="62" t="s">
        <v>1685</v>
      </c>
      <c r="D1139" s="117" t="s">
        <v>27</v>
      </c>
      <c r="E1139" s="607">
        <f t="shared" si="96"/>
        <v>13680.000000000002</v>
      </c>
      <c r="G1139" s="117">
        <f t="shared" si="97"/>
        <v>1</v>
      </c>
      <c r="H1139" s="268">
        <v>2500</v>
      </c>
      <c r="I1139" s="607">
        <f t="shared" si="98"/>
        <v>13680.000000000002</v>
      </c>
      <c r="J1139" s="184"/>
      <c r="K1139" s="184"/>
      <c r="L1139" s="605"/>
      <c r="M1139" s="184"/>
      <c r="N1139" s="184"/>
      <c r="O1139" s="184"/>
      <c r="P1139" s="184"/>
      <c r="Q1139" s="184"/>
      <c r="R1139" s="184"/>
      <c r="S1139" s="184"/>
      <c r="AM1139" s="103"/>
      <c r="AN1139" s="103"/>
      <c r="AO1139" s="103"/>
    </row>
    <row r="1140" spans="1:41" s="11" customFormat="1" x14ac:dyDescent="0.25">
      <c r="A1140" s="719"/>
      <c r="B1140" s="28"/>
      <c r="C1140" s="287" t="s">
        <v>1686</v>
      </c>
      <c r="D1140" s="105" t="s">
        <v>27</v>
      </c>
      <c r="E1140" s="608">
        <f t="shared" si="96"/>
        <v>5472</v>
      </c>
      <c r="G1140" s="433">
        <f t="shared" si="97"/>
        <v>1</v>
      </c>
      <c r="H1140" s="221">
        <v>1000</v>
      </c>
      <c r="I1140" s="608">
        <f t="shared" si="98"/>
        <v>5472</v>
      </c>
      <c r="J1140" s="184"/>
      <c r="K1140" s="184"/>
      <c r="L1140" s="605"/>
      <c r="M1140" s="184"/>
      <c r="N1140" s="184"/>
      <c r="O1140" s="184"/>
      <c r="P1140" s="184"/>
      <c r="Q1140" s="184"/>
      <c r="R1140" s="184"/>
      <c r="S1140" s="184"/>
      <c r="AM1140" s="103"/>
      <c r="AN1140" s="103"/>
      <c r="AO1140" s="103"/>
    </row>
    <row r="1141" spans="1:41" s="11" customFormat="1" x14ac:dyDescent="0.25">
      <c r="A1141" s="719"/>
      <c r="B1141" s="28"/>
      <c r="C1141" s="62" t="s">
        <v>1687</v>
      </c>
      <c r="D1141" s="117" t="s">
        <v>27</v>
      </c>
      <c r="E1141" s="607">
        <f t="shared" si="96"/>
        <v>8208</v>
      </c>
      <c r="G1141" s="117">
        <f t="shared" si="97"/>
        <v>1</v>
      </c>
      <c r="H1141" s="268">
        <v>1500</v>
      </c>
      <c r="I1141" s="607">
        <f t="shared" si="98"/>
        <v>8208</v>
      </c>
      <c r="J1141" s="184"/>
      <c r="K1141" s="184"/>
      <c r="L1141" s="605"/>
      <c r="M1141" s="184"/>
      <c r="N1141" s="184"/>
      <c r="O1141" s="184"/>
      <c r="P1141" s="184"/>
      <c r="Q1141" s="184"/>
      <c r="R1141" s="184"/>
      <c r="S1141" s="184"/>
      <c r="AM1141" s="103"/>
      <c r="AN1141" s="103"/>
      <c r="AO1141" s="103"/>
    </row>
    <row r="1142" spans="1:41" s="11" customFormat="1" x14ac:dyDescent="0.25">
      <c r="A1142" s="719"/>
      <c r="B1142" s="28"/>
      <c r="C1142" s="287" t="s">
        <v>1688</v>
      </c>
      <c r="D1142" s="105" t="s">
        <v>27</v>
      </c>
      <c r="E1142" s="608">
        <f t="shared" si="96"/>
        <v>10944</v>
      </c>
      <c r="G1142" s="433">
        <f t="shared" si="97"/>
        <v>1</v>
      </c>
      <c r="H1142" s="221">
        <v>2000</v>
      </c>
      <c r="I1142" s="608">
        <f t="shared" si="98"/>
        <v>10944</v>
      </c>
      <c r="J1142" s="184"/>
      <c r="K1142" s="184"/>
      <c r="L1142" s="605"/>
      <c r="M1142" s="184"/>
      <c r="N1142" s="184"/>
      <c r="O1142" s="184"/>
      <c r="P1142" s="184"/>
      <c r="Q1142" s="184"/>
      <c r="R1142" s="184"/>
      <c r="S1142" s="184"/>
      <c r="AM1142" s="103"/>
      <c r="AN1142" s="103"/>
      <c r="AO1142" s="103"/>
    </row>
    <row r="1143" spans="1:41" s="11" customFormat="1" x14ac:dyDescent="0.25">
      <c r="A1143" s="719"/>
      <c r="B1143" s="28"/>
      <c r="C1143" s="62" t="s">
        <v>1689</v>
      </c>
      <c r="D1143" s="117" t="s">
        <v>27</v>
      </c>
      <c r="E1143" s="607">
        <f t="shared" si="96"/>
        <v>4924.8</v>
      </c>
      <c r="G1143" s="117">
        <f t="shared" si="97"/>
        <v>1</v>
      </c>
      <c r="H1143" s="268">
        <v>900</v>
      </c>
      <c r="I1143" s="607">
        <f t="shared" si="98"/>
        <v>4924.8</v>
      </c>
      <c r="J1143" s="184"/>
      <c r="K1143" s="184"/>
      <c r="L1143" s="605"/>
      <c r="M1143" s="184"/>
      <c r="N1143" s="184"/>
      <c r="O1143" s="184"/>
      <c r="P1143" s="184"/>
      <c r="Q1143" s="184"/>
      <c r="R1143" s="184"/>
      <c r="S1143" s="184"/>
      <c r="AM1143" s="103"/>
      <c r="AN1143" s="103"/>
      <c r="AO1143" s="103"/>
    </row>
    <row r="1144" spans="1:41" s="11" customFormat="1" x14ac:dyDescent="0.25">
      <c r="A1144" s="719"/>
      <c r="B1144" s="28"/>
      <c r="C1144" s="287" t="s">
        <v>1690</v>
      </c>
      <c r="D1144" s="105" t="s">
        <v>27</v>
      </c>
      <c r="E1144" s="608">
        <f t="shared" si="96"/>
        <v>6566.4000000000005</v>
      </c>
      <c r="G1144" s="433">
        <f t="shared" si="97"/>
        <v>1</v>
      </c>
      <c r="H1144" s="221">
        <v>1200</v>
      </c>
      <c r="I1144" s="608">
        <f t="shared" si="98"/>
        <v>6566.4000000000005</v>
      </c>
      <c r="J1144" s="184"/>
      <c r="K1144" s="184"/>
      <c r="L1144" s="605"/>
      <c r="M1144" s="184"/>
      <c r="N1144" s="184"/>
      <c r="O1144" s="184"/>
      <c r="P1144" s="184"/>
      <c r="Q1144" s="184"/>
      <c r="R1144" s="184"/>
      <c r="S1144" s="184"/>
      <c r="AM1144" s="103"/>
      <c r="AN1144" s="103"/>
      <c r="AO1144" s="103"/>
    </row>
    <row r="1145" spans="1:41" s="11" customFormat="1" x14ac:dyDescent="0.25">
      <c r="A1145" s="719"/>
      <c r="B1145" s="28"/>
      <c r="C1145" s="62" t="s">
        <v>1691</v>
      </c>
      <c r="D1145" s="117" t="s">
        <v>27</v>
      </c>
      <c r="E1145" s="607">
        <f t="shared" si="96"/>
        <v>9849.6</v>
      </c>
      <c r="G1145" s="117">
        <f t="shared" si="97"/>
        <v>1</v>
      </c>
      <c r="H1145" s="268">
        <v>1800</v>
      </c>
      <c r="I1145" s="607">
        <f t="shared" si="98"/>
        <v>9849.6</v>
      </c>
      <c r="J1145" s="184"/>
      <c r="K1145" s="184"/>
      <c r="L1145" s="605"/>
      <c r="M1145" s="184"/>
      <c r="N1145" s="184"/>
      <c r="O1145" s="184"/>
      <c r="P1145" s="184"/>
      <c r="Q1145" s="184"/>
      <c r="R1145" s="184"/>
      <c r="S1145" s="184"/>
      <c r="AM1145" s="103"/>
      <c r="AN1145" s="103"/>
      <c r="AO1145" s="103"/>
    </row>
    <row r="1146" spans="1:41" s="11" customFormat="1" x14ac:dyDescent="0.25">
      <c r="A1146" s="719"/>
      <c r="B1146" s="28"/>
      <c r="C1146" s="287" t="s">
        <v>1692</v>
      </c>
      <c r="D1146" s="105" t="s">
        <v>27</v>
      </c>
      <c r="E1146" s="608">
        <f t="shared" si="96"/>
        <v>4924.8</v>
      </c>
      <c r="G1146" s="433">
        <f t="shared" si="97"/>
        <v>1</v>
      </c>
      <c r="H1146" s="221">
        <v>900</v>
      </c>
      <c r="I1146" s="608">
        <f t="shared" si="98"/>
        <v>4924.8</v>
      </c>
      <c r="J1146" s="184"/>
      <c r="K1146" s="184"/>
      <c r="L1146" s="605"/>
      <c r="M1146" s="184"/>
      <c r="N1146" s="184"/>
      <c r="O1146" s="184"/>
      <c r="P1146" s="184"/>
      <c r="Q1146" s="184"/>
      <c r="R1146" s="184"/>
      <c r="S1146" s="184"/>
      <c r="AM1146" s="103"/>
      <c r="AN1146" s="103"/>
      <c r="AO1146" s="103"/>
    </row>
    <row r="1147" spans="1:41" s="11" customFormat="1" x14ac:dyDescent="0.25">
      <c r="A1147" s="719"/>
      <c r="B1147" s="28"/>
      <c r="C1147" s="62" t="s">
        <v>1693</v>
      </c>
      <c r="D1147" s="117" t="s">
        <v>27</v>
      </c>
      <c r="E1147" s="607">
        <f t="shared" si="96"/>
        <v>6566.4000000000005</v>
      </c>
      <c r="G1147" s="117">
        <f t="shared" si="97"/>
        <v>1</v>
      </c>
      <c r="H1147" s="268">
        <v>1200</v>
      </c>
      <c r="I1147" s="607">
        <f t="shared" si="98"/>
        <v>6566.4000000000005</v>
      </c>
      <c r="J1147" s="184"/>
      <c r="K1147" s="184"/>
      <c r="L1147" s="605"/>
      <c r="M1147" s="184"/>
      <c r="N1147" s="184"/>
      <c r="O1147" s="184"/>
      <c r="P1147" s="184"/>
      <c r="Q1147" s="184"/>
      <c r="R1147" s="184"/>
      <c r="S1147" s="184"/>
      <c r="AM1147" s="103"/>
      <c r="AN1147" s="103"/>
      <c r="AO1147" s="103"/>
    </row>
    <row r="1148" spans="1:41" s="11" customFormat="1" ht="15.75" thickBot="1" x14ac:dyDescent="0.3">
      <c r="A1148" s="720"/>
      <c r="B1148" s="28"/>
      <c r="C1148" s="288" t="s">
        <v>1694</v>
      </c>
      <c r="D1148" s="106" t="s">
        <v>27</v>
      </c>
      <c r="E1148" s="614">
        <f t="shared" si="96"/>
        <v>9849.6</v>
      </c>
      <c r="G1148" s="443">
        <f t="shared" si="97"/>
        <v>1</v>
      </c>
      <c r="H1148" s="222">
        <v>1800</v>
      </c>
      <c r="I1148" s="614">
        <f t="shared" si="98"/>
        <v>9849.6</v>
      </c>
      <c r="J1148" s="184"/>
      <c r="K1148" s="184"/>
      <c r="L1148" s="605"/>
      <c r="M1148" s="184"/>
      <c r="N1148" s="184"/>
      <c r="O1148" s="184"/>
      <c r="P1148" s="184"/>
      <c r="Q1148" s="184"/>
      <c r="R1148" s="184"/>
      <c r="S1148" s="184"/>
      <c r="AM1148" s="103"/>
      <c r="AN1148" s="103"/>
      <c r="AO1148" s="103"/>
    </row>
    <row r="1149" spans="1:41" s="11" customFormat="1" x14ac:dyDescent="0.25">
      <c r="A1149" s="718" t="s">
        <v>1676</v>
      </c>
      <c r="B1149" s="28"/>
      <c r="C1149" s="511" t="s">
        <v>1695</v>
      </c>
      <c r="D1149" s="275" t="s">
        <v>27</v>
      </c>
      <c r="E1149" s="609">
        <f t="shared" si="96"/>
        <v>10944</v>
      </c>
      <c r="G1149" s="275">
        <f t="shared" si="97"/>
        <v>1</v>
      </c>
      <c r="H1149" s="513">
        <v>2000</v>
      </c>
      <c r="I1149" s="609">
        <f t="shared" si="98"/>
        <v>10944</v>
      </c>
      <c r="J1149" s="184"/>
      <c r="K1149" s="184"/>
      <c r="L1149" s="605"/>
      <c r="M1149" s="184"/>
      <c r="N1149" s="184"/>
      <c r="O1149" s="184"/>
      <c r="P1149" s="184"/>
      <c r="Q1149" s="184"/>
      <c r="R1149" s="184"/>
      <c r="S1149" s="184"/>
      <c r="AM1149" s="103"/>
      <c r="AN1149" s="103"/>
      <c r="AO1149" s="103"/>
    </row>
    <row r="1150" spans="1:41" s="11" customFormat="1" x14ac:dyDescent="0.25">
      <c r="A1150" s="719"/>
      <c r="B1150" s="28"/>
      <c r="C1150" s="287" t="s">
        <v>1696</v>
      </c>
      <c r="D1150" s="105" t="s">
        <v>27</v>
      </c>
      <c r="E1150" s="608">
        <f t="shared" si="96"/>
        <v>15048.000000000002</v>
      </c>
      <c r="G1150" s="433">
        <f t="shared" si="97"/>
        <v>1</v>
      </c>
      <c r="H1150" s="221">
        <v>2750</v>
      </c>
      <c r="I1150" s="608">
        <f t="shared" si="98"/>
        <v>15048.000000000002</v>
      </c>
      <c r="J1150" s="184"/>
      <c r="K1150" s="184"/>
      <c r="L1150" s="605"/>
      <c r="M1150" s="184"/>
      <c r="N1150" s="184"/>
      <c r="O1150" s="184"/>
      <c r="P1150" s="184"/>
      <c r="Q1150" s="184"/>
      <c r="R1150" s="184"/>
      <c r="S1150" s="184"/>
      <c r="AM1150" s="103"/>
      <c r="AN1150" s="103"/>
      <c r="AO1150" s="103"/>
    </row>
    <row r="1151" spans="1:41" s="11" customFormat="1" x14ac:dyDescent="0.25">
      <c r="A1151" s="719"/>
      <c r="B1151" s="28"/>
      <c r="C1151" s="62" t="s">
        <v>1697</v>
      </c>
      <c r="D1151" s="117" t="s">
        <v>27</v>
      </c>
      <c r="E1151" s="607">
        <f t="shared" si="96"/>
        <v>21888</v>
      </c>
      <c r="G1151" s="117">
        <f t="shared" si="97"/>
        <v>1</v>
      </c>
      <c r="H1151" s="268">
        <v>4000</v>
      </c>
      <c r="I1151" s="607">
        <f t="shared" si="98"/>
        <v>21888</v>
      </c>
      <c r="J1151" s="184"/>
      <c r="K1151" s="184"/>
      <c r="L1151" s="605"/>
      <c r="M1151" s="184"/>
      <c r="N1151" s="184"/>
      <c r="O1151" s="184"/>
      <c r="P1151" s="184"/>
      <c r="Q1151" s="184"/>
      <c r="R1151" s="184"/>
      <c r="S1151" s="184"/>
      <c r="AM1151" s="103"/>
      <c r="AN1151" s="103"/>
      <c r="AO1151" s="103"/>
    </row>
    <row r="1152" spans="1:41" s="11" customFormat="1" x14ac:dyDescent="0.25">
      <c r="A1152" s="719"/>
      <c r="B1152" s="28"/>
      <c r="C1152" s="287" t="s">
        <v>1698</v>
      </c>
      <c r="D1152" s="105" t="s">
        <v>27</v>
      </c>
      <c r="E1152" s="608">
        <f t="shared" si="96"/>
        <v>10944</v>
      </c>
      <c r="G1152" s="433">
        <f t="shared" si="97"/>
        <v>1</v>
      </c>
      <c r="H1152" s="221">
        <v>2000</v>
      </c>
      <c r="I1152" s="608">
        <f t="shared" si="98"/>
        <v>10944</v>
      </c>
      <c r="J1152" s="184"/>
      <c r="K1152" s="184"/>
      <c r="L1152" s="605"/>
      <c r="M1152" s="184"/>
      <c r="N1152" s="184"/>
      <c r="O1152" s="184"/>
      <c r="P1152" s="184"/>
      <c r="Q1152" s="184"/>
      <c r="R1152" s="184"/>
      <c r="S1152" s="184"/>
      <c r="AM1152" s="103"/>
      <c r="AN1152" s="103"/>
      <c r="AO1152" s="103"/>
    </row>
    <row r="1153" spans="1:41" s="11" customFormat="1" x14ac:dyDescent="0.25">
      <c r="A1153" s="719"/>
      <c r="B1153" s="28"/>
      <c r="C1153" s="62" t="s">
        <v>1699</v>
      </c>
      <c r="D1153" s="117" t="s">
        <v>27</v>
      </c>
      <c r="E1153" s="607">
        <f t="shared" si="96"/>
        <v>15048.000000000002</v>
      </c>
      <c r="G1153" s="117">
        <f t="shared" si="97"/>
        <v>1</v>
      </c>
      <c r="H1153" s="268">
        <v>2750</v>
      </c>
      <c r="I1153" s="607">
        <f t="shared" si="98"/>
        <v>15048.000000000002</v>
      </c>
      <c r="J1153" s="184"/>
      <c r="K1153" s="184"/>
      <c r="L1153" s="605"/>
      <c r="M1153" s="184"/>
      <c r="N1153" s="184"/>
      <c r="O1153" s="184"/>
      <c r="P1153" s="184"/>
      <c r="Q1153" s="184"/>
      <c r="R1153" s="184"/>
      <c r="S1153" s="184"/>
      <c r="AM1153" s="103"/>
      <c r="AN1153" s="103"/>
      <c r="AO1153" s="103"/>
    </row>
    <row r="1154" spans="1:41" s="11" customFormat="1" x14ac:dyDescent="0.25">
      <c r="A1154" s="719"/>
      <c r="B1154" s="28"/>
      <c r="C1154" s="287" t="s">
        <v>1700</v>
      </c>
      <c r="D1154" s="105" t="s">
        <v>27</v>
      </c>
      <c r="E1154" s="608">
        <f t="shared" si="96"/>
        <v>21888</v>
      </c>
      <c r="G1154" s="433">
        <f t="shared" si="97"/>
        <v>1</v>
      </c>
      <c r="H1154" s="221">
        <v>4000</v>
      </c>
      <c r="I1154" s="608">
        <f t="shared" si="98"/>
        <v>21888</v>
      </c>
      <c r="J1154" s="184"/>
      <c r="K1154" s="184"/>
      <c r="L1154" s="605"/>
      <c r="M1154" s="184"/>
      <c r="N1154" s="184"/>
      <c r="O1154" s="184"/>
      <c r="P1154" s="184"/>
      <c r="Q1154" s="184"/>
      <c r="R1154" s="184"/>
      <c r="S1154" s="184"/>
      <c r="AM1154" s="103"/>
      <c r="AN1154" s="103"/>
      <c r="AO1154" s="103"/>
    </row>
    <row r="1155" spans="1:41" s="11" customFormat="1" x14ac:dyDescent="0.25">
      <c r="A1155" s="719"/>
      <c r="B1155" s="28"/>
      <c r="C1155" s="62" t="s">
        <v>1701</v>
      </c>
      <c r="D1155" s="117" t="s">
        <v>27</v>
      </c>
      <c r="E1155" s="607">
        <f t="shared" si="96"/>
        <v>12312.000000000002</v>
      </c>
      <c r="G1155" s="117">
        <f t="shared" si="97"/>
        <v>1</v>
      </c>
      <c r="H1155" s="268">
        <v>2250</v>
      </c>
      <c r="I1155" s="607">
        <f t="shared" si="98"/>
        <v>12312.000000000002</v>
      </c>
      <c r="J1155" s="184"/>
      <c r="K1155" s="184"/>
      <c r="L1155" s="605"/>
      <c r="M1155" s="184"/>
      <c r="N1155" s="184"/>
      <c r="O1155" s="184"/>
      <c r="P1155" s="184"/>
      <c r="Q1155" s="184"/>
      <c r="R1155" s="184"/>
      <c r="S1155" s="184"/>
      <c r="AM1155" s="103"/>
      <c r="AN1155" s="103"/>
      <c r="AO1155" s="103"/>
    </row>
    <row r="1156" spans="1:41" s="11" customFormat="1" x14ac:dyDescent="0.25">
      <c r="A1156" s="719"/>
      <c r="B1156" s="28"/>
      <c r="C1156" s="287" t="s">
        <v>1702</v>
      </c>
      <c r="D1156" s="105" t="s">
        <v>27</v>
      </c>
      <c r="E1156" s="608">
        <f t="shared" si="96"/>
        <v>17784</v>
      </c>
      <c r="G1156" s="433">
        <f t="shared" si="97"/>
        <v>1</v>
      </c>
      <c r="H1156" s="221">
        <v>3250</v>
      </c>
      <c r="I1156" s="608">
        <f t="shared" si="98"/>
        <v>17784</v>
      </c>
      <c r="J1156" s="184"/>
      <c r="K1156" s="184"/>
      <c r="L1156" s="605"/>
      <c r="M1156" s="184"/>
      <c r="N1156" s="184"/>
      <c r="O1156" s="184"/>
      <c r="P1156" s="184"/>
      <c r="Q1156" s="184"/>
      <c r="R1156" s="184"/>
      <c r="S1156" s="184"/>
      <c r="AM1156" s="103"/>
      <c r="AN1156" s="103"/>
      <c r="AO1156" s="103"/>
    </row>
    <row r="1157" spans="1:41" s="11" customFormat="1" x14ac:dyDescent="0.25">
      <c r="A1157" s="719"/>
      <c r="B1157" s="28"/>
      <c r="C1157" s="62" t="s">
        <v>1703</v>
      </c>
      <c r="D1157" s="117" t="s">
        <v>27</v>
      </c>
      <c r="E1157" s="607">
        <f t="shared" si="96"/>
        <v>24624.000000000004</v>
      </c>
      <c r="G1157" s="117">
        <f t="shared" si="97"/>
        <v>1</v>
      </c>
      <c r="H1157" s="268">
        <v>4500</v>
      </c>
      <c r="I1157" s="607">
        <f t="shared" si="98"/>
        <v>24624.000000000004</v>
      </c>
      <c r="J1157" s="184"/>
      <c r="K1157" s="184"/>
      <c r="L1157" s="605"/>
      <c r="M1157" s="184"/>
      <c r="N1157" s="184"/>
      <c r="O1157" s="184"/>
      <c r="P1157" s="184"/>
      <c r="Q1157" s="184"/>
      <c r="R1157" s="184"/>
      <c r="S1157" s="184"/>
      <c r="AM1157" s="103"/>
      <c r="AN1157" s="103"/>
      <c r="AO1157" s="103"/>
    </row>
    <row r="1158" spans="1:41" s="11" customFormat="1" x14ac:dyDescent="0.25">
      <c r="A1158" s="719"/>
      <c r="B1158" s="28"/>
      <c r="C1158" s="287" t="s">
        <v>1704</v>
      </c>
      <c r="D1158" s="105" t="s">
        <v>27</v>
      </c>
      <c r="E1158" s="608">
        <f t="shared" si="96"/>
        <v>8755.2000000000007</v>
      </c>
      <c r="G1158" s="433">
        <f t="shared" si="97"/>
        <v>1</v>
      </c>
      <c r="H1158" s="221">
        <v>1600</v>
      </c>
      <c r="I1158" s="608">
        <f t="shared" si="98"/>
        <v>8755.2000000000007</v>
      </c>
      <c r="J1158" s="184"/>
      <c r="K1158" s="184"/>
      <c r="L1158" s="605"/>
      <c r="M1158" s="184"/>
      <c r="N1158" s="184"/>
      <c r="O1158" s="184"/>
      <c r="P1158" s="184"/>
      <c r="Q1158" s="184"/>
      <c r="R1158" s="184"/>
      <c r="S1158" s="184"/>
      <c r="AM1158" s="103"/>
      <c r="AN1158" s="103"/>
      <c r="AO1158" s="103"/>
    </row>
    <row r="1159" spans="1:41" s="11" customFormat="1" x14ac:dyDescent="0.25">
      <c r="A1159" s="719"/>
      <c r="B1159" s="28"/>
      <c r="C1159" s="62" t="s">
        <v>1705</v>
      </c>
      <c r="D1159" s="117" t="s">
        <v>27</v>
      </c>
      <c r="E1159" s="607">
        <f t="shared" si="96"/>
        <v>12038.400000000001</v>
      </c>
      <c r="G1159" s="117">
        <f t="shared" si="97"/>
        <v>1</v>
      </c>
      <c r="H1159" s="268">
        <v>2200</v>
      </c>
      <c r="I1159" s="607">
        <f t="shared" si="98"/>
        <v>12038.400000000001</v>
      </c>
      <c r="J1159" s="184"/>
      <c r="K1159" s="184"/>
      <c r="L1159" s="605"/>
      <c r="M1159" s="184"/>
      <c r="N1159" s="184"/>
      <c r="O1159" s="184"/>
      <c r="P1159" s="184"/>
      <c r="Q1159" s="184"/>
      <c r="R1159" s="184"/>
      <c r="S1159" s="184"/>
      <c r="AM1159" s="103"/>
      <c r="AN1159" s="103"/>
      <c r="AO1159" s="103"/>
    </row>
    <row r="1160" spans="1:41" s="11" customFormat="1" x14ac:dyDescent="0.25">
      <c r="A1160" s="719"/>
      <c r="B1160" s="28"/>
      <c r="C1160" s="287" t="s">
        <v>1706</v>
      </c>
      <c r="D1160" s="105" t="s">
        <v>27</v>
      </c>
      <c r="E1160" s="608">
        <f t="shared" si="96"/>
        <v>16416</v>
      </c>
      <c r="G1160" s="433">
        <f t="shared" si="97"/>
        <v>1</v>
      </c>
      <c r="H1160" s="221">
        <v>3000</v>
      </c>
      <c r="I1160" s="608">
        <f t="shared" si="98"/>
        <v>16416</v>
      </c>
      <c r="J1160" s="184"/>
      <c r="K1160" s="184"/>
      <c r="L1160" s="605"/>
      <c r="M1160" s="184"/>
      <c r="N1160" s="184"/>
      <c r="O1160" s="184"/>
      <c r="P1160" s="184"/>
      <c r="Q1160" s="184"/>
      <c r="R1160" s="184"/>
      <c r="S1160" s="184"/>
      <c r="AM1160" s="103"/>
      <c r="AN1160" s="103"/>
      <c r="AO1160" s="103"/>
    </row>
    <row r="1161" spans="1:41" s="11" customFormat="1" x14ac:dyDescent="0.25">
      <c r="A1161" s="719"/>
      <c r="B1161" s="28"/>
      <c r="C1161" s="62" t="s">
        <v>1707</v>
      </c>
      <c r="D1161" s="117" t="s">
        <v>27</v>
      </c>
      <c r="E1161" s="607">
        <f t="shared" si="96"/>
        <v>10944</v>
      </c>
      <c r="G1161" s="117">
        <f t="shared" si="97"/>
        <v>1</v>
      </c>
      <c r="H1161" s="268">
        <v>2000</v>
      </c>
      <c r="I1161" s="607">
        <f t="shared" si="98"/>
        <v>10944</v>
      </c>
      <c r="J1161" s="184"/>
      <c r="K1161" s="184"/>
      <c r="L1161" s="605"/>
      <c r="M1161" s="184"/>
      <c r="N1161" s="184"/>
      <c r="O1161" s="184"/>
      <c r="P1161" s="184"/>
      <c r="Q1161" s="184"/>
      <c r="R1161" s="184"/>
      <c r="S1161" s="184"/>
      <c r="AM1161" s="103"/>
      <c r="AN1161" s="103"/>
      <c r="AO1161" s="103"/>
    </row>
    <row r="1162" spans="1:41" s="11" customFormat="1" x14ac:dyDescent="0.25">
      <c r="A1162" s="719"/>
      <c r="B1162" s="28"/>
      <c r="C1162" s="287" t="s">
        <v>1708</v>
      </c>
      <c r="D1162" s="105" t="s">
        <v>27</v>
      </c>
      <c r="E1162" s="608">
        <f t="shared" si="96"/>
        <v>16416</v>
      </c>
      <c r="G1162" s="433">
        <f t="shared" si="97"/>
        <v>1</v>
      </c>
      <c r="H1162" s="221">
        <v>3000</v>
      </c>
      <c r="I1162" s="608">
        <f t="shared" si="98"/>
        <v>16416</v>
      </c>
      <c r="J1162" s="184"/>
      <c r="K1162" s="184"/>
      <c r="L1162" s="605"/>
      <c r="M1162" s="184"/>
      <c r="N1162" s="184"/>
      <c r="O1162" s="184"/>
      <c r="P1162" s="184"/>
      <c r="Q1162" s="184"/>
      <c r="R1162" s="184"/>
      <c r="S1162" s="184"/>
      <c r="AM1162" s="103"/>
      <c r="AN1162" s="103"/>
      <c r="AO1162" s="103"/>
    </row>
    <row r="1163" spans="1:41" s="11" customFormat="1" x14ac:dyDescent="0.25">
      <c r="A1163" s="719"/>
      <c r="B1163" s="28"/>
      <c r="C1163" s="62" t="s">
        <v>1709</v>
      </c>
      <c r="D1163" s="117" t="s">
        <v>27</v>
      </c>
      <c r="E1163" s="607">
        <f t="shared" si="96"/>
        <v>20520</v>
      </c>
      <c r="G1163" s="117">
        <f t="shared" si="97"/>
        <v>1</v>
      </c>
      <c r="H1163" s="268">
        <v>3750</v>
      </c>
      <c r="I1163" s="607">
        <f t="shared" si="98"/>
        <v>20520</v>
      </c>
      <c r="J1163" s="184"/>
      <c r="K1163" s="184"/>
      <c r="L1163" s="605"/>
      <c r="M1163" s="184"/>
      <c r="N1163" s="184"/>
      <c r="O1163" s="184"/>
      <c r="P1163" s="184"/>
      <c r="Q1163" s="184"/>
      <c r="R1163" s="184"/>
      <c r="S1163" s="184"/>
      <c r="AM1163" s="103"/>
      <c r="AN1163" s="103"/>
      <c r="AO1163" s="103"/>
    </row>
    <row r="1164" spans="1:41" s="11" customFormat="1" x14ac:dyDescent="0.25">
      <c r="A1164" s="719"/>
      <c r="B1164" s="28"/>
      <c r="C1164" s="287" t="s">
        <v>1710</v>
      </c>
      <c r="D1164" s="105" t="s">
        <v>27</v>
      </c>
      <c r="E1164" s="608">
        <f t="shared" si="96"/>
        <v>9576</v>
      </c>
      <c r="G1164" s="433">
        <f t="shared" si="97"/>
        <v>1</v>
      </c>
      <c r="H1164" s="221">
        <v>1750</v>
      </c>
      <c r="I1164" s="608">
        <f t="shared" si="98"/>
        <v>9576</v>
      </c>
      <c r="J1164" s="184"/>
      <c r="K1164" s="184"/>
      <c r="L1164" s="605"/>
      <c r="M1164" s="184"/>
      <c r="N1164" s="184"/>
      <c r="O1164" s="184"/>
      <c r="P1164" s="184"/>
      <c r="Q1164" s="184"/>
      <c r="R1164" s="184"/>
      <c r="S1164" s="184"/>
      <c r="AM1164" s="103"/>
      <c r="AN1164" s="103"/>
      <c r="AO1164" s="103"/>
    </row>
    <row r="1165" spans="1:41" s="11" customFormat="1" x14ac:dyDescent="0.25">
      <c r="A1165" s="719"/>
      <c r="B1165" s="28"/>
      <c r="C1165" s="62" t="s">
        <v>1711</v>
      </c>
      <c r="D1165" s="117" t="s">
        <v>27</v>
      </c>
      <c r="E1165" s="607">
        <f t="shared" si="96"/>
        <v>12038.400000000001</v>
      </c>
      <c r="G1165" s="117">
        <f t="shared" si="97"/>
        <v>1</v>
      </c>
      <c r="H1165" s="268">
        <v>2200</v>
      </c>
      <c r="I1165" s="607">
        <f t="shared" si="98"/>
        <v>12038.400000000001</v>
      </c>
      <c r="J1165" s="184"/>
      <c r="K1165" s="184"/>
      <c r="L1165" s="605"/>
      <c r="M1165" s="184"/>
      <c r="N1165" s="184"/>
      <c r="O1165" s="184"/>
      <c r="P1165" s="184"/>
      <c r="Q1165" s="184"/>
      <c r="R1165" s="184"/>
      <c r="S1165" s="184"/>
      <c r="AM1165" s="103"/>
      <c r="AN1165" s="103"/>
      <c r="AO1165" s="103"/>
    </row>
    <row r="1166" spans="1:41" s="11" customFormat="1" x14ac:dyDescent="0.25">
      <c r="A1166" s="719"/>
      <c r="B1166" s="28"/>
      <c r="C1166" s="287" t="s">
        <v>1712</v>
      </c>
      <c r="D1166" s="105" t="s">
        <v>27</v>
      </c>
      <c r="E1166" s="608">
        <f t="shared" si="96"/>
        <v>16416</v>
      </c>
      <c r="G1166" s="433">
        <f t="shared" si="97"/>
        <v>1</v>
      </c>
      <c r="H1166" s="221">
        <v>3000</v>
      </c>
      <c r="I1166" s="608">
        <f t="shared" si="98"/>
        <v>16416</v>
      </c>
      <c r="J1166" s="184"/>
      <c r="K1166" s="184"/>
      <c r="L1166" s="605"/>
      <c r="M1166" s="184"/>
      <c r="N1166" s="184"/>
      <c r="O1166" s="184"/>
      <c r="P1166" s="184"/>
      <c r="Q1166" s="184"/>
      <c r="R1166" s="184"/>
      <c r="S1166" s="184"/>
      <c r="AM1166" s="103"/>
      <c r="AN1166" s="103"/>
      <c r="AO1166" s="103"/>
    </row>
    <row r="1167" spans="1:41" s="11" customFormat="1" x14ac:dyDescent="0.25">
      <c r="A1167" s="719"/>
      <c r="B1167" s="28"/>
      <c r="C1167" s="62" t="s">
        <v>1713</v>
      </c>
      <c r="D1167" s="117" t="s">
        <v>27</v>
      </c>
      <c r="E1167" s="607">
        <f t="shared" si="96"/>
        <v>10944</v>
      </c>
      <c r="G1167" s="117">
        <f t="shared" si="97"/>
        <v>1</v>
      </c>
      <c r="H1167" s="268">
        <v>2000</v>
      </c>
      <c r="I1167" s="607">
        <f t="shared" si="98"/>
        <v>10944</v>
      </c>
      <c r="J1167" s="184"/>
      <c r="K1167" s="184"/>
      <c r="L1167" s="605"/>
      <c r="M1167" s="184"/>
      <c r="N1167" s="184"/>
      <c r="O1167" s="184"/>
      <c r="P1167" s="184"/>
      <c r="Q1167" s="184"/>
      <c r="R1167" s="184"/>
      <c r="S1167" s="184"/>
      <c r="AM1167" s="103"/>
      <c r="AN1167" s="103"/>
      <c r="AO1167" s="103"/>
    </row>
    <row r="1168" spans="1:41" s="11" customFormat="1" x14ac:dyDescent="0.25">
      <c r="A1168" s="719"/>
      <c r="B1168" s="28"/>
      <c r="C1168" s="287" t="s">
        <v>1714</v>
      </c>
      <c r="D1168" s="105" t="s">
        <v>27</v>
      </c>
      <c r="E1168" s="608">
        <f t="shared" si="96"/>
        <v>15048.000000000002</v>
      </c>
      <c r="G1168" s="433">
        <f t="shared" si="97"/>
        <v>1</v>
      </c>
      <c r="H1168" s="221">
        <v>2750</v>
      </c>
      <c r="I1168" s="608">
        <f t="shared" si="98"/>
        <v>15048.000000000002</v>
      </c>
      <c r="J1168" s="184"/>
      <c r="K1168" s="184"/>
      <c r="L1168" s="605"/>
      <c r="M1168" s="184"/>
      <c r="N1168" s="184"/>
      <c r="O1168" s="184"/>
      <c r="P1168" s="184"/>
      <c r="Q1168" s="184"/>
      <c r="R1168" s="184"/>
      <c r="S1168" s="184"/>
      <c r="AM1168" s="103"/>
      <c r="AN1168" s="103"/>
      <c r="AO1168" s="103"/>
    </row>
    <row r="1169" spans="1:41" s="11" customFormat="1" x14ac:dyDescent="0.25">
      <c r="A1169" s="719"/>
      <c r="B1169" s="28"/>
      <c r="C1169" s="62" t="s">
        <v>1715</v>
      </c>
      <c r="D1169" s="117" t="s">
        <v>27</v>
      </c>
      <c r="E1169" s="607">
        <f t="shared" si="96"/>
        <v>17784</v>
      </c>
      <c r="G1169" s="117">
        <f t="shared" si="97"/>
        <v>1</v>
      </c>
      <c r="H1169" s="268">
        <v>3250</v>
      </c>
      <c r="I1169" s="607">
        <f t="shared" si="98"/>
        <v>17784</v>
      </c>
      <c r="J1169" s="184"/>
      <c r="K1169" s="184"/>
      <c r="L1169" s="605"/>
      <c r="M1169" s="184"/>
      <c r="N1169" s="184"/>
      <c r="O1169" s="184"/>
      <c r="P1169" s="184"/>
      <c r="Q1169" s="184"/>
      <c r="R1169" s="184"/>
      <c r="S1169" s="184"/>
      <c r="AM1169" s="103"/>
      <c r="AN1169" s="103"/>
      <c r="AO1169" s="103"/>
    </row>
    <row r="1170" spans="1:41" s="11" customFormat="1" x14ac:dyDescent="0.25">
      <c r="A1170" s="719"/>
      <c r="B1170" s="28"/>
      <c r="C1170" s="287" t="s">
        <v>1716</v>
      </c>
      <c r="D1170" s="105" t="s">
        <v>27</v>
      </c>
      <c r="E1170" s="608">
        <f t="shared" si="96"/>
        <v>6840.0000000000009</v>
      </c>
      <c r="G1170" s="433">
        <f t="shared" si="97"/>
        <v>1</v>
      </c>
      <c r="H1170" s="221">
        <v>1250</v>
      </c>
      <c r="I1170" s="608">
        <f t="shared" si="98"/>
        <v>6840.0000000000009</v>
      </c>
      <c r="J1170" s="184"/>
      <c r="K1170" s="184"/>
      <c r="L1170" s="605"/>
      <c r="M1170" s="184"/>
      <c r="N1170" s="184"/>
      <c r="O1170" s="184"/>
      <c r="P1170" s="184"/>
      <c r="Q1170" s="184"/>
      <c r="R1170" s="184"/>
      <c r="S1170" s="184"/>
      <c r="AM1170" s="103"/>
      <c r="AN1170" s="103"/>
      <c r="AO1170" s="103"/>
    </row>
    <row r="1171" spans="1:41" s="11" customFormat="1" x14ac:dyDescent="0.25">
      <c r="A1171" s="719"/>
      <c r="B1171" s="28"/>
      <c r="C1171" s="62" t="s">
        <v>1717</v>
      </c>
      <c r="D1171" s="117" t="s">
        <v>27</v>
      </c>
      <c r="E1171" s="607">
        <f t="shared" si="96"/>
        <v>8208</v>
      </c>
      <c r="G1171" s="117">
        <f t="shared" si="97"/>
        <v>1</v>
      </c>
      <c r="H1171" s="268">
        <v>1500</v>
      </c>
      <c r="I1171" s="607">
        <f t="shared" si="98"/>
        <v>8208</v>
      </c>
      <c r="J1171" s="184"/>
      <c r="K1171" s="184"/>
      <c r="L1171" s="605"/>
      <c r="M1171" s="184"/>
      <c r="N1171" s="184"/>
      <c r="O1171" s="184"/>
      <c r="P1171" s="184"/>
      <c r="Q1171" s="184"/>
      <c r="R1171" s="184"/>
      <c r="S1171" s="184"/>
      <c r="AM1171" s="103"/>
      <c r="AN1171" s="103"/>
      <c r="AO1171" s="103"/>
    </row>
    <row r="1172" spans="1:41" s="11" customFormat="1" x14ac:dyDescent="0.25">
      <c r="A1172" s="719"/>
      <c r="B1172" s="28"/>
      <c r="C1172" s="287" t="s">
        <v>1718</v>
      </c>
      <c r="D1172" s="105" t="s">
        <v>27</v>
      </c>
      <c r="E1172" s="608">
        <f t="shared" si="96"/>
        <v>12312.000000000002</v>
      </c>
      <c r="G1172" s="433">
        <f t="shared" si="97"/>
        <v>1</v>
      </c>
      <c r="H1172" s="221">
        <v>2250</v>
      </c>
      <c r="I1172" s="608">
        <f t="shared" si="98"/>
        <v>12312.000000000002</v>
      </c>
      <c r="J1172" s="184"/>
      <c r="K1172" s="184"/>
      <c r="L1172" s="605"/>
      <c r="M1172" s="184"/>
      <c r="N1172" s="184"/>
      <c r="O1172" s="184"/>
      <c r="P1172" s="184"/>
      <c r="Q1172" s="184"/>
      <c r="R1172" s="184"/>
      <c r="S1172" s="184"/>
      <c r="AM1172" s="103"/>
      <c r="AN1172" s="103"/>
      <c r="AO1172" s="103"/>
    </row>
    <row r="1173" spans="1:41" s="11" customFormat="1" x14ac:dyDescent="0.25">
      <c r="A1173" s="719"/>
      <c r="B1173" s="28"/>
      <c r="C1173" s="62" t="s">
        <v>1719</v>
      </c>
      <c r="D1173" s="117" t="s">
        <v>27</v>
      </c>
      <c r="E1173" s="607">
        <f t="shared" si="96"/>
        <v>8208</v>
      </c>
      <c r="G1173" s="117">
        <f t="shared" si="97"/>
        <v>1</v>
      </c>
      <c r="H1173" s="268">
        <v>1500</v>
      </c>
      <c r="I1173" s="607">
        <f t="shared" si="98"/>
        <v>8208</v>
      </c>
      <c r="J1173" s="184"/>
      <c r="K1173" s="184"/>
      <c r="L1173" s="605"/>
      <c r="M1173" s="184"/>
      <c r="N1173" s="184"/>
      <c r="O1173" s="184"/>
      <c r="P1173" s="184"/>
      <c r="Q1173" s="184"/>
      <c r="R1173" s="184"/>
      <c r="S1173" s="184"/>
      <c r="AM1173" s="103"/>
      <c r="AN1173" s="103"/>
      <c r="AO1173" s="103"/>
    </row>
    <row r="1174" spans="1:41" s="11" customFormat="1" x14ac:dyDescent="0.25">
      <c r="A1174" s="719"/>
      <c r="B1174" s="28"/>
      <c r="C1174" s="287" t="s">
        <v>1720</v>
      </c>
      <c r="D1174" s="105" t="s">
        <v>27</v>
      </c>
      <c r="E1174" s="608">
        <f t="shared" si="96"/>
        <v>10944</v>
      </c>
      <c r="G1174" s="433">
        <f t="shared" si="97"/>
        <v>1</v>
      </c>
      <c r="H1174" s="221">
        <v>2000</v>
      </c>
      <c r="I1174" s="608">
        <f t="shared" si="98"/>
        <v>10944</v>
      </c>
      <c r="J1174" s="184"/>
      <c r="K1174" s="184"/>
      <c r="L1174" s="605"/>
      <c r="M1174" s="184"/>
      <c r="N1174" s="184"/>
      <c r="O1174" s="184"/>
      <c r="P1174" s="184"/>
      <c r="Q1174" s="184"/>
      <c r="R1174" s="184"/>
      <c r="S1174" s="184"/>
      <c r="AM1174" s="103"/>
      <c r="AN1174" s="103"/>
      <c r="AO1174" s="103"/>
    </row>
    <row r="1175" spans="1:41" s="11" customFormat="1" x14ac:dyDescent="0.25">
      <c r="A1175" s="719"/>
      <c r="B1175" s="28"/>
      <c r="C1175" s="62" t="s">
        <v>1721</v>
      </c>
      <c r="D1175" s="117" t="s">
        <v>27</v>
      </c>
      <c r="E1175" s="607">
        <f t="shared" si="96"/>
        <v>13680.000000000002</v>
      </c>
      <c r="G1175" s="117">
        <f t="shared" si="97"/>
        <v>1</v>
      </c>
      <c r="H1175" s="268">
        <v>2500</v>
      </c>
      <c r="I1175" s="607">
        <f t="shared" si="98"/>
        <v>13680.000000000002</v>
      </c>
      <c r="J1175" s="184"/>
      <c r="K1175" s="184"/>
      <c r="L1175" s="605"/>
      <c r="M1175" s="184"/>
      <c r="N1175" s="184"/>
      <c r="O1175" s="184"/>
      <c r="P1175" s="184"/>
      <c r="Q1175" s="184"/>
      <c r="R1175" s="184"/>
      <c r="S1175" s="184"/>
      <c r="AM1175" s="103"/>
      <c r="AN1175" s="103"/>
      <c r="AO1175" s="103"/>
    </row>
    <row r="1176" spans="1:41" s="11" customFormat="1" x14ac:dyDescent="0.25">
      <c r="A1176" s="719"/>
      <c r="B1176" s="28"/>
      <c r="C1176" s="287" t="s">
        <v>1722</v>
      </c>
      <c r="D1176" s="105" t="s">
        <v>27</v>
      </c>
      <c r="E1176" s="608">
        <f t="shared" si="96"/>
        <v>9576</v>
      </c>
      <c r="G1176" s="433">
        <f t="shared" si="97"/>
        <v>1</v>
      </c>
      <c r="H1176" s="221">
        <v>1750</v>
      </c>
      <c r="I1176" s="608">
        <f t="shared" si="98"/>
        <v>9576</v>
      </c>
      <c r="J1176" s="184"/>
      <c r="K1176" s="184"/>
      <c r="L1176" s="605"/>
      <c r="M1176" s="184"/>
      <c r="N1176" s="184"/>
      <c r="O1176" s="184"/>
      <c r="P1176" s="184"/>
      <c r="Q1176" s="184"/>
      <c r="R1176" s="184"/>
      <c r="S1176" s="184"/>
      <c r="AM1176" s="103"/>
      <c r="AN1176" s="103"/>
      <c r="AO1176" s="103"/>
    </row>
    <row r="1177" spans="1:41" s="11" customFormat="1" x14ac:dyDescent="0.25">
      <c r="A1177" s="719"/>
      <c r="B1177" s="28"/>
      <c r="C1177" s="62" t="s">
        <v>1723</v>
      </c>
      <c r="D1177" s="117" t="s">
        <v>27</v>
      </c>
      <c r="E1177" s="607">
        <f t="shared" si="96"/>
        <v>15048.000000000002</v>
      </c>
      <c r="G1177" s="117">
        <f t="shared" si="97"/>
        <v>1</v>
      </c>
      <c r="H1177" s="268">
        <v>2750</v>
      </c>
      <c r="I1177" s="607">
        <f t="shared" si="98"/>
        <v>15048.000000000002</v>
      </c>
      <c r="J1177" s="184"/>
      <c r="K1177" s="184"/>
      <c r="L1177" s="605"/>
      <c r="M1177" s="184"/>
      <c r="N1177" s="184"/>
      <c r="O1177" s="184"/>
      <c r="P1177" s="184"/>
      <c r="Q1177" s="184"/>
      <c r="R1177" s="184"/>
      <c r="S1177" s="184"/>
      <c r="AM1177" s="103"/>
      <c r="AN1177" s="103"/>
      <c r="AO1177" s="103"/>
    </row>
    <row r="1178" spans="1:41" s="11" customFormat="1" x14ac:dyDescent="0.25">
      <c r="A1178" s="719"/>
      <c r="B1178" s="28"/>
      <c r="C1178" s="287" t="s">
        <v>1724</v>
      </c>
      <c r="D1178" s="105" t="s">
        <v>27</v>
      </c>
      <c r="E1178" s="608">
        <f t="shared" si="96"/>
        <v>19152</v>
      </c>
      <c r="G1178" s="433">
        <f t="shared" si="97"/>
        <v>1</v>
      </c>
      <c r="H1178" s="221">
        <v>3500</v>
      </c>
      <c r="I1178" s="608">
        <f t="shared" si="98"/>
        <v>19152</v>
      </c>
      <c r="J1178" s="184"/>
      <c r="K1178" s="184"/>
      <c r="L1178" s="605"/>
      <c r="M1178" s="184"/>
      <c r="N1178" s="184"/>
      <c r="O1178" s="184"/>
      <c r="P1178" s="184"/>
      <c r="Q1178" s="184"/>
      <c r="R1178" s="184"/>
      <c r="S1178" s="184"/>
      <c r="AM1178" s="103"/>
      <c r="AN1178" s="103"/>
      <c r="AO1178" s="103"/>
    </row>
    <row r="1179" spans="1:41" s="11" customFormat="1" x14ac:dyDescent="0.25">
      <c r="A1179" s="719"/>
      <c r="B1179" s="28"/>
      <c r="C1179" s="62" t="s">
        <v>1725</v>
      </c>
      <c r="D1179" s="117" t="s">
        <v>27</v>
      </c>
      <c r="E1179" s="607">
        <f t="shared" si="96"/>
        <v>9576</v>
      </c>
      <c r="G1179" s="117">
        <f t="shared" si="97"/>
        <v>1</v>
      </c>
      <c r="H1179" s="268">
        <v>1750</v>
      </c>
      <c r="I1179" s="607">
        <f t="shared" si="98"/>
        <v>9576</v>
      </c>
      <c r="J1179" s="184"/>
      <c r="K1179" s="184"/>
      <c r="L1179" s="605"/>
      <c r="M1179" s="184"/>
      <c r="N1179" s="184"/>
      <c r="O1179" s="184"/>
      <c r="P1179" s="184"/>
      <c r="Q1179" s="184"/>
      <c r="R1179" s="184"/>
      <c r="S1179" s="184"/>
      <c r="AM1179" s="103"/>
      <c r="AN1179" s="103"/>
      <c r="AO1179" s="103"/>
    </row>
    <row r="1180" spans="1:41" s="11" customFormat="1" x14ac:dyDescent="0.25">
      <c r="A1180" s="719"/>
      <c r="B1180" s="28"/>
      <c r="C1180" s="287" t="s">
        <v>1726</v>
      </c>
      <c r="D1180" s="105" t="s">
        <v>27</v>
      </c>
      <c r="E1180" s="608">
        <f t="shared" si="96"/>
        <v>13680.000000000002</v>
      </c>
      <c r="G1180" s="433">
        <f t="shared" si="97"/>
        <v>1</v>
      </c>
      <c r="H1180" s="221">
        <v>2500</v>
      </c>
      <c r="I1180" s="608">
        <f t="shared" si="98"/>
        <v>13680.000000000002</v>
      </c>
      <c r="J1180" s="184"/>
      <c r="K1180" s="184"/>
      <c r="L1180" s="605"/>
      <c r="M1180" s="184"/>
      <c r="N1180" s="184"/>
      <c r="O1180" s="184"/>
      <c r="P1180" s="184"/>
      <c r="Q1180" s="184"/>
      <c r="R1180" s="184"/>
      <c r="S1180" s="184"/>
      <c r="AM1180" s="103"/>
      <c r="AN1180" s="103"/>
      <c r="AO1180" s="103"/>
    </row>
    <row r="1181" spans="1:41" s="11" customFormat="1" x14ac:dyDescent="0.25">
      <c r="A1181" s="719"/>
      <c r="B1181" s="28"/>
      <c r="C1181" s="62" t="s">
        <v>1727</v>
      </c>
      <c r="D1181" s="117" t="s">
        <v>27</v>
      </c>
      <c r="E1181" s="607">
        <f t="shared" si="96"/>
        <v>19152</v>
      </c>
      <c r="G1181" s="117">
        <f t="shared" si="97"/>
        <v>1</v>
      </c>
      <c r="H1181" s="268">
        <v>3500</v>
      </c>
      <c r="I1181" s="607">
        <f t="shared" si="98"/>
        <v>19152</v>
      </c>
      <c r="J1181" s="184"/>
      <c r="K1181" s="184"/>
      <c r="L1181" s="605"/>
      <c r="M1181" s="184"/>
      <c r="N1181" s="184"/>
      <c r="O1181" s="184"/>
      <c r="P1181" s="184"/>
      <c r="Q1181" s="184"/>
      <c r="R1181" s="184"/>
      <c r="S1181" s="184"/>
      <c r="AM1181" s="103"/>
      <c r="AN1181" s="103"/>
      <c r="AO1181" s="103"/>
    </row>
    <row r="1182" spans="1:41" s="11" customFormat="1" x14ac:dyDescent="0.25">
      <c r="A1182" s="719"/>
      <c r="B1182" s="28"/>
      <c r="C1182" s="287" t="s">
        <v>1728</v>
      </c>
      <c r="D1182" s="105" t="s">
        <v>27</v>
      </c>
      <c r="E1182" s="608">
        <f t="shared" si="96"/>
        <v>6566.4000000000005</v>
      </c>
      <c r="G1182" s="433">
        <f t="shared" si="97"/>
        <v>1</v>
      </c>
      <c r="H1182" s="221">
        <v>1200</v>
      </c>
      <c r="I1182" s="608">
        <f t="shared" si="98"/>
        <v>6566.4000000000005</v>
      </c>
      <c r="J1182" s="184"/>
      <c r="K1182" s="184"/>
      <c r="L1182" s="605"/>
      <c r="M1182" s="184"/>
      <c r="N1182" s="184"/>
      <c r="O1182" s="184"/>
      <c r="P1182" s="184"/>
      <c r="Q1182" s="184"/>
      <c r="R1182" s="184"/>
      <c r="S1182" s="184"/>
      <c r="AM1182" s="103"/>
      <c r="AN1182" s="103"/>
      <c r="AO1182" s="103"/>
    </row>
    <row r="1183" spans="1:41" s="11" customFormat="1" x14ac:dyDescent="0.25">
      <c r="A1183" s="719"/>
      <c r="B1183" s="28"/>
      <c r="C1183" s="62" t="s">
        <v>1729</v>
      </c>
      <c r="D1183" s="117" t="s">
        <v>27</v>
      </c>
      <c r="E1183" s="607">
        <f t="shared" si="96"/>
        <v>8208</v>
      </c>
      <c r="G1183" s="117">
        <f t="shared" si="97"/>
        <v>1</v>
      </c>
      <c r="H1183" s="268">
        <v>1500</v>
      </c>
      <c r="I1183" s="607">
        <f t="shared" si="98"/>
        <v>8208</v>
      </c>
      <c r="J1183" s="184"/>
      <c r="K1183" s="184"/>
      <c r="L1183" s="605"/>
      <c r="M1183" s="184"/>
      <c r="N1183" s="184"/>
      <c r="O1183" s="184"/>
      <c r="P1183" s="184"/>
      <c r="Q1183" s="184"/>
      <c r="R1183" s="184"/>
      <c r="S1183" s="184"/>
      <c r="AM1183" s="103"/>
      <c r="AN1183" s="103"/>
      <c r="AO1183" s="103"/>
    </row>
    <row r="1184" spans="1:41" s="11" customFormat="1" x14ac:dyDescent="0.25">
      <c r="A1184" s="719"/>
      <c r="B1184" s="28"/>
      <c r="C1184" s="287" t="s">
        <v>1730</v>
      </c>
      <c r="D1184" s="105" t="s">
        <v>27</v>
      </c>
      <c r="E1184" s="608">
        <f t="shared" si="96"/>
        <v>10944</v>
      </c>
      <c r="G1184" s="433">
        <f t="shared" si="97"/>
        <v>1</v>
      </c>
      <c r="H1184" s="221">
        <v>2000</v>
      </c>
      <c r="I1184" s="608">
        <f t="shared" si="98"/>
        <v>10944</v>
      </c>
      <c r="J1184" s="184"/>
      <c r="K1184" s="184"/>
      <c r="L1184" s="605"/>
      <c r="M1184" s="184"/>
      <c r="N1184" s="184"/>
      <c r="O1184" s="184"/>
      <c r="P1184" s="184"/>
      <c r="Q1184" s="184"/>
      <c r="R1184" s="184"/>
      <c r="S1184" s="184"/>
      <c r="AM1184" s="103"/>
      <c r="AN1184" s="103"/>
      <c r="AO1184" s="103"/>
    </row>
    <row r="1185" spans="1:41" s="11" customFormat="1" x14ac:dyDescent="0.25">
      <c r="A1185" s="719"/>
      <c r="B1185" s="28"/>
      <c r="C1185" s="62" t="s">
        <v>1731</v>
      </c>
      <c r="D1185" s="117" t="s">
        <v>27</v>
      </c>
      <c r="E1185" s="607">
        <f t="shared" si="96"/>
        <v>8208</v>
      </c>
      <c r="G1185" s="117">
        <f t="shared" si="97"/>
        <v>1</v>
      </c>
      <c r="H1185" s="268">
        <v>1500</v>
      </c>
      <c r="I1185" s="607">
        <f t="shared" si="98"/>
        <v>8208</v>
      </c>
      <c r="J1185" s="184"/>
      <c r="K1185" s="184"/>
      <c r="L1185" s="605"/>
      <c r="M1185" s="184"/>
      <c r="N1185" s="184"/>
      <c r="O1185" s="184"/>
      <c r="P1185" s="184"/>
      <c r="Q1185" s="184"/>
      <c r="R1185" s="184"/>
      <c r="S1185" s="184"/>
      <c r="AM1185" s="103"/>
      <c r="AN1185" s="103"/>
      <c r="AO1185" s="103"/>
    </row>
    <row r="1186" spans="1:41" s="11" customFormat="1" x14ac:dyDescent="0.25">
      <c r="A1186" s="719"/>
      <c r="B1186" s="28"/>
      <c r="C1186" s="287" t="s">
        <v>1732</v>
      </c>
      <c r="D1186" s="105" t="s">
        <v>27</v>
      </c>
      <c r="E1186" s="608">
        <f t="shared" si="96"/>
        <v>10944</v>
      </c>
      <c r="G1186" s="433">
        <f t="shared" si="97"/>
        <v>1</v>
      </c>
      <c r="H1186" s="221">
        <v>2000</v>
      </c>
      <c r="I1186" s="608">
        <f t="shared" si="98"/>
        <v>10944</v>
      </c>
      <c r="J1186" s="184"/>
      <c r="K1186" s="184"/>
      <c r="L1186" s="605"/>
      <c r="M1186" s="184"/>
      <c r="N1186" s="184"/>
      <c r="O1186" s="184"/>
      <c r="P1186" s="184"/>
      <c r="Q1186" s="184"/>
      <c r="R1186" s="184"/>
      <c r="S1186" s="184"/>
      <c r="AM1186" s="103"/>
      <c r="AN1186" s="103"/>
      <c r="AO1186" s="103"/>
    </row>
    <row r="1187" spans="1:41" s="11" customFormat="1" x14ac:dyDescent="0.25">
      <c r="A1187" s="719"/>
      <c r="B1187" s="28"/>
      <c r="C1187" s="62" t="s">
        <v>1733</v>
      </c>
      <c r="D1187" s="117" t="s">
        <v>27</v>
      </c>
      <c r="E1187" s="607">
        <f t="shared" si="96"/>
        <v>13680.000000000002</v>
      </c>
      <c r="G1187" s="117">
        <f t="shared" si="97"/>
        <v>1</v>
      </c>
      <c r="H1187" s="268">
        <v>2500</v>
      </c>
      <c r="I1187" s="607">
        <f t="shared" si="98"/>
        <v>13680.000000000002</v>
      </c>
      <c r="J1187" s="184"/>
      <c r="K1187" s="184"/>
      <c r="L1187" s="605"/>
      <c r="M1187" s="184"/>
      <c r="N1187" s="184"/>
      <c r="O1187" s="184"/>
      <c r="P1187" s="184"/>
      <c r="Q1187" s="184"/>
      <c r="R1187" s="184"/>
      <c r="S1187" s="184"/>
      <c r="AM1187" s="103"/>
      <c r="AN1187" s="103"/>
      <c r="AO1187" s="103"/>
    </row>
    <row r="1188" spans="1:41" s="11" customFormat="1" x14ac:dyDescent="0.25">
      <c r="A1188" s="719"/>
      <c r="B1188" s="28"/>
      <c r="C1188" s="287" t="s">
        <v>1734</v>
      </c>
      <c r="D1188" s="105" t="s">
        <v>27</v>
      </c>
      <c r="E1188" s="608">
        <f t="shared" si="96"/>
        <v>4924.8</v>
      </c>
      <c r="G1188" s="433">
        <f t="shared" si="97"/>
        <v>1</v>
      </c>
      <c r="H1188" s="221">
        <v>900</v>
      </c>
      <c r="I1188" s="608">
        <f t="shared" si="98"/>
        <v>4924.8</v>
      </c>
      <c r="J1188" s="184"/>
      <c r="K1188" s="184"/>
      <c r="L1188" s="605"/>
      <c r="M1188" s="184"/>
      <c r="N1188" s="184"/>
      <c r="O1188" s="184"/>
      <c r="P1188" s="184"/>
      <c r="Q1188" s="184"/>
      <c r="R1188" s="184"/>
      <c r="S1188" s="184"/>
      <c r="AM1188" s="103"/>
      <c r="AN1188" s="103"/>
      <c r="AO1188" s="103"/>
    </row>
    <row r="1189" spans="1:41" s="11" customFormat="1" x14ac:dyDescent="0.25">
      <c r="A1189" s="719"/>
      <c r="B1189" s="28"/>
      <c r="C1189" s="62" t="s">
        <v>1735</v>
      </c>
      <c r="D1189" s="117" t="s">
        <v>27</v>
      </c>
      <c r="E1189" s="607">
        <f t="shared" si="96"/>
        <v>6019.2000000000007</v>
      </c>
      <c r="G1189" s="117">
        <f t="shared" si="97"/>
        <v>1</v>
      </c>
      <c r="H1189" s="268">
        <v>1100</v>
      </c>
      <c r="I1189" s="607">
        <f t="shared" si="98"/>
        <v>6019.2000000000007</v>
      </c>
      <c r="J1189" s="184"/>
      <c r="K1189" s="184"/>
      <c r="L1189" s="605"/>
      <c r="M1189" s="184"/>
      <c r="N1189" s="184"/>
      <c r="O1189" s="184"/>
      <c r="P1189" s="184"/>
      <c r="Q1189" s="184"/>
      <c r="R1189" s="184"/>
      <c r="S1189" s="184"/>
      <c r="AM1189" s="103"/>
      <c r="AN1189" s="103"/>
      <c r="AO1189" s="103"/>
    </row>
    <row r="1190" spans="1:41" s="11" customFormat="1" x14ac:dyDescent="0.25">
      <c r="A1190" s="719"/>
      <c r="B1190" s="28"/>
      <c r="C1190" s="287" t="s">
        <v>1736</v>
      </c>
      <c r="D1190" s="105" t="s">
        <v>27</v>
      </c>
      <c r="E1190" s="608">
        <f t="shared" si="96"/>
        <v>8208</v>
      </c>
      <c r="G1190" s="433">
        <f t="shared" si="97"/>
        <v>1</v>
      </c>
      <c r="H1190" s="221">
        <v>1500</v>
      </c>
      <c r="I1190" s="608">
        <f t="shared" si="98"/>
        <v>8208</v>
      </c>
      <c r="J1190" s="184"/>
      <c r="K1190" s="184"/>
      <c r="L1190" s="605"/>
      <c r="M1190" s="184"/>
      <c r="N1190" s="184"/>
      <c r="O1190" s="184"/>
      <c r="P1190" s="184"/>
      <c r="Q1190" s="184"/>
      <c r="R1190" s="184"/>
      <c r="S1190" s="184"/>
      <c r="AM1190" s="103"/>
      <c r="AN1190" s="103"/>
      <c r="AO1190" s="103"/>
    </row>
    <row r="1191" spans="1:41" s="11" customFormat="1" x14ac:dyDescent="0.25">
      <c r="A1191" s="719"/>
      <c r="B1191" s="28"/>
      <c r="C1191" s="62" t="s">
        <v>1737</v>
      </c>
      <c r="D1191" s="117" t="s">
        <v>27</v>
      </c>
      <c r="E1191" s="607">
        <f t="shared" si="96"/>
        <v>4377.6000000000004</v>
      </c>
      <c r="G1191" s="117">
        <f t="shared" si="97"/>
        <v>1</v>
      </c>
      <c r="H1191" s="268">
        <v>800</v>
      </c>
      <c r="I1191" s="607">
        <f t="shared" si="98"/>
        <v>4377.6000000000004</v>
      </c>
      <c r="J1191" s="184"/>
      <c r="K1191" s="184"/>
      <c r="L1191" s="605"/>
      <c r="M1191" s="184"/>
      <c r="N1191" s="184"/>
      <c r="O1191" s="184"/>
      <c r="P1191" s="184"/>
      <c r="Q1191" s="184"/>
      <c r="R1191" s="184"/>
      <c r="S1191" s="184"/>
      <c r="AM1191" s="103"/>
      <c r="AN1191" s="103"/>
      <c r="AO1191" s="103"/>
    </row>
    <row r="1192" spans="1:41" s="11" customFormat="1" x14ac:dyDescent="0.25">
      <c r="A1192" s="719"/>
      <c r="B1192" s="28"/>
      <c r="C1192" s="287" t="s">
        <v>1738</v>
      </c>
      <c r="D1192" s="105" t="s">
        <v>27</v>
      </c>
      <c r="E1192" s="608">
        <f t="shared" si="96"/>
        <v>6019.2000000000007</v>
      </c>
      <c r="G1192" s="433">
        <f t="shared" si="97"/>
        <v>1</v>
      </c>
      <c r="H1192" s="221">
        <v>1100</v>
      </c>
      <c r="I1192" s="608">
        <f t="shared" si="98"/>
        <v>6019.2000000000007</v>
      </c>
      <c r="J1192" s="184"/>
      <c r="K1192" s="184"/>
      <c r="L1192" s="605"/>
      <c r="M1192" s="184"/>
      <c r="N1192" s="184"/>
      <c r="O1192" s="184"/>
      <c r="P1192" s="184"/>
      <c r="Q1192" s="184"/>
      <c r="R1192" s="184"/>
      <c r="S1192" s="184"/>
      <c r="AM1192" s="103"/>
      <c r="AN1192" s="103"/>
      <c r="AO1192" s="103"/>
    </row>
    <row r="1193" spans="1:41" s="11" customFormat="1" x14ac:dyDescent="0.25">
      <c r="A1193" s="719"/>
      <c r="B1193" s="28"/>
      <c r="C1193" s="62" t="s">
        <v>1739</v>
      </c>
      <c r="D1193" s="117" t="s">
        <v>27</v>
      </c>
      <c r="E1193" s="607">
        <f t="shared" si="96"/>
        <v>8208</v>
      </c>
      <c r="G1193" s="117">
        <f t="shared" si="97"/>
        <v>1</v>
      </c>
      <c r="H1193" s="268">
        <v>1500</v>
      </c>
      <c r="I1193" s="607">
        <f t="shared" si="98"/>
        <v>8208</v>
      </c>
      <c r="J1193" s="184"/>
      <c r="K1193" s="184"/>
      <c r="L1193" s="605"/>
      <c r="M1193" s="184"/>
      <c r="N1193" s="184"/>
      <c r="O1193" s="184"/>
      <c r="P1193" s="184"/>
      <c r="Q1193" s="184"/>
      <c r="R1193" s="184"/>
      <c r="S1193" s="184"/>
      <c r="AM1193" s="103"/>
      <c r="AN1193" s="103"/>
      <c r="AO1193" s="103"/>
    </row>
    <row r="1194" spans="1:41" s="11" customFormat="1" x14ac:dyDescent="0.25">
      <c r="A1194" s="719"/>
      <c r="B1194" s="28"/>
      <c r="C1194" s="287" t="s">
        <v>1740</v>
      </c>
      <c r="D1194" s="105" t="s">
        <v>27</v>
      </c>
      <c r="E1194" s="608">
        <f t="shared" ref="E1194:E1257" si="99">I1194</f>
        <v>5472</v>
      </c>
      <c r="G1194" s="433">
        <f t="shared" ref="G1194:G1257" si="100">COUNT(H1194)</f>
        <v>1</v>
      </c>
      <c r="H1194" s="221">
        <v>1000</v>
      </c>
      <c r="I1194" s="608">
        <f t="shared" ref="I1194:I1257" si="101">H1194*$I$1064</f>
        <v>5472</v>
      </c>
      <c r="J1194" s="184"/>
      <c r="K1194" s="184"/>
      <c r="L1194" s="605"/>
      <c r="M1194" s="184"/>
      <c r="N1194" s="184"/>
      <c r="O1194" s="184"/>
      <c r="P1194" s="184"/>
      <c r="Q1194" s="184"/>
      <c r="R1194" s="184"/>
      <c r="S1194" s="184"/>
      <c r="AM1194" s="103"/>
      <c r="AN1194" s="103"/>
      <c r="AO1194" s="103"/>
    </row>
    <row r="1195" spans="1:41" s="11" customFormat="1" x14ac:dyDescent="0.25">
      <c r="A1195" s="719"/>
      <c r="B1195" s="28"/>
      <c r="C1195" s="62" t="s">
        <v>1741</v>
      </c>
      <c r="D1195" s="117" t="s">
        <v>27</v>
      </c>
      <c r="E1195" s="607">
        <f t="shared" si="99"/>
        <v>6566.4000000000005</v>
      </c>
      <c r="G1195" s="117">
        <f t="shared" si="100"/>
        <v>1</v>
      </c>
      <c r="H1195" s="268">
        <v>1200</v>
      </c>
      <c r="I1195" s="607">
        <f t="shared" si="101"/>
        <v>6566.4000000000005</v>
      </c>
      <c r="J1195" s="184"/>
      <c r="K1195" s="184"/>
      <c r="L1195" s="605"/>
      <c r="M1195" s="184"/>
      <c r="N1195" s="184"/>
      <c r="O1195" s="184"/>
      <c r="P1195" s="184"/>
      <c r="Q1195" s="184"/>
      <c r="R1195" s="184"/>
      <c r="S1195" s="184"/>
      <c r="AM1195" s="103"/>
      <c r="AN1195" s="103"/>
      <c r="AO1195" s="103"/>
    </row>
    <row r="1196" spans="1:41" s="11" customFormat="1" ht="15.75" thickBot="1" x14ac:dyDescent="0.3">
      <c r="A1196" s="720"/>
      <c r="B1196" s="28"/>
      <c r="C1196" s="288" t="s">
        <v>1742</v>
      </c>
      <c r="D1196" s="106" t="s">
        <v>27</v>
      </c>
      <c r="E1196" s="614">
        <f t="shared" si="99"/>
        <v>9576</v>
      </c>
      <c r="G1196" s="443">
        <f t="shared" si="100"/>
        <v>1</v>
      </c>
      <c r="H1196" s="222">
        <v>1750</v>
      </c>
      <c r="I1196" s="614">
        <f t="shared" si="101"/>
        <v>9576</v>
      </c>
      <c r="J1196" s="184"/>
      <c r="K1196" s="184"/>
      <c r="L1196" s="605"/>
      <c r="M1196" s="184"/>
      <c r="N1196" s="184"/>
      <c r="O1196" s="184"/>
      <c r="P1196" s="184"/>
      <c r="Q1196" s="184"/>
      <c r="R1196" s="184"/>
      <c r="S1196" s="184"/>
      <c r="AM1196" s="103"/>
      <c r="AN1196" s="103"/>
      <c r="AO1196" s="103"/>
    </row>
    <row r="1197" spans="1:41" s="11" customFormat="1" x14ac:dyDescent="0.25">
      <c r="A1197" s="718" t="s">
        <v>1677</v>
      </c>
      <c r="B1197" s="28"/>
      <c r="C1197" s="511" t="s">
        <v>1743</v>
      </c>
      <c r="D1197" s="275" t="s">
        <v>27</v>
      </c>
      <c r="E1197" s="609">
        <f t="shared" si="99"/>
        <v>6840.0000000000009</v>
      </c>
      <c r="G1197" s="275">
        <f t="shared" si="100"/>
        <v>1</v>
      </c>
      <c r="H1197" s="513">
        <v>1250</v>
      </c>
      <c r="I1197" s="609">
        <f t="shared" si="101"/>
        <v>6840.0000000000009</v>
      </c>
      <c r="J1197" s="184"/>
      <c r="K1197" s="184"/>
      <c r="L1197" s="605"/>
      <c r="M1197" s="184"/>
      <c r="N1197" s="184"/>
      <c r="O1197" s="184"/>
      <c r="P1197" s="184"/>
      <c r="Q1197" s="184"/>
      <c r="R1197" s="184"/>
      <c r="S1197" s="184"/>
      <c r="AM1197" s="103"/>
      <c r="AN1197" s="103"/>
      <c r="AO1197" s="103"/>
    </row>
    <row r="1198" spans="1:41" s="11" customFormat="1" x14ac:dyDescent="0.25">
      <c r="A1198" s="719"/>
      <c r="B1198" s="28"/>
      <c r="C1198" s="287" t="s">
        <v>1744</v>
      </c>
      <c r="D1198" s="105" t="s">
        <v>27</v>
      </c>
      <c r="E1198" s="608">
        <f t="shared" si="99"/>
        <v>10944</v>
      </c>
      <c r="G1198" s="433">
        <f t="shared" si="100"/>
        <v>1</v>
      </c>
      <c r="H1198" s="221">
        <v>2000</v>
      </c>
      <c r="I1198" s="608">
        <f t="shared" si="101"/>
        <v>10944</v>
      </c>
      <c r="J1198" s="184"/>
      <c r="K1198" s="184"/>
      <c r="L1198" s="605"/>
      <c r="M1198" s="184"/>
      <c r="N1198" s="184"/>
      <c r="O1198" s="184"/>
      <c r="P1198" s="184"/>
      <c r="Q1198" s="184"/>
      <c r="R1198" s="184"/>
      <c r="S1198" s="184"/>
      <c r="AM1198" s="103"/>
      <c r="AN1198" s="103"/>
      <c r="AO1198" s="103"/>
    </row>
    <row r="1199" spans="1:41" s="11" customFormat="1" x14ac:dyDescent="0.25">
      <c r="A1199" s="719"/>
      <c r="B1199" s="28"/>
      <c r="C1199" s="62" t="s">
        <v>1745</v>
      </c>
      <c r="D1199" s="117" t="s">
        <v>27</v>
      </c>
      <c r="E1199" s="607">
        <f t="shared" si="99"/>
        <v>13680.000000000002</v>
      </c>
      <c r="G1199" s="117">
        <f t="shared" si="100"/>
        <v>1</v>
      </c>
      <c r="H1199" s="268">
        <v>2500</v>
      </c>
      <c r="I1199" s="607">
        <f t="shared" si="101"/>
        <v>13680.000000000002</v>
      </c>
      <c r="J1199" s="184"/>
      <c r="K1199" s="184"/>
      <c r="L1199" s="605"/>
      <c r="M1199" s="184"/>
      <c r="N1199" s="184"/>
      <c r="O1199" s="184"/>
      <c r="P1199" s="184"/>
      <c r="Q1199" s="184"/>
      <c r="R1199" s="184"/>
      <c r="S1199" s="184"/>
      <c r="AM1199" s="103"/>
      <c r="AN1199" s="103"/>
      <c r="AO1199" s="103"/>
    </row>
    <row r="1200" spans="1:41" s="11" customFormat="1" x14ac:dyDescent="0.25">
      <c r="A1200" s="719"/>
      <c r="B1200" s="28"/>
      <c r="C1200" s="287" t="s">
        <v>1746</v>
      </c>
      <c r="D1200" s="105" t="s">
        <v>54</v>
      </c>
      <c r="E1200" s="608">
        <f t="shared" si="99"/>
        <v>8755.2000000000007</v>
      </c>
      <c r="G1200" s="433">
        <f t="shared" si="100"/>
        <v>1</v>
      </c>
      <c r="H1200" s="221">
        <v>1600</v>
      </c>
      <c r="I1200" s="608">
        <f t="shared" si="101"/>
        <v>8755.2000000000007</v>
      </c>
      <c r="J1200" s="184"/>
      <c r="K1200" s="184"/>
      <c r="L1200" s="605"/>
      <c r="M1200" s="184"/>
      <c r="N1200" s="184"/>
      <c r="O1200" s="184"/>
      <c r="P1200" s="184"/>
      <c r="Q1200" s="184"/>
      <c r="R1200" s="184"/>
      <c r="S1200" s="184"/>
      <c r="AM1200" s="103"/>
      <c r="AN1200" s="103"/>
      <c r="AO1200" s="103"/>
    </row>
    <row r="1201" spans="1:41" s="11" customFormat="1" x14ac:dyDescent="0.25">
      <c r="A1201" s="719"/>
      <c r="B1201" s="28"/>
      <c r="C1201" s="62" t="s">
        <v>1747</v>
      </c>
      <c r="D1201" s="117" t="s">
        <v>56</v>
      </c>
      <c r="E1201" s="607">
        <f t="shared" si="99"/>
        <v>13132.800000000001</v>
      </c>
      <c r="G1201" s="117">
        <f t="shared" si="100"/>
        <v>1</v>
      </c>
      <c r="H1201" s="268">
        <v>2400</v>
      </c>
      <c r="I1201" s="607">
        <f t="shared" si="101"/>
        <v>13132.800000000001</v>
      </c>
      <c r="J1201" s="184"/>
      <c r="K1201" s="184"/>
      <c r="L1201" s="605"/>
      <c r="M1201" s="184"/>
      <c r="N1201" s="184"/>
      <c r="O1201" s="184"/>
      <c r="P1201" s="184"/>
      <c r="Q1201" s="184"/>
      <c r="R1201" s="184"/>
      <c r="S1201" s="184"/>
      <c r="AM1201" s="103"/>
      <c r="AN1201" s="103"/>
      <c r="AO1201" s="103"/>
    </row>
    <row r="1202" spans="1:41" s="11" customFormat="1" x14ac:dyDescent="0.25">
      <c r="A1202" s="719"/>
      <c r="B1202" s="28"/>
      <c r="C1202" s="287" t="s">
        <v>1748</v>
      </c>
      <c r="D1202" s="105" t="s">
        <v>58</v>
      </c>
      <c r="E1202" s="608">
        <f t="shared" si="99"/>
        <v>16416</v>
      </c>
      <c r="G1202" s="433">
        <f t="shared" si="100"/>
        <v>1</v>
      </c>
      <c r="H1202" s="221">
        <v>3000</v>
      </c>
      <c r="I1202" s="608">
        <f t="shared" si="101"/>
        <v>16416</v>
      </c>
      <c r="J1202" s="184"/>
      <c r="K1202" s="184"/>
      <c r="L1202" s="605"/>
      <c r="M1202" s="184"/>
      <c r="N1202" s="184"/>
      <c r="O1202" s="184"/>
      <c r="P1202" s="184"/>
      <c r="Q1202" s="184"/>
      <c r="R1202" s="184"/>
      <c r="S1202" s="184"/>
      <c r="AM1202" s="103"/>
      <c r="AN1202" s="103"/>
      <c r="AO1202" s="103"/>
    </row>
    <row r="1203" spans="1:41" s="11" customFormat="1" x14ac:dyDescent="0.25">
      <c r="A1203" s="719"/>
      <c r="B1203" s="28"/>
      <c r="C1203" s="62" t="s">
        <v>1749</v>
      </c>
      <c r="D1203" s="117" t="s">
        <v>40</v>
      </c>
      <c r="E1203" s="607">
        <f t="shared" si="99"/>
        <v>8755.2000000000007</v>
      </c>
      <c r="G1203" s="117">
        <f t="shared" si="100"/>
        <v>1</v>
      </c>
      <c r="H1203" s="268">
        <v>1600</v>
      </c>
      <c r="I1203" s="607">
        <f t="shared" si="101"/>
        <v>8755.2000000000007</v>
      </c>
      <c r="J1203" s="184"/>
      <c r="K1203" s="184"/>
      <c r="L1203" s="605"/>
      <c r="M1203" s="184"/>
      <c r="N1203" s="184"/>
      <c r="O1203" s="184"/>
      <c r="P1203" s="184"/>
      <c r="Q1203" s="184"/>
      <c r="R1203" s="184"/>
      <c r="S1203" s="184"/>
      <c r="AM1203" s="103"/>
      <c r="AN1203" s="103"/>
      <c r="AO1203" s="103"/>
    </row>
    <row r="1204" spans="1:41" s="11" customFormat="1" x14ac:dyDescent="0.25">
      <c r="A1204" s="719"/>
      <c r="B1204" s="28"/>
      <c r="C1204" s="287" t="s">
        <v>1750</v>
      </c>
      <c r="D1204" s="105" t="s">
        <v>42</v>
      </c>
      <c r="E1204" s="608">
        <f t="shared" si="99"/>
        <v>13680.000000000002</v>
      </c>
      <c r="G1204" s="433">
        <f t="shared" si="100"/>
        <v>1</v>
      </c>
      <c r="H1204" s="221">
        <v>2500</v>
      </c>
      <c r="I1204" s="608">
        <f t="shared" si="101"/>
        <v>13680.000000000002</v>
      </c>
      <c r="J1204" s="184"/>
      <c r="K1204" s="184"/>
      <c r="L1204" s="605"/>
      <c r="M1204" s="184"/>
      <c r="N1204" s="184"/>
      <c r="O1204" s="184"/>
      <c r="P1204" s="184"/>
      <c r="Q1204" s="184"/>
      <c r="R1204" s="184"/>
      <c r="S1204" s="184"/>
      <c r="AM1204" s="103"/>
      <c r="AN1204" s="103"/>
      <c r="AO1204" s="103"/>
    </row>
    <row r="1205" spans="1:41" s="11" customFormat="1" x14ac:dyDescent="0.25">
      <c r="A1205" s="719"/>
      <c r="B1205" s="28"/>
      <c r="C1205" s="62" t="s">
        <v>1751</v>
      </c>
      <c r="D1205" s="117" t="s">
        <v>44</v>
      </c>
      <c r="E1205" s="607">
        <f t="shared" si="99"/>
        <v>19152</v>
      </c>
      <c r="G1205" s="117">
        <f t="shared" si="100"/>
        <v>1</v>
      </c>
      <c r="H1205" s="268">
        <v>3500</v>
      </c>
      <c r="I1205" s="607">
        <f t="shared" si="101"/>
        <v>19152</v>
      </c>
      <c r="J1205" s="184"/>
      <c r="K1205" s="184"/>
      <c r="L1205" s="605"/>
      <c r="M1205" s="184"/>
      <c r="N1205" s="184"/>
      <c r="O1205" s="184"/>
      <c r="P1205" s="184"/>
      <c r="Q1205" s="184"/>
      <c r="R1205" s="184"/>
      <c r="S1205" s="184"/>
      <c r="AM1205" s="103"/>
      <c r="AN1205" s="103"/>
      <c r="AO1205" s="103"/>
    </row>
    <row r="1206" spans="1:41" s="11" customFormat="1" x14ac:dyDescent="0.25">
      <c r="A1206" s="719"/>
      <c r="B1206" s="28"/>
      <c r="C1206" s="287" t="s">
        <v>1752</v>
      </c>
      <c r="D1206" s="105" t="s">
        <v>47</v>
      </c>
      <c r="E1206" s="608">
        <f t="shared" si="99"/>
        <v>6840.0000000000009</v>
      </c>
      <c r="G1206" s="433">
        <f t="shared" si="100"/>
        <v>1</v>
      </c>
      <c r="H1206" s="221">
        <v>1250</v>
      </c>
      <c r="I1206" s="608">
        <f t="shared" si="101"/>
        <v>6840.0000000000009</v>
      </c>
      <c r="J1206" s="184"/>
      <c r="K1206" s="184"/>
      <c r="L1206" s="605"/>
      <c r="M1206" s="184"/>
      <c r="N1206" s="184"/>
      <c r="O1206" s="184"/>
      <c r="P1206" s="184"/>
      <c r="Q1206" s="184"/>
      <c r="R1206" s="184"/>
      <c r="S1206" s="184"/>
      <c r="AM1206" s="103"/>
      <c r="AN1206" s="103"/>
      <c r="AO1206" s="103"/>
    </row>
    <row r="1207" spans="1:41" s="11" customFormat="1" x14ac:dyDescent="0.25">
      <c r="A1207" s="719"/>
      <c r="B1207" s="28"/>
      <c r="C1207" s="62" t="s">
        <v>1753</v>
      </c>
      <c r="D1207" s="117" t="s">
        <v>49</v>
      </c>
      <c r="E1207" s="607">
        <f t="shared" si="99"/>
        <v>9849.6</v>
      </c>
      <c r="G1207" s="117">
        <f t="shared" si="100"/>
        <v>1</v>
      </c>
      <c r="H1207" s="268">
        <v>1800</v>
      </c>
      <c r="I1207" s="607">
        <f t="shared" si="101"/>
        <v>9849.6</v>
      </c>
      <c r="J1207" s="184"/>
      <c r="K1207" s="184"/>
      <c r="L1207" s="605"/>
      <c r="M1207" s="184"/>
      <c r="N1207" s="184"/>
      <c r="O1207" s="184"/>
      <c r="P1207" s="184"/>
      <c r="Q1207" s="184"/>
      <c r="R1207" s="184"/>
      <c r="S1207" s="184"/>
      <c r="AM1207" s="103"/>
      <c r="AN1207" s="103"/>
      <c r="AO1207" s="103"/>
    </row>
    <row r="1208" spans="1:41" s="11" customFormat="1" x14ac:dyDescent="0.25">
      <c r="A1208" s="719"/>
      <c r="B1208" s="28"/>
      <c r="C1208" s="287" t="s">
        <v>1754</v>
      </c>
      <c r="D1208" s="105" t="s">
        <v>51</v>
      </c>
      <c r="E1208" s="608">
        <f t="shared" si="99"/>
        <v>13680.000000000002</v>
      </c>
      <c r="G1208" s="433">
        <f t="shared" si="100"/>
        <v>1</v>
      </c>
      <c r="H1208" s="221">
        <v>2500</v>
      </c>
      <c r="I1208" s="608">
        <f t="shared" si="101"/>
        <v>13680.000000000002</v>
      </c>
      <c r="J1208" s="184"/>
      <c r="K1208" s="184"/>
      <c r="L1208" s="605"/>
      <c r="M1208" s="184"/>
      <c r="N1208" s="184"/>
      <c r="O1208" s="184"/>
      <c r="P1208" s="184"/>
      <c r="Q1208" s="184"/>
      <c r="R1208" s="184"/>
      <c r="S1208" s="184"/>
      <c r="AM1208" s="103"/>
      <c r="AN1208" s="103"/>
      <c r="AO1208" s="103"/>
    </row>
    <row r="1209" spans="1:41" s="11" customFormat="1" x14ac:dyDescent="0.25">
      <c r="A1209" s="719"/>
      <c r="B1209" s="28"/>
      <c r="C1209" s="62" t="s">
        <v>1755</v>
      </c>
      <c r="D1209" s="117" t="s">
        <v>27</v>
      </c>
      <c r="E1209" s="607">
        <f t="shared" si="99"/>
        <v>12038.400000000001</v>
      </c>
      <c r="G1209" s="117">
        <f t="shared" si="100"/>
        <v>1</v>
      </c>
      <c r="H1209" s="268">
        <v>2200</v>
      </c>
      <c r="I1209" s="607">
        <f t="shared" si="101"/>
        <v>12038.400000000001</v>
      </c>
      <c r="J1209" s="184"/>
      <c r="K1209" s="184"/>
      <c r="L1209" s="605"/>
      <c r="M1209" s="184"/>
      <c r="N1209" s="184"/>
      <c r="O1209" s="184"/>
      <c r="P1209" s="184"/>
      <c r="Q1209" s="184"/>
      <c r="R1209" s="184"/>
      <c r="S1209" s="184"/>
      <c r="AM1209" s="103"/>
      <c r="AN1209" s="103"/>
      <c r="AO1209" s="103"/>
    </row>
    <row r="1210" spans="1:41" s="11" customFormat="1" x14ac:dyDescent="0.25">
      <c r="A1210" s="719"/>
      <c r="B1210" s="28"/>
      <c r="C1210" s="287" t="s">
        <v>1756</v>
      </c>
      <c r="D1210" s="105" t="s">
        <v>92</v>
      </c>
      <c r="E1210" s="608">
        <f t="shared" si="99"/>
        <v>16416</v>
      </c>
      <c r="G1210" s="433">
        <f t="shared" si="100"/>
        <v>1</v>
      </c>
      <c r="H1210" s="221">
        <v>3000</v>
      </c>
      <c r="I1210" s="608">
        <f t="shared" si="101"/>
        <v>16416</v>
      </c>
      <c r="J1210" s="184"/>
      <c r="K1210" s="184"/>
      <c r="L1210" s="605"/>
      <c r="M1210" s="184"/>
      <c r="N1210" s="184"/>
      <c r="O1210" s="184"/>
      <c r="P1210" s="184"/>
      <c r="Q1210" s="184"/>
      <c r="R1210" s="184"/>
      <c r="S1210" s="184"/>
      <c r="AM1210" s="103"/>
      <c r="AN1210" s="103"/>
      <c r="AO1210" s="103"/>
    </row>
    <row r="1211" spans="1:41" s="11" customFormat="1" x14ac:dyDescent="0.25">
      <c r="A1211" s="719"/>
      <c r="B1211" s="28"/>
      <c r="C1211" s="62" t="s">
        <v>1757</v>
      </c>
      <c r="D1211" s="117" t="s">
        <v>94</v>
      </c>
      <c r="E1211" s="607">
        <f t="shared" si="99"/>
        <v>23256</v>
      </c>
      <c r="G1211" s="117">
        <f t="shared" si="100"/>
        <v>1</v>
      </c>
      <c r="H1211" s="268">
        <v>4250</v>
      </c>
      <c r="I1211" s="607">
        <f t="shared" si="101"/>
        <v>23256</v>
      </c>
      <c r="J1211" s="184"/>
      <c r="K1211" s="184"/>
      <c r="L1211" s="605"/>
      <c r="M1211" s="184"/>
      <c r="N1211" s="184"/>
      <c r="O1211" s="184"/>
      <c r="P1211" s="184"/>
      <c r="Q1211" s="184"/>
      <c r="R1211" s="184"/>
      <c r="S1211" s="184"/>
      <c r="AM1211" s="103"/>
      <c r="AN1211" s="103"/>
      <c r="AO1211" s="103"/>
    </row>
    <row r="1212" spans="1:41" s="11" customFormat="1" x14ac:dyDescent="0.25">
      <c r="A1212" s="719"/>
      <c r="B1212" s="28"/>
      <c r="C1212" s="287" t="s">
        <v>1758</v>
      </c>
      <c r="D1212" s="105" t="s">
        <v>27</v>
      </c>
      <c r="E1212" s="608">
        <f t="shared" si="99"/>
        <v>13680.000000000002</v>
      </c>
      <c r="G1212" s="433">
        <f t="shared" si="100"/>
        <v>1</v>
      </c>
      <c r="H1212" s="221">
        <v>2500</v>
      </c>
      <c r="I1212" s="608">
        <f t="shared" si="101"/>
        <v>13680.000000000002</v>
      </c>
      <c r="J1212" s="184"/>
      <c r="K1212" s="184"/>
      <c r="L1212" s="605"/>
      <c r="M1212" s="184"/>
      <c r="N1212" s="184"/>
      <c r="O1212" s="184"/>
      <c r="P1212" s="184"/>
      <c r="Q1212" s="184"/>
      <c r="R1212" s="184"/>
      <c r="S1212" s="184"/>
      <c r="AM1212" s="103"/>
      <c r="AN1212" s="103"/>
      <c r="AO1212" s="103"/>
    </row>
    <row r="1213" spans="1:41" s="11" customFormat="1" x14ac:dyDescent="0.25">
      <c r="A1213" s="719"/>
      <c r="B1213" s="28"/>
      <c r="C1213" s="62" t="s">
        <v>1759</v>
      </c>
      <c r="D1213" s="117" t="s">
        <v>27</v>
      </c>
      <c r="E1213" s="607">
        <f t="shared" si="99"/>
        <v>19152</v>
      </c>
      <c r="G1213" s="117">
        <f t="shared" si="100"/>
        <v>1</v>
      </c>
      <c r="H1213" s="268">
        <v>3500</v>
      </c>
      <c r="I1213" s="607">
        <f t="shared" si="101"/>
        <v>19152</v>
      </c>
      <c r="J1213" s="184"/>
      <c r="K1213" s="184"/>
      <c r="L1213" s="605"/>
      <c r="M1213" s="184"/>
      <c r="N1213" s="184"/>
      <c r="O1213" s="184"/>
      <c r="P1213" s="184"/>
      <c r="Q1213" s="184"/>
      <c r="R1213" s="184"/>
      <c r="S1213" s="184"/>
      <c r="AM1213" s="103"/>
      <c r="AN1213" s="103"/>
      <c r="AO1213" s="103"/>
    </row>
    <row r="1214" spans="1:41" s="11" customFormat="1" x14ac:dyDescent="0.25">
      <c r="A1214" s="719"/>
      <c r="B1214" s="28"/>
      <c r="C1214" s="287" t="s">
        <v>1760</v>
      </c>
      <c r="D1214" s="105" t="s">
        <v>27</v>
      </c>
      <c r="E1214" s="608">
        <f t="shared" si="99"/>
        <v>27360.000000000004</v>
      </c>
      <c r="G1214" s="433">
        <f t="shared" si="100"/>
        <v>1</v>
      </c>
      <c r="H1214" s="221">
        <v>5000</v>
      </c>
      <c r="I1214" s="608">
        <f t="shared" si="101"/>
        <v>27360.000000000004</v>
      </c>
      <c r="J1214" s="184"/>
      <c r="K1214" s="184"/>
      <c r="L1214" s="605"/>
      <c r="M1214" s="184"/>
      <c r="N1214" s="184"/>
      <c r="O1214" s="184"/>
      <c r="P1214" s="184"/>
      <c r="Q1214" s="184"/>
      <c r="R1214" s="184"/>
      <c r="S1214" s="184"/>
      <c r="AM1214" s="103"/>
      <c r="AN1214" s="103"/>
      <c r="AO1214" s="103"/>
    </row>
    <row r="1215" spans="1:41" s="11" customFormat="1" x14ac:dyDescent="0.25">
      <c r="A1215" s="719"/>
      <c r="B1215" s="28"/>
      <c r="C1215" s="62" t="s">
        <v>1761</v>
      </c>
      <c r="D1215" s="117" t="s">
        <v>75</v>
      </c>
      <c r="E1215" s="607">
        <f t="shared" si="99"/>
        <v>6566.4000000000005</v>
      </c>
      <c r="G1215" s="117">
        <f t="shared" si="100"/>
        <v>1</v>
      </c>
      <c r="H1215" s="268">
        <v>1200</v>
      </c>
      <c r="I1215" s="607">
        <f t="shared" si="101"/>
        <v>6566.4000000000005</v>
      </c>
      <c r="J1215" s="184"/>
      <c r="K1215" s="184"/>
      <c r="L1215" s="605"/>
      <c r="M1215" s="184"/>
      <c r="N1215" s="184"/>
      <c r="O1215" s="184"/>
      <c r="P1215" s="184"/>
      <c r="Q1215" s="184"/>
      <c r="R1215" s="184"/>
      <c r="S1215" s="184"/>
      <c r="AM1215" s="103"/>
      <c r="AN1215" s="103"/>
      <c r="AO1215" s="103"/>
    </row>
    <row r="1216" spans="1:41" s="11" customFormat="1" x14ac:dyDescent="0.25">
      <c r="A1216" s="719"/>
      <c r="B1216" s="28"/>
      <c r="C1216" s="287" t="s">
        <v>1762</v>
      </c>
      <c r="D1216" s="105" t="s">
        <v>77</v>
      </c>
      <c r="E1216" s="608">
        <f t="shared" si="99"/>
        <v>8755.2000000000007</v>
      </c>
      <c r="G1216" s="433">
        <f t="shared" si="100"/>
        <v>1</v>
      </c>
      <c r="H1216" s="221">
        <v>1600</v>
      </c>
      <c r="I1216" s="608">
        <f t="shared" si="101"/>
        <v>8755.2000000000007</v>
      </c>
      <c r="J1216" s="184"/>
      <c r="K1216" s="184"/>
      <c r="L1216" s="605"/>
      <c r="M1216" s="184"/>
      <c r="N1216" s="184"/>
      <c r="O1216" s="184"/>
      <c r="P1216" s="184"/>
      <c r="Q1216" s="184"/>
      <c r="R1216" s="184"/>
      <c r="S1216" s="184"/>
      <c r="AM1216" s="103"/>
      <c r="AN1216" s="103"/>
      <c r="AO1216" s="103"/>
    </row>
    <row r="1217" spans="1:41" s="11" customFormat="1" x14ac:dyDescent="0.25">
      <c r="A1217" s="719"/>
      <c r="B1217" s="28"/>
      <c r="C1217" s="62" t="s">
        <v>1763</v>
      </c>
      <c r="D1217" s="117" t="s">
        <v>79</v>
      </c>
      <c r="E1217" s="607">
        <f t="shared" si="99"/>
        <v>13680.000000000002</v>
      </c>
      <c r="G1217" s="117">
        <f t="shared" si="100"/>
        <v>1</v>
      </c>
      <c r="H1217" s="268">
        <v>2500</v>
      </c>
      <c r="I1217" s="607">
        <f t="shared" si="101"/>
        <v>13680.000000000002</v>
      </c>
      <c r="J1217" s="184"/>
      <c r="K1217" s="184"/>
      <c r="L1217" s="605"/>
      <c r="M1217" s="184"/>
      <c r="N1217" s="184"/>
      <c r="O1217" s="184"/>
      <c r="P1217" s="184"/>
      <c r="Q1217" s="184"/>
      <c r="R1217" s="184"/>
      <c r="S1217" s="184"/>
      <c r="AM1217" s="103"/>
      <c r="AN1217" s="103"/>
      <c r="AO1217" s="103"/>
    </row>
    <row r="1218" spans="1:41" s="11" customFormat="1" x14ac:dyDescent="0.25">
      <c r="A1218" s="719"/>
      <c r="B1218" s="28"/>
      <c r="C1218" s="287" t="s">
        <v>1764</v>
      </c>
      <c r="D1218" s="105" t="s">
        <v>30</v>
      </c>
      <c r="E1218" s="608">
        <f t="shared" si="99"/>
        <v>5472</v>
      </c>
      <c r="G1218" s="433">
        <f t="shared" si="100"/>
        <v>1</v>
      </c>
      <c r="H1218" s="221">
        <v>1000</v>
      </c>
      <c r="I1218" s="608">
        <f t="shared" si="101"/>
        <v>5472</v>
      </c>
      <c r="J1218" s="184"/>
      <c r="K1218" s="184"/>
      <c r="L1218" s="605"/>
      <c r="M1218" s="184"/>
      <c r="N1218" s="184"/>
      <c r="O1218" s="184"/>
      <c r="P1218" s="184"/>
      <c r="Q1218" s="184"/>
      <c r="R1218" s="184"/>
      <c r="S1218" s="184"/>
      <c r="AM1218" s="103"/>
      <c r="AN1218" s="103"/>
      <c r="AO1218" s="103"/>
    </row>
    <row r="1219" spans="1:41" s="11" customFormat="1" x14ac:dyDescent="0.25">
      <c r="A1219" s="719"/>
      <c r="B1219" s="28"/>
      <c r="C1219" s="62" t="s">
        <v>1765</v>
      </c>
      <c r="D1219" s="117" t="s">
        <v>32</v>
      </c>
      <c r="E1219" s="607">
        <f t="shared" si="99"/>
        <v>6840.0000000000009</v>
      </c>
      <c r="G1219" s="117">
        <f t="shared" si="100"/>
        <v>1</v>
      </c>
      <c r="H1219" s="268">
        <v>1250</v>
      </c>
      <c r="I1219" s="607">
        <f t="shared" si="101"/>
        <v>6840.0000000000009</v>
      </c>
      <c r="J1219" s="184"/>
      <c r="K1219" s="184"/>
      <c r="L1219" s="605"/>
      <c r="M1219" s="184"/>
      <c r="N1219" s="184"/>
      <c r="O1219" s="184"/>
      <c r="P1219" s="184"/>
      <c r="Q1219" s="184"/>
      <c r="R1219" s="184"/>
      <c r="S1219" s="184"/>
      <c r="AM1219" s="103"/>
      <c r="AN1219" s="103"/>
      <c r="AO1219" s="103"/>
    </row>
    <row r="1220" spans="1:41" s="11" customFormat="1" x14ac:dyDescent="0.25">
      <c r="A1220" s="719"/>
      <c r="B1220" s="28"/>
      <c r="C1220" s="287" t="s">
        <v>1766</v>
      </c>
      <c r="D1220" s="105" t="s">
        <v>34</v>
      </c>
      <c r="E1220" s="608">
        <f t="shared" si="99"/>
        <v>10944</v>
      </c>
      <c r="G1220" s="433">
        <f t="shared" si="100"/>
        <v>1</v>
      </c>
      <c r="H1220" s="221">
        <v>2000</v>
      </c>
      <c r="I1220" s="608">
        <f t="shared" si="101"/>
        <v>10944</v>
      </c>
      <c r="J1220" s="184"/>
      <c r="K1220" s="184"/>
      <c r="L1220" s="605"/>
      <c r="M1220" s="184"/>
      <c r="N1220" s="184"/>
      <c r="O1220" s="184"/>
      <c r="P1220" s="184"/>
      <c r="Q1220" s="184"/>
      <c r="R1220" s="184"/>
      <c r="S1220" s="184"/>
      <c r="AM1220" s="103"/>
      <c r="AN1220" s="103"/>
      <c r="AO1220" s="103"/>
    </row>
    <row r="1221" spans="1:41" s="11" customFormat="1" x14ac:dyDescent="0.25">
      <c r="A1221" s="719"/>
      <c r="B1221" s="28"/>
      <c r="C1221" s="62" t="s">
        <v>1767</v>
      </c>
      <c r="D1221" s="117" t="s">
        <v>27</v>
      </c>
      <c r="E1221" s="607">
        <f t="shared" si="99"/>
        <v>8208</v>
      </c>
      <c r="G1221" s="117">
        <f t="shared" si="100"/>
        <v>1</v>
      </c>
      <c r="H1221" s="268">
        <v>1500</v>
      </c>
      <c r="I1221" s="607">
        <f t="shared" si="101"/>
        <v>8208</v>
      </c>
      <c r="J1221" s="184"/>
      <c r="K1221" s="184"/>
      <c r="L1221" s="605"/>
      <c r="M1221" s="184"/>
      <c r="N1221" s="184"/>
      <c r="O1221" s="184"/>
      <c r="P1221" s="184"/>
      <c r="Q1221" s="184"/>
      <c r="R1221" s="184"/>
      <c r="S1221" s="184"/>
      <c r="AM1221" s="103"/>
      <c r="AN1221" s="103"/>
      <c r="AO1221" s="103"/>
    </row>
    <row r="1222" spans="1:41" s="11" customFormat="1" x14ac:dyDescent="0.25">
      <c r="A1222" s="719"/>
      <c r="B1222" s="28"/>
      <c r="C1222" s="287" t="s">
        <v>1768</v>
      </c>
      <c r="D1222" s="105" t="s">
        <v>27</v>
      </c>
      <c r="E1222" s="608">
        <f t="shared" si="99"/>
        <v>10944</v>
      </c>
      <c r="G1222" s="433">
        <f t="shared" si="100"/>
        <v>1</v>
      </c>
      <c r="H1222" s="221">
        <v>2000</v>
      </c>
      <c r="I1222" s="608">
        <f t="shared" si="101"/>
        <v>10944</v>
      </c>
      <c r="J1222" s="184"/>
      <c r="K1222" s="184"/>
      <c r="L1222" s="605"/>
      <c r="M1222" s="184"/>
      <c r="N1222" s="184"/>
      <c r="O1222" s="184"/>
      <c r="P1222" s="184"/>
      <c r="Q1222" s="184"/>
      <c r="R1222" s="184"/>
      <c r="S1222" s="184"/>
      <c r="AM1222" s="103"/>
      <c r="AN1222" s="103"/>
      <c r="AO1222" s="103"/>
    </row>
    <row r="1223" spans="1:41" s="11" customFormat="1" x14ac:dyDescent="0.25">
      <c r="A1223" s="719"/>
      <c r="B1223" s="28"/>
      <c r="C1223" s="62" t="s">
        <v>1769</v>
      </c>
      <c r="D1223" s="117" t="s">
        <v>27</v>
      </c>
      <c r="E1223" s="607">
        <f t="shared" si="99"/>
        <v>15048.000000000002</v>
      </c>
      <c r="G1223" s="117">
        <f t="shared" si="100"/>
        <v>1</v>
      </c>
      <c r="H1223" s="268">
        <v>2750</v>
      </c>
      <c r="I1223" s="607">
        <f t="shared" si="101"/>
        <v>15048.000000000002</v>
      </c>
      <c r="J1223" s="184"/>
      <c r="K1223" s="184"/>
      <c r="L1223" s="605"/>
      <c r="M1223" s="184"/>
      <c r="N1223" s="184"/>
      <c r="O1223" s="184"/>
      <c r="P1223" s="184"/>
      <c r="Q1223" s="184"/>
      <c r="R1223" s="184"/>
      <c r="S1223" s="184"/>
      <c r="AM1223" s="103"/>
      <c r="AN1223" s="103"/>
      <c r="AO1223" s="103"/>
    </row>
    <row r="1224" spans="1:41" s="11" customFormat="1" x14ac:dyDescent="0.25">
      <c r="A1224" s="719"/>
      <c r="B1224" s="28"/>
      <c r="C1224" s="287" t="s">
        <v>1770</v>
      </c>
      <c r="D1224" s="105" t="s">
        <v>27</v>
      </c>
      <c r="E1224" s="608">
        <f t="shared" si="99"/>
        <v>8208</v>
      </c>
      <c r="G1224" s="433">
        <f t="shared" si="100"/>
        <v>1</v>
      </c>
      <c r="H1224" s="221">
        <v>1500</v>
      </c>
      <c r="I1224" s="608">
        <f t="shared" si="101"/>
        <v>8208</v>
      </c>
      <c r="J1224" s="184"/>
      <c r="K1224" s="184"/>
      <c r="L1224" s="605"/>
      <c r="M1224" s="184"/>
      <c r="N1224" s="184"/>
      <c r="O1224" s="184"/>
      <c r="P1224" s="184"/>
      <c r="Q1224" s="184"/>
      <c r="R1224" s="184"/>
      <c r="S1224" s="184"/>
      <c r="AM1224" s="103"/>
      <c r="AN1224" s="103"/>
      <c r="AO1224" s="103"/>
    </row>
    <row r="1225" spans="1:41" s="11" customFormat="1" x14ac:dyDescent="0.25">
      <c r="A1225" s="719"/>
      <c r="B1225" s="28"/>
      <c r="C1225" s="62" t="s">
        <v>1771</v>
      </c>
      <c r="D1225" s="117" t="s">
        <v>27</v>
      </c>
      <c r="E1225" s="607">
        <f t="shared" si="99"/>
        <v>12312.000000000002</v>
      </c>
      <c r="G1225" s="117">
        <f t="shared" si="100"/>
        <v>1</v>
      </c>
      <c r="H1225" s="268">
        <v>2250</v>
      </c>
      <c r="I1225" s="607">
        <f t="shared" si="101"/>
        <v>12312.000000000002</v>
      </c>
      <c r="J1225" s="184"/>
      <c r="K1225" s="184"/>
      <c r="L1225" s="605"/>
      <c r="M1225" s="184"/>
      <c r="N1225" s="184"/>
      <c r="O1225" s="184"/>
      <c r="P1225" s="184"/>
      <c r="Q1225" s="184"/>
      <c r="R1225" s="184"/>
      <c r="S1225" s="184"/>
      <c r="AM1225" s="103"/>
      <c r="AN1225" s="103"/>
      <c r="AO1225" s="103"/>
    </row>
    <row r="1226" spans="1:41" s="11" customFormat="1" x14ac:dyDescent="0.25">
      <c r="A1226" s="719"/>
      <c r="B1226" s="28"/>
      <c r="C1226" s="287" t="s">
        <v>1772</v>
      </c>
      <c r="D1226" s="105" t="s">
        <v>27</v>
      </c>
      <c r="E1226" s="608">
        <f t="shared" si="99"/>
        <v>16416</v>
      </c>
      <c r="G1226" s="433">
        <f t="shared" si="100"/>
        <v>1</v>
      </c>
      <c r="H1226" s="221">
        <v>3000</v>
      </c>
      <c r="I1226" s="608">
        <f t="shared" si="101"/>
        <v>16416</v>
      </c>
      <c r="J1226" s="184"/>
      <c r="K1226" s="184"/>
      <c r="L1226" s="605"/>
      <c r="M1226" s="184"/>
      <c r="N1226" s="184"/>
      <c r="O1226" s="184"/>
      <c r="P1226" s="184"/>
      <c r="Q1226" s="184"/>
      <c r="R1226" s="184"/>
      <c r="S1226" s="184"/>
      <c r="AM1226" s="103"/>
      <c r="AN1226" s="103"/>
      <c r="AO1226" s="103"/>
    </row>
    <row r="1227" spans="1:41" s="11" customFormat="1" x14ac:dyDescent="0.25">
      <c r="A1227" s="719"/>
      <c r="B1227" s="28"/>
      <c r="C1227" s="62" t="s">
        <v>1773</v>
      </c>
      <c r="D1227" s="117" t="s">
        <v>47</v>
      </c>
      <c r="E1227" s="607">
        <f t="shared" si="99"/>
        <v>6566.4000000000005</v>
      </c>
      <c r="G1227" s="117">
        <f t="shared" si="100"/>
        <v>1</v>
      </c>
      <c r="H1227" s="268">
        <v>1200</v>
      </c>
      <c r="I1227" s="607">
        <f t="shared" si="101"/>
        <v>6566.4000000000005</v>
      </c>
      <c r="J1227" s="184"/>
      <c r="K1227" s="184"/>
      <c r="L1227" s="605"/>
      <c r="M1227" s="184"/>
      <c r="N1227" s="184"/>
      <c r="O1227" s="184"/>
      <c r="P1227" s="184"/>
      <c r="Q1227" s="184"/>
      <c r="R1227" s="184"/>
      <c r="S1227" s="184"/>
      <c r="AM1227" s="103"/>
      <c r="AN1227" s="103"/>
      <c r="AO1227" s="103"/>
    </row>
    <row r="1228" spans="1:41" s="11" customFormat="1" x14ac:dyDescent="0.25">
      <c r="A1228" s="719"/>
      <c r="B1228" s="28"/>
      <c r="C1228" s="287" t="s">
        <v>1774</v>
      </c>
      <c r="D1228" s="105" t="s">
        <v>49</v>
      </c>
      <c r="E1228" s="608">
        <f t="shared" si="99"/>
        <v>9849.6</v>
      </c>
      <c r="G1228" s="433">
        <f t="shared" si="100"/>
        <v>1</v>
      </c>
      <c r="H1228" s="221">
        <v>1800</v>
      </c>
      <c r="I1228" s="608">
        <f t="shared" si="101"/>
        <v>9849.6</v>
      </c>
      <c r="J1228" s="184"/>
      <c r="K1228" s="184"/>
      <c r="L1228" s="605"/>
      <c r="M1228" s="184"/>
      <c r="N1228" s="184"/>
      <c r="O1228" s="184"/>
      <c r="P1228" s="184"/>
      <c r="Q1228" s="184"/>
      <c r="R1228" s="184"/>
      <c r="S1228" s="184"/>
      <c r="AM1228" s="103"/>
      <c r="AN1228" s="103"/>
      <c r="AO1228" s="103"/>
    </row>
    <row r="1229" spans="1:41" s="11" customFormat="1" x14ac:dyDescent="0.25">
      <c r="A1229" s="719"/>
      <c r="B1229" s="28"/>
      <c r="C1229" s="62" t="s">
        <v>1775</v>
      </c>
      <c r="D1229" s="117" t="s">
        <v>51</v>
      </c>
      <c r="E1229" s="607">
        <f t="shared" si="99"/>
        <v>12312.000000000002</v>
      </c>
      <c r="G1229" s="117">
        <f t="shared" si="100"/>
        <v>1</v>
      </c>
      <c r="H1229" s="268">
        <v>2250</v>
      </c>
      <c r="I1229" s="607">
        <f t="shared" si="101"/>
        <v>12312.000000000002</v>
      </c>
      <c r="J1229" s="184"/>
      <c r="K1229" s="184"/>
      <c r="L1229" s="605"/>
      <c r="M1229" s="184"/>
      <c r="N1229" s="184"/>
      <c r="O1229" s="184"/>
      <c r="P1229" s="184"/>
      <c r="Q1229" s="184"/>
      <c r="R1229" s="184"/>
      <c r="S1229" s="184"/>
      <c r="AM1229" s="103"/>
      <c r="AN1229" s="103"/>
      <c r="AO1229" s="103"/>
    </row>
    <row r="1230" spans="1:41" s="11" customFormat="1" x14ac:dyDescent="0.25">
      <c r="A1230" s="719"/>
      <c r="B1230" s="28"/>
      <c r="C1230" s="287" t="s">
        <v>1776</v>
      </c>
      <c r="D1230" s="105" t="s">
        <v>54</v>
      </c>
      <c r="E1230" s="608">
        <f t="shared" si="99"/>
        <v>6840.0000000000009</v>
      </c>
      <c r="G1230" s="433">
        <f t="shared" si="100"/>
        <v>1</v>
      </c>
      <c r="H1230" s="221">
        <v>1250</v>
      </c>
      <c r="I1230" s="608">
        <f t="shared" si="101"/>
        <v>6840.0000000000009</v>
      </c>
      <c r="J1230" s="184"/>
      <c r="K1230" s="184"/>
      <c r="L1230" s="605"/>
      <c r="M1230" s="184"/>
      <c r="N1230" s="184"/>
      <c r="O1230" s="184"/>
      <c r="P1230" s="184"/>
      <c r="Q1230" s="184"/>
      <c r="R1230" s="184"/>
      <c r="S1230" s="184"/>
      <c r="AM1230" s="103"/>
      <c r="AN1230" s="103"/>
      <c r="AO1230" s="103"/>
    </row>
    <row r="1231" spans="1:41" s="11" customFormat="1" x14ac:dyDescent="0.25">
      <c r="A1231" s="719"/>
      <c r="B1231" s="28"/>
      <c r="C1231" s="62" t="s">
        <v>1777</v>
      </c>
      <c r="D1231" s="117" t="s">
        <v>56</v>
      </c>
      <c r="E1231" s="607">
        <f t="shared" si="99"/>
        <v>9576</v>
      </c>
      <c r="G1231" s="117">
        <f t="shared" si="100"/>
        <v>1</v>
      </c>
      <c r="H1231" s="268">
        <v>1750</v>
      </c>
      <c r="I1231" s="607">
        <f t="shared" si="101"/>
        <v>9576</v>
      </c>
      <c r="J1231" s="184"/>
      <c r="K1231" s="184"/>
      <c r="L1231" s="605"/>
      <c r="M1231" s="184"/>
      <c r="N1231" s="184"/>
      <c r="O1231" s="184"/>
      <c r="P1231" s="184"/>
      <c r="Q1231" s="184"/>
      <c r="R1231" s="184"/>
      <c r="S1231" s="184"/>
      <c r="AM1231" s="103"/>
      <c r="AN1231" s="103"/>
      <c r="AO1231" s="103"/>
    </row>
    <row r="1232" spans="1:41" s="11" customFormat="1" x14ac:dyDescent="0.25">
      <c r="A1232" s="719"/>
      <c r="B1232" s="28"/>
      <c r="C1232" s="287" t="s">
        <v>1778</v>
      </c>
      <c r="D1232" s="105" t="s">
        <v>58</v>
      </c>
      <c r="E1232" s="608">
        <f t="shared" si="99"/>
        <v>13680.000000000002</v>
      </c>
      <c r="G1232" s="433">
        <f t="shared" si="100"/>
        <v>1</v>
      </c>
      <c r="H1232" s="221">
        <v>2500</v>
      </c>
      <c r="I1232" s="608">
        <f t="shared" si="101"/>
        <v>13680.000000000002</v>
      </c>
      <c r="J1232" s="184"/>
      <c r="K1232" s="184"/>
      <c r="L1232" s="605"/>
      <c r="M1232" s="184"/>
      <c r="N1232" s="184"/>
      <c r="O1232" s="184"/>
      <c r="P1232" s="184"/>
      <c r="Q1232" s="184"/>
      <c r="R1232" s="184"/>
      <c r="S1232" s="184"/>
      <c r="AM1232" s="103"/>
      <c r="AN1232" s="103"/>
      <c r="AO1232" s="103"/>
    </row>
    <row r="1233" spans="1:41" s="11" customFormat="1" x14ac:dyDescent="0.25">
      <c r="A1233" s="719"/>
      <c r="B1233" s="28"/>
      <c r="C1233" s="62" t="s">
        <v>1779</v>
      </c>
      <c r="D1233" s="117" t="s">
        <v>27</v>
      </c>
      <c r="E1233" s="607">
        <f t="shared" si="99"/>
        <v>9849.6</v>
      </c>
      <c r="G1233" s="117">
        <f t="shared" si="100"/>
        <v>1</v>
      </c>
      <c r="H1233" s="268">
        <v>1800</v>
      </c>
      <c r="I1233" s="607">
        <f t="shared" si="101"/>
        <v>9849.6</v>
      </c>
      <c r="J1233" s="184"/>
      <c r="K1233" s="184"/>
      <c r="L1233" s="605"/>
      <c r="M1233" s="184"/>
      <c r="N1233" s="184"/>
      <c r="O1233" s="184"/>
      <c r="P1233" s="184"/>
      <c r="Q1233" s="184"/>
      <c r="R1233" s="184"/>
      <c r="S1233" s="184"/>
      <c r="AM1233" s="103"/>
      <c r="AN1233" s="103"/>
      <c r="AO1233" s="103"/>
    </row>
    <row r="1234" spans="1:41" s="11" customFormat="1" x14ac:dyDescent="0.25">
      <c r="A1234" s="719"/>
      <c r="B1234" s="28"/>
      <c r="C1234" s="287" t="s">
        <v>1780</v>
      </c>
      <c r="D1234" s="105" t="s">
        <v>27</v>
      </c>
      <c r="E1234" s="608">
        <f t="shared" si="99"/>
        <v>13680.000000000002</v>
      </c>
      <c r="G1234" s="433">
        <f t="shared" si="100"/>
        <v>1</v>
      </c>
      <c r="H1234" s="221">
        <v>2500</v>
      </c>
      <c r="I1234" s="608">
        <f t="shared" si="101"/>
        <v>13680.000000000002</v>
      </c>
      <c r="J1234" s="184"/>
      <c r="K1234" s="184"/>
      <c r="L1234" s="605"/>
      <c r="M1234" s="184"/>
      <c r="N1234" s="184"/>
      <c r="O1234" s="184"/>
      <c r="P1234" s="184"/>
      <c r="Q1234" s="184"/>
      <c r="R1234" s="184"/>
      <c r="S1234" s="184"/>
      <c r="AM1234" s="103"/>
      <c r="AN1234" s="103"/>
      <c r="AO1234" s="103"/>
    </row>
    <row r="1235" spans="1:41" s="11" customFormat="1" ht="15.75" thickBot="1" x14ac:dyDescent="0.3">
      <c r="A1235" s="720"/>
      <c r="B1235" s="28"/>
      <c r="C1235" s="453" t="s">
        <v>1781</v>
      </c>
      <c r="D1235" s="610" t="s">
        <v>27</v>
      </c>
      <c r="E1235" s="611">
        <f t="shared" si="99"/>
        <v>17784</v>
      </c>
      <c r="G1235" s="610">
        <f t="shared" si="100"/>
        <v>1</v>
      </c>
      <c r="H1235" s="612">
        <v>3250</v>
      </c>
      <c r="I1235" s="611">
        <f t="shared" si="101"/>
        <v>17784</v>
      </c>
      <c r="J1235" s="184"/>
      <c r="K1235" s="184"/>
      <c r="L1235" s="605"/>
      <c r="M1235" s="184"/>
      <c r="N1235" s="184"/>
      <c r="O1235" s="184"/>
      <c r="P1235" s="184"/>
      <c r="Q1235" s="184"/>
      <c r="R1235" s="184"/>
      <c r="S1235" s="184"/>
      <c r="AM1235" s="103"/>
      <c r="AN1235" s="103"/>
      <c r="AO1235" s="103"/>
    </row>
    <row r="1236" spans="1:41" s="11" customFormat="1" x14ac:dyDescent="0.25">
      <c r="A1236" s="718" t="s">
        <v>1678</v>
      </c>
      <c r="B1236" s="28"/>
      <c r="C1236" s="461" t="s">
        <v>1782</v>
      </c>
      <c r="D1236" s="104" t="s">
        <v>27</v>
      </c>
      <c r="E1236" s="613">
        <f t="shared" si="99"/>
        <v>10944</v>
      </c>
      <c r="G1236" s="602">
        <f t="shared" si="100"/>
        <v>1</v>
      </c>
      <c r="H1236" s="220">
        <v>2000</v>
      </c>
      <c r="I1236" s="613">
        <f t="shared" si="101"/>
        <v>10944</v>
      </c>
      <c r="J1236" s="184"/>
      <c r="K1236" s="184"/>
      <c r="L1236" s="605"/>
      <c r="M1236" s="184"/>
      <c r="N1236" s="184"/>
      <c r="O1236" s="184"/>
      <c r="P1236" s="184"/>
      <c r="Q1236" s="184"/>
      <c r="R1236" s="184"/>
      <c r="S1236" s="184"/>
      <c r="AM1236" s="103"/>
      <c r="AN1236" s="103"/>
      <c r="AO1236" s="103"/>
    </row>
    <row r="1237" spans="1:41" s="11" customFormat="1" x14ac:dyDescent="0.25">
      <c r="A1237" s="719"/>
      <c r="B1237" s="28"/>
      <c r="C1237" s="62" t="s">
        <v>1783</v>
      </c>
      <c r="D1237" s="117" t="s">
        <v>27</v>
      </c>
      <c r="E1237" s="607">
        <f t="shared" si="99"/>
        <v>16416</v>
      </c>
      <c r="G1237" s="117">
        <f t="shared" si="100"/>
        <v>1</v>
      </c>
      <c r="H1237" s="268">
        <v>3000</v>
      </c>
      <c r="I1237" s="607">
        <f t="shared" si="101"/>
        <v>16416</v>
      </c>
      <c r="J1237" s="184"/>
      <c r="K1237" s="184"/>
      <c r="L1237" s="605"/>
      <c r="M1237" s="184"/>
      <c r="N1237" s="184"/>
      <c r="O1237" s="184"/>
      <c r="P1237" s="184"/>
      <c r="Q1237" s="184"/>
      <c r="R1237" s="184"/>
      <c r="S1237" s="184"/>
      <c r="AM1237" s="103"/>
      <c r="AN1237" s="103"/>
      <c r="AO1237" s="103"/>
    </row>
    <row r="1238" spans="1:41" s="11" customFormat="1" x14ac:dyDescent="0.25">
      <c r="A1238" s="719"/>
      <c r="B1238" s="28"/>
      <c r="C1238" s="287" t="s">
        <v>1784</v>
      </c>
      <c r="D1238" s="105" t="s">
        <v>27</v>
      </c>
      <c r="E1238" s="608">
        <f t="shared" si="99"/>
        <v>24624.000000000004</v>
      </c>
      <c r="G1238" s="433">
        <f t="shared" si="100"/>
        <v>1</v>
      </c>
      <c r="H1238" s="221">
        <v>4500</v>
      </c>
      <c r="I1238" s="608">
        <f t="shared" si="101"/>
        <v>24624.000000000004</v>
      </c>
      <c r="J1238" s="184"/>
      <c r="K1238" s="184"/>
      <c r="L1238" s="605"/>
      <c r="M1238" s="184"/>
      <c r="N1238" s="184"/>
      <c r="O1238" s="184"/>
      <c r="P1238" s="184"/>
      <c r="Q1238" s="184"/>
      <c r="R1238" s="184"/>
      <c r="S1238" s="184"/>
      <c r="AM1238" s="103"/>
      <c r="AN1238" s="103"/>
      <c r="AO1238" s="103"/>
    </row>
    <row r="1239" spans="1:41" s="11" customFormat="1" x14ac:dyDescent="0.25">
      <c r="A1239" s="719"/>
      <c r="B1239" s="28"/>
      <c r="C1239" s="62" t="s">
        <v>1785</v>
      </c>
      <c r="D1239" s="117" t="s">
        <v>82</v>
      </c>
      <c r="E1239" s="607">
        <f t="shared" si="99"/>
        <v>8208</v>
      </c>
      <c r="G1239" s="117">
        <f t="shared" si="100"/>
        <v>1</v>
      </c>
      <c r="H1239" s="268">
        <v>1500</v>
      </c>
      <c r="I1239" s="607">
        <f t="shared" si="101"/>
        <v>8208</v>
      </c>
      <c r="J1239" s="184"/>
      <c r="K1239" s="184"/>
      <c r="L1239" s="605"/>
      <c r="M1239" s="184"/>
      <c r="N1239" s="184"/>
      <c r="O1239" s="184"/>
      <c r="P1239" s="184"/>
      <c r="Q1239" s="184"/>
      <c r="R1239" s="184"/>
      <c r="S1239" s="184"/>
      <c r="AM1239" s="103"/>
      <c r="AN1239" s="103"/>
      <c r="AO1239" s="103"/>
    </row>
    <row r="1240" spans="1:41" s="11" customFormat="1" x14ac:dyDescent="0.25">
      <c r="A1240" s="719"/>
      <c r="B1240" s="28"/>
      <c r="C1240" s="287" t="s">
        <v>1786</v>
      </c>
      <c r="D1240" s="105" t="s">
        <v>84</v>
      </c>
      <c r="E1240" s="608">
        <f t="shared" si="99"/>
        <v>10944</v>
      </c>
      <c r="G1240" s="433">
        <f t="shared" si="100"/>
        <v>1</v>
      </c>
      <c r="H1240" s="221">
        <v>2000</v>
      </c>
      <c r="I1240" s="608">
        <f t="shared" si="101"/>
        <v>10944</v>
      </c>
      <c r="J1240" s="184"/>
      <c r="K1240" s="184"/>
      <c r="L1240" s="605"/>
      <c r="M1240" s="184"/>
      <c r="N1240" s="184"/>
      <c r="O1240" s="184"/>
      <c r="P1240" s="184"/>
      <c r="Q1240" s="184"/>
      <c r="R1240" s="184"/>
      <c r="S1240" s="184"/>
      <c r="AM1240" s="103"/>
      <c r="AN1240" s="103"/>
      <c r="AO1240" s="103"/>
    </row>
    <row r="1241" spans="1:41" s="11" customFormat="1" x14ac:dyDescent="0.25">
      <c r="A1241" s="719"/>
      <c r="B1241" s="28"/>
      <c r="C1241" s="62" t="s">
        <v>1787</v>
      </c>
      <c r="D1241" s="117" t="s">
        <v>86</v>
      </c>
      <c r="E1241" s="607">
        <f t="shared" si="99"/>
        <v>15048.000000000002</v>
      </c>
      <c r="G1241" s="117">
        <f t="shared" si="100"/>
        <v>1</v>
      </c>
      <c r="H1241" s="268">
        <v>2750</v>
      </c>
      <c r="I1241" s="607">
        <f t="shared" si="101"/>
        <v>15048.000000000002</v>
      </c>
      <c r="J1241" s="184"/>
      <c r="K1241" s="184"/>
      <c r="L1241" s="605"/>
      <c r="M1241" s="184"/>
      <c r="N1241" s="184"/>
      <c r="O1241" s="184"/>
      <c r="P1241" s="184"/>
      <c r="Q1241" s="184"/>
      <c r="R1241" s="184"/>
      <c r="S1241" s="184"/>
      <c r="AM1241" s="103"/>
      <c r="AN1241" s="103"/>
      <c r="AO1241" s="103"/>
    </row>
    <row r="1242" spans="1:41" s="11" customFormat="1" x14ac:dyDescent="0.25">
      <c r="A1242" s="719"/>
      <c r="B1242" s="28"/>
      <c r="C1242" s="287" t="s">
        <v>1788</v>
      </c>
      <c r="D1242" s="105" t="s">
        <v>82</v>
      </c>
      <c r="E1242" s="608">
        <f t="shared" si="99"/>
        <v>8208</v>
      </c>
      <c r="G1242" s="433">
        <f t="shared" si="100"/>
        <v>1</v>
      </c>
      <c r="H1242" s="221">
        <v>1500</v>
      </c>
      <c r="I1242" s="608">
        <f t="shared" si="101"/>
        <v>8208</v>
      </c>
      <c r="J1242" s="184"/>
      <c r="K1242" s="184"/>
      <c r="L1242" s="605"/>
      <c r="M1242" s="184"/>
      <c r="N1242" s="184"/>
      <c r="O1242" s="184"/>
      <c r="P1242" s="184"/>
      <c r="Q1242" s="184"/>
      <c r="R1242" s="184"/>
      <c r="S1242" s="184"/>
      <c r="AM1242" s="103"/>
      <c r="AN1242" s="103"/>
      <c r="AO1242" s="103"/>
    </row>
    <row r="1243" spans="1:41" s="11" customFormat="1" x14ac:dyDescent="0.25">
      <c r="A1243" s="719"/>
      <c r="B1243" s="28"/>
      <c r="C1243" s="62" t="s">
        <v>1789</v>
      </c>
      <c r="D1243" s="117" t="s">
        <v>84</v>
      </c>
      <c r="E1243" s="607">
        <f t="shared" si="99"/>
        <v>10944</v>
      </c>
      <c r="G1243" s="117">
        <f t="shared" si="100"/>
        <v>1</v>
      </c>
      <c r="H1243" s="268">
        <v>2000</v>
      </c>
      <c r="I1243" s="607">
        <f t="shared" si="101"/>
        <v>10944</v>
      </c>
      <c r="J1243" s="184"/>
      <c r="K1243" s="184"/>
      <c r="L1243" s="605"/>
      <c r="M1243" s="184"/>
      <c r="N1243" s="184"/>
      <c r="O1243" s="184"/>
      <c r="P1243" s="184"/>
      <c r="Q1243" s="184"/>
      <c r="R1243" s="184"/>
      <c r="S1243" s="184"/>
      <c r="AM1243" s="103"/>
      <c r="AN1243" s="103"/>
      <c r="AO1243" s="103"/>
    </row>
    <row r="1244" spans="1:41" s="11" customFormat="1" x14ac:dyDescent="0.25">
      <c r="A1244" s="719"/>
      <c r="B1244" s="28"/>
      <c r="C1244" s="287" t="s">
        <v>1790</v>
      </c>
      <c r="D1244" s="105" t="s">
        <v>86</v>
      </c>
      <c r="E1244" s="608">
        <f t="shared" si="99"/>
        <v>16416</v>
      </c>
      <c r="G1244" s="433">
        <f t="shared" si="100"/>
        <v>1</v>
      </c>
      <c r="H1244" s="221">
        <v>3000</v>
      </c>
      <c r="I1244" s="608">
        <f t="shared" si="101"/>
        <v>16416</v>
      </c>
      <c r="J1244" s="184"/>
      <c r="K1244" s="184"/>
      <c r="L1244" s="605"/>
      <c r="M1244" s="184"/>
      <c r="N1244" s="184"/>
      <c r="O1244" s="184"/>
      <c r="P1244" s="184"/>
      <c r="Q1244" s="184"/>
      <c r="R1244" s="184"/>
      <c r="S1244" s="184"/>
      <c r="AM1244" s="103"/>
      <c r="AN1244" s="103"/>
      <c r="AO1244" s="103"/>
    </row>
    <row r="1245" spans="1:41" s="11" customFormat="1" x14ac:dyDescent="0.25">
      <c r="A1245" s="719"/>
      <c r="B1245" s="28"/>
      <c r="C1245" s="62" t="s">
        <v>1791</v>
      </c>
      <c r="D1245" s="117" t="s">
        <v>27</v>
      </c>
      <c r="E1245" s="607">
        <f t="shared" si="99"/>
        <v>10944</v>
      </c>
      <c r="G1245" s="117">
        <f t="shared" si="100"/>
        <v>1</v>
      </c>
      <c r="H1245" s="268">
        <v>2000</v>
      </c>
      <c r="I1245" s="607">
        <f t="shared" si="101"/>
        <v>10944</v>
      </c>
      <c r="J1245" s="184"/>
      <c r="K1245" s="184"/>
      <c r="L1245" s="605"/>
      <c r="M1245" s="184"/>
      <c r="N1245" s="184"/>
      <c r="O1245" s="184"/>
      <c r="P1245" s="184"/>
      <c r="Q1245" s="184"/>
      <c r="R1245" s="184"/>
      <c r="S1245" s="184"/>
      <c r="AM1245" s="103"/>
      <c r="AN1245" s="103"/>
      <c r="AO1245" s="103"/>
    </row>
    <row r="1246" spans="1:41" s="11" customFormat="1" x14ac:dyDescent="0.25">
      <c r="A1246" s="719"/>
      <c r="B1246" s="28"/>
      <c r="C1246" s="287" t="s">
        <v>1792</v>
      </c>
      <c r="D1246" s="105" t="s">
        <v>89</v>
      </c>
      <c r="E1246" s="608">
        <f t="shared" si="99"/>
        <v>19152</v>
      </c>
      <c r="G1246" s="433">
        <f t="shared" si="100"/>
        <v>1</v>
      </c>
      <c r="H1246" s="221">
        <v>3500</v>
      </c>
      <c r="I1246" s="608">
        <f t="shared" si="101"/>
        <v>19152</v>
      </c>
      <c r="J1246" s="184"/>
      <c r="K1246" s="184"/>
      <c r="L1246" s="605"/>
      <c r="M1246" s="184"/>
      <c r="N1246" s="184"/>
      <c r="O1246" s="184"/>
      <c r="P1246" s="184"/>
      <c r="Q1246" s="184"/>
      <c r="R1246" s="184"/>
      <c r="S1246" s="184"/>
      <c r="AM1246" s="103"/>
      <c r="AN1246" s="103"/>
      <c r="AO1246" s="103"/>
    </row>
    <row r="1247" spans="1:41" s="11" customFormat="1" x14ac:dyDescent="0.25">
      <c r="A1247" s="719"/>
      <c r="B1247" s="28"/>
      <c r="C1247" s="62" t="s">
        <v>1793</v>
      </c>
      <c r="D1247" s="117" t="s">
        <v>27</v>
      </c>
      <c r="E1247" s="607">
        <f t="shared" si="99"/>
        <v>27360.000000000004</v>
      </c>
      <c r="G1247" s="117">
        <f t="shared" si="100"/>
        <v>1</v>
      </c>
      <c r="H1247" s="268">
        <v>5000</v>
      </c>
      <c r="I1247" s="607">
        <f t="shared" si="101"/>
        <v>27360.000000000004</v>
      </c>
      <c r="J1247" s="184"/>
      <c r="K1247" s="184"/>
      <c r="L1247" s="605"/>
      <c r="M1247" s="184"/>
      <c r="N1247" s="184"/>
      <c r="O1247" s="184"/>
      <c r="P1247" s="184"/>
      <c r="Q1247" s="184"/>
      <c r="R1247" s="184"/>
      <c r="S1247" s="184"/>
      <c r="AM1247" s="103"/>
      <c r="AN1247" s="103"/>
      <c r="AO1247" s="103"/>
    </row>
    <row r="1248" spans="1:41" s="11" customFormat="1" x14ac:dyDescent="0.25">
      <c r="A1248" s="719"/>
      <c r="B1248" s="28"/>
      <c r="C1248" s="287" t="s">
        <v>1794</v>
      </c>
      <c r="D1248" s="105" t="s">
        <v>82</v>
      </c>
      <c r="E1248" s="608">
        <f t="shared" si="99"/>
        <v>9302.4000000000015</v>
      </c>
      <c r="G1248" s="433">
        <f t="shared" si="100"/>
        <v>1</v>
      </c>
      <c r="H1248" s="221">
        <v>1700</v>
      </c>
      <c r="I1248" s="608">
        <f t="shared" si="101"/>
        <v>9302.4000000000015</v>
      </c>
      <c r="J1248" s="184"/>
      <c r="K1248" s="184"/>
      <c r="L1248" s="605"/>
      <c r="M1248" s="184"/>
      <c r="N1248" s="184"/>
      <c r="O1248" s="184"/>
      <c r="P1248" s="184"/>
      <c r="Q1248" s="184"/>
      <c r="R1248" s="184"/>
      <c r="S1248" s="184"/>
      <c r="AM1248" s="103"/>
      <c r="AN1248" s="103"/>
      <c r="AO1248" s="103"/>
    </row>
    <row r="1249" spans="1:41" s="11" customFormat="1" x14ac:dyDescent="0.25">
      <c r="A1249" s="719"/>
      <c r="B1249" s="28"/>
      <c r="C1249" s="62" t="s">
        <v>1795</v>
      </c>
      <c r="D1249" s="117" t="s">
        <v>84</v>
      </c>
      <c r="E1249" s="607">
        <f t="shared" si="99"/>
        <v>12312.000000000002</v>
      </c>
      <c r="G1249" s="117">
        <f t="shared" si="100"/>
        <v>1</v>
      </c>
      <c r="H1249" s="268">
        <v>2250</v>
      </c>
      <c r="I1249" s="607">
        <f t="shared" si="101"/>
        <v>12312.000000000002</v>
      </c>
      <c r="J1249" s="184"/>
      <c r="K1249" s="184"/>
      <c r="L1249" s="605"/>
      <c r="M1249" s="184"/>
      <c r="N1249" s="184"/>
      <c r="O1249" s="184"/>
      <c r="P1249" s="184"/>
      <c r="Q1249" s="184"/>
      <c r="R1249" s="184"/>
      <c r="S1249" s="184"/>
      <c r="AM1249" s="103"/>
      <c r="AN1249" s="103"/>
      <c r="AO1249" s="103"/>
    </row>
    <row r="1250" spans="1:41" s="11" customFormat="1" ht="15.75" thickBot="1" x14ac:dyDescent="0.3">
      <c r="A1250" s="720"/>
      <c r="B1250" s="28"/>
      <c r="C1250" s="288" t="s">
        <v>1796</v>
      </c>
      <c r="D1250" s="106" t="s">
        <v>86</v>
      </c>
      <c r="E1250" s="614">
        <f t="shared" si="99"/>
        <v>15048.000000000002</v>
      </c>
      <c r="G1250" s="443">
        <f t="shared" si="100"/>
        <v>1</v>
      </c>
      <c r="H1250" s="222">
        <v>2750</v>
      </c>
      <c r="I1250" s="614">
        <f t="shared" si="101"/>
        <v>15048.000000000002</v>
      </c>
      <c r="J1250" s="184"/>
      <c r="K1250" s="184"/>
      <c r="L1250" s="605"/>
      <c r="M1250" s="184"/>
      <c r="N1250" s="184"/>
      <c r="O1250" s="184"/>
      <c r="P1250" s="184"/>
      <c r="Q1250" s="184"/>
      <c r="R1250" s="184"/>
      <c r="S1250" s="184"/>
      <c r="AM1250" s="103"/>
      <c r="AN1250" s="103"/>
      <c r="AO1250" s="103"/>
    </row>
    <row r="1251" spans="1:41" s="11" customFormat="1" x14ac:dyDescent="0.25">
      <c r="A1251" s="718" t="s">
        <v>1679</v>
      </c>
      <c r="B1251" s="28"/>
      <c r="C1251" s="511" t="s">
        <v>1797</v>
      </c>
      <c r="D1251" s="275" t="s">
        <v>27</v>
      </c>
      <c r="E1251" s="609">
        <f t="shared" si="99"/>
        <v>8208</v>
      </c>
      <c r="G1251" s="275">
        <f t="shared" si="100"/>
        <v>1</v>
      </c>
      <c r="H1251" s="513">
        <v>1500</v>
      </c>
      <c r="I1251" s="609">
        <f t="shared" si="101"/>
        <v>8208</v>
      </c>
      <c r="J1251" s="184"/>
      <c r="K1251" s="184"/>
      <c r="L1251" s="605"/>
      <c r="M1251" s="184"/>
      <c r="N1251" s="184"/>
      <c r="O1251" s="184"/>
      <c r="P1251" s="184"/>
      <c r="Q1251" s="184"/>
      <c r="R1251" s="184"/>
      <c r="S1251" s="184"/>
      <c r="AM1251" s="103"/>
      <c r="AN1251" s="103"/>
      <c r="AO1251" s="103"/>
    </row>
    <row r="1252" spans="1:41" s="11" customFormat="1" x14ac:dyDescent="0.25">
      <c r="A1252" s="719"/>
      <c r="B1252" s="28"/>
      <c r="C1252" s="287" t="s">
        <v>1798</v>
      </c>
      <c r="D1252" s="105" t="s">
        <v>27</v>
      </c>
      <c r="E1252" s="608">
        <f t="shared" si="99"/>
        <v>13680.000000000002</v>
      </c>
      <c r="G1252" s="433">
        <f t="shared" si="100"/>
        <v>1</v>
      </c>
      <c r="H1252" s="221">
        <v>2500</v>
      </c>
      <c r="I1252" s="608">
        <f t="shared" si="101"/>
        <v>13680.000000000002</v>
      </c>
      <c r="J1252" s="184"/>
      <c r="K1252" s="184"/>
      <c r="L1252" s="605"/>
      <c r="M1252" s="184"/>
      <c r="N1252" s="184"/>
      <c r="O1252" s="184"/>
      <c r="P1252" s="184"/>
      <c r="Q1252" s="184"/>
      <c r="R1252" s="184"/>
      <c r="S1252" s="184"/>
      <c r="AM1252" s="103"/>
      <c r="AN1252" s="103"/>
      <c r="AO1252" s="103"/>
    </row>
    <row r="1253" spans="1:41" s="11" customFormat="1" x14ac:dyDescent="0.25">
      <c r="A1253" s="719"/>
      <c r="B1253" s="28"/>
      <c r="C1253" s="62" t="s">
        <v>1799</v>
      </c>
      <c r="D1253" s="117" t="s">
        <v>27</v>
      </c>
      <c r="E1253" s="607">
        <f t="shared" si="99"/>
        <v>21888</v>
      </c>
      <c r="G1253" s="117">
        <f t="shared" si="100"/>
        <v>1</v>
      </c>
      <c r="H1253" s="268">
        <v>4000</v>
      </c>
      <c r="I1253" s="607">
        <f t="shared" si="101"/>
        <v>21888</v>
      </c>
      <c r="J1253" s="184"/>
      <c r="K1253" s="184"/>
      <c r="L1253" s="605"/>
      <c r="M1253" s="184"/>
      <c r="N1253" s="184"/>
      <c r="O1253" s="184"/>
      <c r="P1253" s="184"/>
      <c r="Q1253" s="184"/>
      <c r="R1253" s="184"/>
      <c r="S1253" s="184"/>
      <c r="AM1253" s="103"/>
      <c r="AN1253" s="103"/>
      <c r="AO1253" s="103"/>
    </row>
    <row r="1254" spans="1:41" s="11" customFormat="1" x14ac:dyDescent="0.25">
      <c r="A1254" s="719"/>
      <c r="B1254" s="28"/>
      <c r="C1254" s="287" t="s">
        <v>1800</v>
      </c>
      <c r="D1254" s="105" t="s">
        <v>27</v>
      </c>
      <c r="E1254" s="608">
        <f t="shared" si="99"/>
        <v>8755.2000000000007</v>
      </c>
      <c r="G1254" s="433">
        <f t="shared" si="100"/>
        <v>1</v>
      </c>
      <c r="H1254" s="221">
        <v>1600</v>
      </c>
      <c r="I1254" s="608">
        <f t="shared" si="101"/>
        <v>8755.2000000000007</v>
      </c>
      <c r="J1254" s="184"/>
      <c r="K1254" s="184"/>
      <c r="L1254" s="605"/>
      <c r="M1254" s="184"/>
      <c r="N1254" s="184"/>
      <c r="O1254" s="184"/>
      <c r="P1254" s="184"/>
      <c r="Q1254" s="184"/>
      <c r="R1254" s="184"/>
      <c r="S1254" s="184"/>
      <c r="AM1254" s="103"/>
      <c r="AN1254" s="103"/>
      <c r="AO1254" s="103"/>
    </row>
    <row r="1255" spans="1:41" s="11" customFormat="1" x14ac:dyDescent="0.25">
      <c r="A1255" s="719"/>
      <c r="B1255" s="28"/>
      <c r="C1255" s="62" t="s">
        <v>1801</v>
      </c>
      <c r="D1255" s="117" t="s">
        <v>27</v>
      </c>
      <c r="E1255" s="607">
        <f t="shared" si="99"/>
        <v>13680.000000000002</v>
      </c>
      <c r="G1255" s="117">
        <f t="shared" si="100"/>
        <v>1</v>
      </c>
      <c r="H1255" s="268">
        <v>2500</v>
      </c>
      <c r="I1255" s="607">
        <f t="shared" si="101"/>
        <v>13680.000000000002</v>
      </c>
      <c r="J1255" s="184"/>
      <c r="K1255" s="184"/>
      <c r="L1255" s="605"/>
      <c r="M1255" s="184"/>
      <c r="N1255" s="184"/>
      <c r="O1255" s="184"/>
      <c r="P1255" s="184"/>
      <c r="Q1255" s="184"/>
      <c r="R1255" s="184"/>
      <c r="S1255" s="184"/>
      <c r="AM1255" s="103"/>
      <c r="AN1255" s="103"/>
      <c r="AO1255" s="103"/>
    </row>
    <row r="1256" spans="1:41" s="11" customFormat="1" x14ac:dyDescent="0.25">
      <c r="A1256" s="719"/>
      <c r="B1256" s="28"/>
      <c r="C1256" s="287" t="s">
        <v>1802</v>
      </c>
      <c r="D1256" s="105" t="s">
        <v>27</v>
      </c>
      <c r="E1256" s="608">
        <f t="shared" si="99"/>
        <v>19152</v>
      </c>
      <c r="G1256" s="433">
        <f t="shared" si="100"/>
        <v>1</v>
      </c>
      <c r="H1256" s="221">
        <v>3500</v>
      </c>
      <c r="I1256" s="608">
        <f t="shared" si="101"/>
        <v>19152</v>
      </c>
      <c r="J1256" s="184"/>
      <c r="K1256" s="184"/>
      <c r="L1256" s="605"/>
      <c r="M1256" s="184"/>
      <c r="N1256" s="184"/>
      <c r="O1256" s="184"/>
      <c r="P1256" s="184"/>
      <c r="Q1256" s="184"/>
      <c r="R1256" s="184"/>
      <c r="S1256" s="184"/>
      <c r="AM1256" s="103"/>
      <c r="AN1256" s="103"/>
      <c r="AO1256" s="103"/>
    </row>
    <row r="1257" spans="1:41" s="11" customFormat="1" x14ac:dyDescent="0.25">
      <c r="A1257" s="719"/>
      <c r="B1257" s="28"/>
      <c r="C1257" s="62" t="s">
        <v>1803</v>
      </c>
      <c r="D1257" s="117" t="s">
        <v>27</v>
      </c>
      <c r="E1257" s="607">
        <f t="shared" si="99"/>
        <v>7660.8</v>
      </c>
      <c r="G1257" s="117">
        <f t="shared" si="100"/>
        <v>1</v>
      </c>
      <c r="H1257" s="268">
        <v>1400</v>
      </c>
      <c r="I1257" s="607">
        <f t="shared" si="101"/>
        <v>7660.8</v>
      </c>
      <c r="J1257" s="184"/>
      <c r="K1257" s="184"/>
      <c r="L1257" s="605"/>
      <c r="M1257" s="184"/>
      <c r="N1257" s="184"/>
      <c r="O1257" s="184"/>
      <c r="P1257" s="184"/>
      <c r="Q1257" s="184"/>
      <c r="R1257" s="184"/>
      <c r="S1257" s="184"/>
      <c r="AM1257" s="103"/>
      <c r="AN1257" s="103"/>
      <c r="AO1257" s="103"/>
    </row>
    <row r="1258" spans="1:41" s="11" customFormat="1" x14ac:dyDescent="0.25">
      <c r="A1258" s="719"/>
      <c r="B1258" s="28"/>
      <c r="C1258" s="287" t="s">
        <v>1804</v>
      </c>
      <c r="D1258" s="105" t="s">
        <v>27</v>
      </c>
      <c r="E1258" s="608">
        <f t="shared" ref="E1258:E1265" si="102">I1258</f>
        <v>10123.200000000001</v>
      </c>
      <c r="G1258" s="433">
        <f t="shared" ref="G1258:G1265" si="103">COUNT(H1258)</f>
        <v>1</v>
      </c>
      <c r="H1258" s="221">
        <v>1850</v>
      </c>
      <c r="I1258" s="608">
        <f t="shared" ref="I1258:I1265" si="104">H1258*$I$1064</f>
        <v>10123.200000000001</v>
      </c>
      <c r="J1258" s="184"/>
      <c r="K1258" s="184"/>
      <c r="L1258" s="605"/>
      <c r="M1258" s="184"/>
      <c r="N1258" s="184"/>
      <c r="O1258" s="184"/>
      <c r="P1258" s="184"/>
      <c r="Q1258" s="184"/>
      <c r="R1258" s="184"/>
      <c r="S1258" s="184"/>
      <c r="AM1258" s="103"/>
      <c r="AN1258" s="103"/>
      <c r="AO1258" s="103"/>
    </row>
    <row r="1259" spans="1:41" s="11" customFormat="1" x14ac:dyDescent="0.25">
      <c r="A1259" s="719"/>
      <c r="B1259" s="28"/>
      <c r="C1259" s="62" t="s">
        <v>1805</v>
      </c>
      <c r="D1259" s="117" t="s">
        <v>27</v>
      </c>
      <c r="E1259" s="607">
        <f t="shared" si="102"/>
        <v>13680.000000000002</v>
      </c>
      <c r="G1259" s="117">
        <f t="shared" si="103"/>
        <v>1</v>
      </c>
      <c r="H1259" s="268">
        <v>2500</v>
      </c>
      <c r="I1259" s="607">
        <f t="shared" si="104"/>
        <v>13680.000000000002</v>
      </c>
      <c r="J1259" s="184"/>
      <c r="K1259" s="184"/>
      <c r="L1259" s="605"/>
      <c r="M1259" s="184"/>
      <c r="N1259" s="184"/>
      <c r="O1259" s="184"/>
      <c r="P1259" s="184"/>
      <c r="Q1259" s="184"/>
      <c r="R1259" s="184"/>
      <c r="S1259" s="184"/>
      <c r="AM1259" s="103"/>
      <c r="AN1259" s="103"/>
      <c r="AO1259" s="103"/>
    </row>
    <row r="1260" spans="1:41" s="11" customFormat="1" x14ac:dyDescent="0.25">
      <c r="A1260" s="719"/>
      <c r="B1260" s="28"/>
      <c r="C1260" s="287" t="s">
        <v>1806</v>
      </c>
      <c r="D1260" s="105" t="s">
        <v>27</v>
      </c>
      <c r="E1260" s="608">
        <f t="shared" si="102"/>
        <v>7113.6</v>
      </c>
      <c r="G1260" s="433">
        <f t="shared" si="103"/>
        <v>1</v>
      </c>
      <c r="H1260" s="221">
        <v>1300</v>
      </c>
      <c r="I1260" s="608">
        <f t="shared" si="104"/>
        <v>7113.6</v>
      </c>
      <c r="J1260" s="184"/>
      <c r="K1260" s="184"/>
      <c r="L1260" s="605"/>
      <c r="M1260" s="184"/>
      <c r="N1260" s="184"/>
      <c r="O1260" s="184"/>
      <c r="P1260" s="184"/>
      <c r="Q1260" s="184"/>
      <c r="R1260" s="184"/>
      <c r="S1260" s="184"/>
      <c r="AM1260" s="103"/>
      <c r="AN1260" s="103"/>
      <c r="AO1260" s="103"/>
    </row>
    <row r="1261" spans="1:41" s="11" customFormat="1" x14ac:dyDescent="0.25">
      <c r="A1261" s="719"/>
      <c r="B1261" s="28"/>
      <c r="C1261" s="62" t="s">
        <v>1807</v>
      </c>
      <c r="D1261" s="117" t="s">
        <v>27</v>
      </c>
      <c r="E1261" s="607">
        <f t="shared" si="102"/>
        <v>8208</v>
      </c>
      <c r="G1261" s="117">
        <f t="shared" si="103"/>
        <v>1</v>
      </c>
      <c r="H1261" s="268">
        <v>1500</v>
      </c>
      <c r="I1261" s="607">
        <f t="shared" si="104"/>
        <v>8208</v>
      </c>
      <c r="J1261" s="184"/>
      <c r="K1261" s="184"/>
      <c r="L1261" s="605"/>
      <c r="M1261" s="184"/>
      <c r="N1261" s="184"/>
      <c r="O1261" s="184"/>
      <c r="P1261" s="184"/>
      <c r="Q1261" s="184"/>
      <c r="R1261" s="184"/>
      <c r="S1261" s="184"/>
      <c r="AM1261" s="103"/>
      <c r="AN1261" s="103"/>
      <c r="AO1261" s="103"/>
    </row>
    <row r="1262" spans="1:41" s="11" customFormat="1" x14ac:dyDescent="0.25">
      <c r="A1262" s="719"/>
      <c r="B1262" s="28"/>
      <c r="C1262" s="287" t="s">
        <v>1808</v>
      </c>
      <c r="D1262" s="105" t="s">
        <v>27</v>
      </c>
      <c r="E1262" s="608">
        <f t="shared" si="102"/>
        <v>10944</v>
      </c>
      <c r="G1262" s="433">
        <f t="shared" si="103"/>
        <v>1</v>
      </c>
      <c r="H1262" s="221">
        <v>2000</v>
      </c>
      <c r="I1262" s="608">
        <f t="shared" si="104"/>
        <v>10944</v>
      </c>
      <c r="J1262" s="184"/>
      <c r="K1262" s="184"/>
      <c r="L1262" s="605"/>
      <c r="M1262" s="184"/>
      <c r="N1262" s="184"/>
      <c r="O1262" s="184"/>
      <c r="P1262" s="184"/>
      <c r="Q1262" s="184"/>
      <c r="R1262" s="184"/>
      <c r="S1262" s="184"/>
      <c r="AM1262" s="103"/>
      <c r="AN1262" s="103"/>
      <c r="AO1262" s="103"/>
    </row>
    <row r="1263" spans="1:41" s="11" customFormat="1" x14ac:dyDescent="0.25">
      <c r="A1263" s="719"/>
      <c r="B1263" s="28"/>
      <c r="C1263" s="62" t="s">
        <v>1809</v>
      </c>
      <c r="D1263" s="117" t="s">
        <v>27</v>
      </c>
      <c r="E1263" s="607">
        <f t="shared" si="102"/>
        <v>9849.6</v>
      </c>
      <c r="G1263" s="117">
        <f t="shared" si="103"/>
        <v>1</v>
      </c>
      <c r="H1263" s="268">
        <v>1800</v>
      </c>
      <c r="I1263" s="607">
        <f t="shared" si="104"/>
        <v>9849.6</v>
      </c>
      <c r="J1263" s="184"/>
      <c r="K1263" s="184"/>
      <c r="L1263" s="605"/>
      <c r="M1263" s="184"/>
      <c r="N1263" s="184"/>
      <c r="O1263" s="184"/>
      <c r="P1263" s="184"/>
      <c r="Q1263" s="184"/>
      <c r="R1263" s="184"/>
      <c r="S1263" s="184"/>
      <c r="AM1263" s="103"/>
      <c r="AN1263" s="103"/>
      <c r="AO1263" s="103"/>
    </row>
    <row r="1264" spans="1:41" s="11" customFormat="1" x14ac:dyDescent="0.25">
      <c r="A1264" s="719"/>
      <c r="B1264" s="28"/>
      <c r="C1264" s="287" t="s">
        <v>1810</v>
      </c>
      <c r="D1264" s="105" t="s">
        <v>27</v>
      </c>
      <c r="E1264" s="608">
        <f t="shared" si="102"/>
        <v>16416</v>
      </c>
      <c r="G1264" s="433">
        <f t="shared" si="103"/>
        <v>1</v>
      </c>
      <c r="H1264" s="221">
        <v>3000</v>
      </c>
      <c r="I1264" s="608">
        <f t="shared" si="104"/>
        <v>16416</v>
      </c>
      <c r="J1264" s="184"/>
      <c r="K1264" s="184"/>
      <c r="L1264" s="605"/>
      <c r="M1264" s="184"/>
      <c r="N1264" s="184"/>
      <c r="O1264" s="184"/>
      <c r="P1264" s="184"/>
      <c r="Q1264" s="184"/>
      <c r="R1264" s="184"/>
      <c r="S1264" s="184"/>
      <c r="AM1264" s="103"/>
      <c r="AN1264" s="103"/>
      <c r="AO1264" s="103"/>
    </row>
    <row r="1265" spans="1:41" s="11" customFormat="1" ht="15.75" thickBot="1" x14ac:dyDescent="0.3">
      <c r="A1265" s="720"/>
      <c r="B1265" s="28"/>
      <c r="C1265" s="453" t="s">
        <v>1811</v>
      </c>
      <c r="D1265" s="610" t="s">
        <v>27</v>
      </c>
      <c r="E1265" s="611">
        <f t="shared" si="102"/>
        <v>21888</v>
      </c>
      <c r="G1265" s="610">
        <f t="shared" si="103"/>
        <v>1</v>
      </c>
      <c r="H1265" s="612">
        <v>4000</v>
      </c>
      <c r="I1265" s="611">
        <f t="shared" si="104"/>
        <v>21888</v>
      </c>
      <c r="J1265" s="184"/>
      <c r="K1265" s="184"/>
      <c r="L1265" s="605"/>
      <c r="M1265" s="184"/>
      <c r="N1265" s="184"/>
      <c r="O1265" s="184"/>
      <c r="P1265" s="184"/>
      <c r="Q1265" s="184"/>
      <c r="R1265" s="184"/>
      <c r="S1265" s="184"/>
      <c r="AM1265" s="103"/>
      <c r="AN1265" s="103"/>
      <c r="AO1265" s="103"/>
    </row>
    <row r="1266" spans="1:41" s="11" customFormat="1" x14ac:dyDescent="0.25">
      <c r="A1266" s="28"/>
      <c r="B1266" s="28"/>
      <c r="C1266" s="139"/>
      <c r="D1266" s="604"/>
      <c r="E1266" s="459"/>
      <c r="G1266" s="23"/>
      <c r="H1266" s="184"/>
      <c r="I1266" s="184"/>
      <c r="J1266" s="184"/>
      <c r="K1266" s="184"/>
      <c r="L1266" s="605"/>
      <c r="M1266" s="184"/>
      <c r="N1266" s="184"/>
      <c r="O1266" s="184"/>
      <c r="P1266" s="184"/>
      <c r="Q1266" s="184"/>
      <c r="R1266" s="184"/>
      <c r="S1266" s="184"/>
      <c r="AM1266" s="103"/>
      <c r="AN1266" s="103"/>
      <c r="AO1266" s="103"/>
    </row>
    <row r="1267" spans="1:41" s="103" customFormat="1" ht="15" hidden="1" customHeight="1" x14ac:dyDescent="0.25">
      <c r="A1267" s="615"/>
      <c r="B1267" s="615"/>
      <c r="D1267" s="604"/>
      <c r="E1267" s="616"/>
      <c r="G1267" s="604"/>
      <c r="H1267" s="617"/>
      <c r="I1267" s="617"/>
      <c r="J1267" s="617"/>
      <c r="K1267" s="617"/>
      <c r="L1267" s="617"/>
      <c r="M1267" s="617"/>
      <c r="N1267" s="617"/>
      <c r="O1267" s="617"/>
      <c r="P1267" s="617"/>
      <c r="Q1267" s="617"/>
      <c r="R1267" s="617"/>
      <c r="S1267" s="617"/>
    </row>
    <row r="1268" spans="1:41" s="103" customFormat="1" ht="15" hidden="1" customHeight="1" x14ac:dyDescent="0.25">
      <c r="A1268" s="615"/>
      <c r="B1268" s="615"/>
      <c r="D1268" s="604"/>
      <c r="E1268" s="616"/>
      <c r="G1268" s="604"/>
      <c r="H1268" s="617"/>
      <c r="I1268" s="617"/>
      <c r="J1268" s="617"/>
      <c r="K1268" s="617"/>
      <c r="L1268" s="617"/>
      <c r="M1268" s="617"/>
      <c r="N1268" s="617"/>
      <c r="O1268" s="617"/>
      <c r="P1268" s="617"/>
      <c r="Q1268" s="617"/>
      <c r="R1268" s="617"/>
      <c r="S1268" s="617"/>
    </row>
    <row r="1269" spans="1:41" s="103" customFormat="1" ht="15" hidden="1" customHeight="1" x14ac:dyDescent="0.25">
      <c r="A1269" s="615"/>
      <c r="B1269" s="615"/>
      <c r="D1269" s="604"/>
      <c r="E1269" s="616"/>
      <c r="G1269" s="604"/>
      <c r="H1269" s="617"/>
      <c r="I1269" s="617"/>
      <c r="J1269" s="617"/>
      <c r="K1269" s="617"/>
      <c r="L1269" s="617"/>
      <c r="M1269" s="617"/>
      <c r="N1269" s="617"/>
      <c r="O1269" s="617"/>
      <c r="P1269" s="617"/>
      <c r="Q1269" s="617"/>
      <c r="R1269" s="617"/>
      <c r="S1269" s="617"/>
    </row>
    <row r="1270" spans="1:41" s="103" customFormat="1" ht="15" hidden="1" customHeight="1" x14ac:dyDescent="0.25">
      <c r="A1270" s="615"/>
      <c r="B1270" s="615"/>
      <c r="D1270" s="604"/>
      <c r="E1270" s="616"/>
      <c r="G1270" s="604"/>
      <c r="H1270" s="617"/>
      <c r="I1270" s="617"/>
      <c r="J1270" s="617"/>
      <c r="K1270" s="617"/>
      <c r="L1270" s="617"/>
      <c r="M1270" s="617"/>
      <c r="N1270" s="617"/>
      <c r="O1270" s="617"/>
      <c r="P1270" s="617"/>
      <c r="Q1270" s="617"/>
      <c r="R1270" s="617"/>
      <c r="S1270" s="617"/>
    </row>
    <row r="1271" spans="1:41" s="103" customFormat="1" ht="15" hidden="1" customHeight="1" x14ac:dyDescent="0.25">
      <c r="A1271" s="615"/>
      <c r="B1271" s="615"/>
      <c r="D1271" s="604"/>
      <c r="E1271" s="616"/>
      <c r="G1271" s="604"/>
      <c r="H1271" s="617"/>
      <c r="I1271" s="617"/>
      <c r="J1271" s="617"/>
      <c r="K1271" s="617"/>
      <c r="L1271" s="617"/>
      <c r="M1271" s="617"/>
      <c r="N1271" s="617"/>
      <c r="O1271" s="617"/>
      <c r="P1271" s="617"/>
      <c r="Q1271" s="617"/>
      <c r="R1271" s="617"/>
      <c r="S1271" s="617"/>
    </row>
    <row r="1272" spans="1:41" s="103" customFormat="1" ht="15" hidden="1" customHeight="1" x14ac:dyDescent="0.25">
      <c r="A1272" s="615"/>
      <c r="B1272" s="615"/>
      <c r="D1272" s="604"/>
      <c r="E1272" s="616"/>
      <c r="G1272" s="604"/>
      <c r="H1272" s="617"/>
      <c r="I1272" s="617"/>
      <c r="J1272" s="617"/>
      <c r="K1272" s="617"/>
      <c r="L1272" s="617"/>
      <c r="M1272" s="617"/>
      <c r="N1272" s="617"/>
      <c r="O1272" s="617"/>
      <c r="P1272" s="617"/>
      <c r="Q1272" s="617"/>
      <c r="R1272" s="617"/>
      <c r="S1272" s="617"/>
    </row>
    <row r="1273" spans="1:41" s="103" customFormat="1" ht="15" hidden="1" customHeight="1" x14ac:dyDescent="0.25">
      <c r="A1273" s="615"/>
      <c r="B1273" s="615"/>
      <c r="D1273" s="604"/>
      <c r="E1273" s="616"/>
      <c r="G1273" s="604"/>
      <c r="H1273" s="617"/>
      <c r="I1273" s="617"/>
      <c r="J1273" s="617"/>
      <c r="K1273" s="617"/>
      <c r="L1273" s="617"/>
      <c r="M1273" s="617"/>
      <c r="N1273" s="617"/>
      <c r="O1273" s="617"/>
      <c r="P1273" s="617"/>
      <c r="Q1273" s="617"/>
      <c r="R1273" s="617"/>
      <c r="S1273" s="617"/>
    </row>
    <row r="1274" spans="1:41" s="103" customFormat="1" ht="15" hidden="1" customHeight="1" x14ac:dyDescent="0.25">
      <c r="A1274" s="615"/>
      <c r="B1274" s="615"/>
      <c r="D1274" s="604"/>
      <c r="E1274" s="616"/>
      <c r="G1274" s="604"/>
      <c r="H1274" s="617"/>
      <c r="I1274" s="617"/>
      <c r="J1274" s="617"/>
      <c r="K1274" s="617"/>
      <c r="L1274" s="617"/>
      <c r="M1274" s="617"/>
      <c r="N1274" s="617"/>
      <c r="O1274" s="617"/>
      <c r="P1274" s="617"/>
      <c r="Q1274" s="617"/>
      <c r="R1274" s="617"/>
      <c r="S1274" s="617"/>
    </row>
    <row r="1275" spans="1:41" s="103" customFormat="1" ht="15" hidden="1" customHeight="1" x14ac:dyDescent="0.25">
      <c r="A1275" s="615"/>
      <c r="B1275" s="615"/>
      <c r="D1275" s="604"/>
      <c r="E1275" s="616"/>
      <c r="G1275" s="604"/>
      <c r="H1275" s="617"/>
      <c r="I1275" s="617"/>
      <c r="J1275" s="617"/>
      <c r="K1275" s="617"/>
      <c r="L1275" s="617"/>
      <c r="M1275" s="617"/>
      <c r="N1275" s="617"/>
      <c r="O1275" s="617"/>
      <c r="P1275" s="617"/>
      <c r="Q1275" s="617"/>
      <c r="R1275" s="617"/>
      <c r="S1275" s="617"/>
    </row>
    <row r="1276" spans="1:41" s="103" customFormat="1" ht="15" hidden="1" customHeight="1" x14ac:dyDescent="0.25">
      <c r="A1276" s="615"/>
      <c r="B1276" s="615"/>
      <c r="D1276" s="604"/>
      <c r="E1276" s="616"/>
      <c r="G1276" s="604"/>
      <c r="H1276" s="617"/>
      <c r="I1276" s="617"/>
      <c r="J1276" s="617"/>
      <c r="K1276" s="617"/>
      <c r="L1276" s="617"/>
      <c r="M1276" s="617"/>
      <c r="N1276" s="617"/>
      <c r="O1276" s="617"/>
      <c r="P1276" s="617"/>
      <c r="Q1276" s="617"/>
      <c r="R1276" s="617"/>
      <c r="S1276" s="617"/>
    </row>
    <row r="1277" spans="1:41" s="103" customFormat="1" ht="15" hidden="1" customHeight="1" x14ac:dyDescent="0.25">
      <c r="A1277" s="615"/>
      <c r="B1277" s="615"/>
      <c r="D1277" s="604"/>
      <c r="I1277" s="604"/>
      <c r="J1277" s="604"/>
      <c r="K1277" s="604"/>
      <c r="L1277" s="604"/>
      <c r="M1277" s="604"/>
      <c r="N1277" s="604"/>
      <c r="O1277" s="604"/>
      <c r="P1277" s="604"/>
      <c r="Q1277" s="604"/>
    </row>
  </sheetData>
  <mergeCells count="173">
    <mergeCell ref="AC394:AE394"/>
    <mergeCell ref="AF394:AH394"/>
    <mergeCell ref="G394:G395"/>
    <mergeCell ref="H394:J394"/>
    <mergeCell ref="A1000:A1005"/>
    <mergeCell ref="A1006:A1016"/>
    <mergeCell ref="A1017:A1026"/>
    <mergeCell ref="A1027:A1036"/>
    <mergeCell ref="C997:E997"/>
    <mergeCell ref="G997:G999"/>
    <mergeCell ref="H997:M997"/>
    <mergeCell ref="N997:S997"/>
    <mergeCell ref="C998:C999"/>
    <mergeCell ref="D998:D999"/>
    <mergeCell ref="E998:E999"/>
    <mergeCell ref="H998:J998"/>
    <mergeCell ref="K998:M998"/>
    <mergeCell ref="N998:P998"/>
    <mergeCell ref="Q998:S998"/>
    <mergeCell ref="K314:L314"/>
    <mergeCell ref="C73:E73"/>
    <mergeCell ref="G73:G75"/>
    <mergeCell ref="H73:J74"/>
    <mergeCell ref="K73:P73"/>
    <mergeCell ref="E74:E75"/>
    <mergeCell ref="K74:L74"/>
    <mergeCell ref="M74:N74"/>
    <mergeCell ref="O74:P74"/>
    <mergeCell ref="F79:F80"/>
    <mergeCell ref="C74:C75"/>
    <mergeCell ref="D74:D75"/>
    <mergeCell ref="J191:K192"/>
    <mergeCell ref="H191:I192"/>
    <mergeCell ref="M314:N314"/>
    <mergeCell ref="O314:P314"/>
    <mergeCell ref="C312:E313"/>
    <mergeCell ref="G312:G315"/>
    <mergeCell ref="H312:J314"/>
    <mergeCell ref="K312:P312"/>
    <mergeCell ref="K313:P313"/>
    <mergeCell ref="W312:AB312"/>
    <mergeCell ref="AC312:AH312"/>
    <mergeCell ref="Q313:V313"/>
    <mergeCell ref="W313:AB313"/>
    <mergeCell ref="AC313:AH313"/>
    <mergeCell ref="W314:X314"/>
    <mergeCell ref="Y314:Z314"/>
    <mergeCell ref="AA314:AB314"/>
    <mergeCell ref="AC314:AD314"/>
    <mergeCell ref="AE314:AF314"/>
    <mergeCell ref="AG314:AH314"/>
    <mergeCell ref="Q312:V312"/>
    <mergeCell ref="Q314:R314"/>
    <mergeCell ref="S314:T314"/>
    <mergeCell ref="U314:V314"/>
    <mergeCell ref="BJ2:BL2"/>
    <mergeCell ref="A14:A35"/>
    <mergeCell ref="A36:A43"/>
    <mergeCell ref="A44:A49"/>
    <mergeCell ref="A50:A54"/>
    <mergeCell ref="AX2:AZ2"/>
    <mergeCell ref="BA2:BC2"/>
    <mergeCell ref="BD2:BF2"/>
    <mergeCell ref="BG2:BI2"/>
    <mergeCell ref="AC2:AE2"/>
    <mergeCell ref="Q2:S2"/>
    <mergeCell ref="AF2:AH2"/>
    <mergeCell ref="AR2:AT2"/>
    <mergeCell ref="AU2:AW2"/>
    <mergeCell ref="A4:A13"/>
    <mergeCell ref="K2:M2"/>
    <mergeCell ref="N2:P2"/>
    <mergeCell ref="T2:V2"/>
    <mergeCell ref="AI394:AK394"/>
    <mergeCell ref="A952:A960"/>
    <mergeCell ref="A961:A963"/>
    <mergeCell ref="A964:A972"/>
    <mergeCell ref="A973:A974"/>
    <mergeCell ref="A975:A977"/>
    <mergeCell ref="A978:A988"/>
    <mergeCell ref="A989:A991"/>
    <mergeCell ref="A992:A995"/>
    <mergeCell ref="A896:A920"/>
    <mergeCell ref="A921:A933"/>
    <mergeCell ref="A934:A948"/>
    <mergeCell ref="A950:A951"/>
    <mergeCell ref="C950:E950"/>
    <mergeCell ref="G950:G951"/>
    <mergeCell ref="H950:J950"/>
    <mergeCell ref="A394:A395"/>
    <mergeCell ref="C394:E394"/>
    <mergeCell ref="K394:M394"/>
    <mergeCell ref="N394:P394"/>
    <mergeCell ref="Q394:S394"/>
    <mergeCell ref="T394:V394"/>
    <mergeCell ref="W394:Y394"/>
    <mergeCell ref="Z394:AB394"/>
    <mergeCell ref="A1057:A1060"/>
    <mergeCell ref="A997:A999"/>
    <mergeCell ref="A396:A449"/>
    <mergeCell ref="A450:A464"/>
    <mergeCell ref="A465:A515"/>
    <mergeCell ref="A516:A590"/>
    <mergeCell ref="A591:A615"/>
    <mergeCell ref="A616:A625"/>
    <mergeCell ref="A626:A655"/>
    <mergeCell ref="A656:A700"/>
    <mergeCell ref="A701:A720"/>
    <mergeCell ref="A721:A740"/>
    <mergeCell ref="A741:A745"/>
    <mergeCell ref="A746:A770"/>
    <mergeCell ref="A771:A783"/>
    <mergeCell ref="A784:A788"/>
    <mergeCell ref="A789:A798"/>
    <mergeCell ref="A799:A803"/>
    <mergeCell ref="A804:A835"/>
    <mergeCell ref="A836:A840"/>
    <mergeCell ref="A841:A850"/>
    <mergeCell ref="A851:A895"/>
    <mergeCell ref="A1037:A1048"/>
    <mergeCell ref="A1049:A1056"/>
    <mergeCell ref="A247:A310"/>
    <mergeCell ref="A193:A213"/>
    <mergeCell ref="C314:C315"/>
    <mergeCell ref="D314:D315"/>
    <mergeCell ref="E314:E315"/>
    <mergeCell ref="A312:A315"/>
    <mergeCell ref="W2:Y2"/>
    <mergeCell ref="Z2:AB2"/>
    <mergeCell ref="A374:A377"/>
    <mergeCell ref="A2:A3"/>
    <mergeCell ref="C2:D2"/>
    <mergeCell ref="E2:E3"/>
    <mergeCell ref="G2:G3"/>
    <mergeCell ref="H2:J2"/>
    <mergeCell ref="A70:A71"/>
    <mergeCell ref="G191:G192"/>
    <mergeCell ref="A214:A237"/>
    <mergeCell ref="A238:A246"/>
    <mergeCell ref="A316:A318"/>
    <mergeCell ref="A319:A322"/>
    <mergeCell ref="A323:A324"/>
    <mergeCell ref="A55:A69"/>
    <mergeCell ref="A191:A192"/>
    <mergeCell ref="C191:E191"/>
    <mergeCell ref="A378:A380"/>
    <mergeCell ref="A381:A386"/>
    <mergeCell ref="A387:A392"/>
    <mergeCell ref="A325:A329"/>
    <mergeCell ref="A330:A331"/>
    <mergeCell ref="A332:A335"/>
    <mergeCell ref="A336:A337"/>
    <mergeCell ref="A338:A341"/>
    <mergeCell ref="A342:A344"/>
    <mergeCell ref="A345:A359"/>
    <mergeCell ref="A360:A365"/>
    <mergeCell ref="A366:A373"/>
    <mergeCell ref="I1062:I1063"/>
    <mergeCell ref="A1149:A1196"/>
    <mergeCell ref="A1197:A1235"/>
    <mergeCell ref="A1236:A1250"/>
    <mergeCell ref="A1251:A1265"/>
    <mergeCell ref="G1062:G1064"/>
    <mergeCell ref="H1062:H1063"/>
    <mergeCell ref="A1062:A1064"/>
    <mergeCell ref="C1062:E1062"/>
    <mergeCell ref="C1063:C1064"/>
    <mergeCell ref="D1063:D1064"/>
    <mergeCell ref="E1063:E1064"/>
    <mergeCell ref="A1065:A1103"/>
    <mergeCell ref="A1104:A1121"/>
    <mergeCell ref="A1122:A1133"/>
    <mergeCell ref="A1134:A1148"/>
  </mergeCells>
  <pageMargins left="0.511811024" right="0.511811024" top="0.78740157499999996" bottom="0.78740157499999996" header="0.31496062000000002" footer="0.31496062000000002"/>
  <pageSetup paperSize="9" orientation="portrait" r:id="rId1"/>
  <ignoredErrors>
    <ignoredError sqref="H145:J188 H77:J114 H121:J141 H76:I76 H189:I189 J119:J120" formulaRange="1"/>
  </ignoredErrors>
  <extLst>
    <ext xmlns:x14="http://schemas.microsoft.com/office/spreadsheetml/2009/9/main" uri="{CCE6A557-97BC-4b89-ADB6-D9C93CAAB3DF}">
      <x14:dataValidations xmlns:xm="http://schemas.microsoft.com/office/excel/2006/main" count="1">
        <x14:dataValidation type="list" allowBlank="1" xr:uid="{BA35F4AF-4466-4933-B096-310BA5DE89ED}">
          <x14:formula1>
            <xm:f>ListaPerfisInfra!$C$2:$C$37</xm:f>
          </x14:formula1>
          <xm:sqref>D952:D996 D316:D393 D4:D189 D396:D949 D1000:D1054 D1065:D1265 D193:D311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03B96-F161-4356-9614-3389DC46AE08}">
  <sheetPr>
    <tabColor theme="7" tint="0.39997558519241921"/>
  </sheetPr>
  <dimension ref="A1:XFC37"/>
  <sheetViews>
    <sheetView zoomScale="120" zoomScaleNormal="120" workbookViewId="0">
      <selection activeCell="C2" sqref="C2"/>
    </sheetView>
  </sheetViews>
  <sheetFormatPr defaultColWidth="0" defaultRowHeight="0" customHeight="1" zeroHeight="1" x14ac:dyDescent="0.2"/>
  <cols>
    <col min="1" max="1" width="10.7109375" style="586" bestFit="1" customWidth="1"/>
    <col min="2" max="2" width="14.42578125" style="586" bestFit="1" customWidth="1"/>
    <col min="3" max="3" width="57.140625" style="586" bestFit="1" customWidth="1"/>
    <col min="4" max="4" width="16.140625" style="586" bestFit="1" customWidth="1"/>
    <col min="5" max="5" width="3.7109375" style="586" hidden="1" customWidth="1"/>
    <col min="6" max="6" width="3.7109375" style="586" hidden="1"/>
    <col min="7" max="16383" width="13" style="586" hidden="1"/>
    <col min="16384" max="16384" width="4.5703125" style="586" hidden="1" customWidth="1"/>
  </cols>
  <sheetData>
    <row r="1" spans="1:4" ht="13.5" thickBot="1" x14ac:dyDescent="0.25">
      <c r="A1" s="107" t="s">
        <v>918</v>
      </c>
      <c r="B1" s="108" t="s">
        <v>919</v>
      </c>
      <c r="C1" s="108" t="s">
        <v>920</v>
      </c>
      <c r="D1" s="109" t="s">
        <v>921</v>
      </c>
    </row>
    <row r="2" spans="1:4" ht="12.75" x14ac:dyDescent="0.2">
      <c r="A2" s="283"/>
      <c r="B2" s="284"/>
      <c r="C2" s="285" t="s">
        <v>27</v>
      </c>
      <c r="D2" s="286"/>
    </row>
    <row r="3" spans="1:4" ht="12.75" x14ac:dyDescent="0.2">
      <c r="A3" s="110">
        <v>1</v>
      </c>
      <c r="B3" s="111" t="s">
        <v>11</v>
      </c>
      <c r="C3" s="111" t="s">
        <v>12</v>
      </c>
      <c r="D3" s="112" t="s">
        <v>10</v>
      </c>
    </row>
    <row r="4" spans="1:4" ht="12.75" x14ac:dyDescent="0.2">
      <c r="A4" s="110">
        <v>2</v>
      </c>
      <c r="B4" s="111" t="s">
        <v>13</v>
      </c>
      <c r="C4" s="111" t="s">
        <v>14</v>
      </c>
      <c r="D4" s="112" t="s">
        <v>10</v>
      </c>
    </row>
    <row r="5" spans="1:4" ht="12.75" x14ac:dyDescent="0.2">
      <c r="A5" s="110">
        <v>3</v>
      </c>
      <c r="B5" s="111" t="s">
        <v>15</v>
      </c>
      <c r="C5" s="111" t="s">
        <v>16</v>
      </c>
      <c r="D5" s="112" t="s">
        <v>10</v>
      </c>
    </row>
    <row r="6" spans="1:4" ht="12.75" x14ac:dyDescent="0.2">
      <c r="A6" s="132">
        <v>4</v>
      </c>
      <c r="B6" s="133" t="s">
        <v>18</v>
      </c>
      <c r="C6" s="133" t="s">
        <v>19</v>
      </c>
      <c r="D6" s="134" t="s">
        <v>17</v>
      </c>
    </row>
    <row r="7" spans="1:4" ht="12.75" x14ac:dyDescent="0.2">
      <c r="A7" s="132">
        <v>5</v>
      </c>
      <c r="B7" s="133" t="s">
        <v>20</v>
      </c>
      <c r="C7" s="133" t="s">
        <v>21</v>
      </c>
      <c r="D7" s="134" t="s">
        <v>17</v>
      </c>
    </row>
    <row r="8" spans="1:4" ht="12.75" x14ac:dyDescent="0.2">
      <c r="A8" s="132">
        <v>6</v>
      </c>
      <c r="B8" s="133" t="s">
        <v>22</v>
      </c>
      <c r="C8" s="133" t="s">
        <v>23</v>
      </c>
      <c r="D8" s="134" t="s">
        <v>17</v>
      </c>
    </row>
    <row r="9" spans="1:4" ht="12.75" x14ac:dyDescent="0.2">
      <c r="A9" s="110">
        <v>7</v>
      </c>
      <c r="B9" s="111" t="s">
        <v>25</v>
      </c>
      <c r="C9" s="111" t="s">
        <v>26</v>
      </c>
      <c r="D9" s="112" t="s">
        <v>24</v>
      </c>
    </row>
    <row r="10" spans="1:4" ht="12.75" x14ac:dyDescent="0.2">
      <c r="A10" s="132">
        <v>8</v>
      </c>
      <c r="B10" s="133" t="s">
        <v>29</v>
      </c>
      <c r="C10" s="133" t="s">
        <v>30</v>
      </c>
      <c r="D10" s="134" t="s">
        <v>28</v>
      </c>
    </row>
    <row r="11" spans="1:4" ht="12.75" x14ac:dyDescent="0.2">
      <c r="A11" s="132">
        <v>9</v>
      </c>
      <c r="B11" s="133" t="s">
        <v>31</v>
      </c>
      <c r="C11" s="133" t="s">
        <v>32</v>
      </c>
      <c r="D11" s="134" t="s">
        <v>28</v>
      </c>
    </row>
    <row r="12" spans="1:4" ht="12.75" x14ac:dyDescent="0.2">
      <c r="A12" s="132">
        <v>10</v>
      </c>
      <c r="B12" s="133" t="s">
        <v>33</v>
      </c>
      <c r="C12" s="133" t="s">
        <v>34</v>
      </c>
      <c r="D12" s="134" t="s">
        <v>28</v>
      </c>
    </row>
    <row r="13" spans="1:4" ht="12.75" x14ac:dyDescent="0.2">
      <c r="A13" s="110">
        <v>11</v>
      </c>
      <c r="B13" s="111" t="s">
        <v>36</v>
      </c>
      <c r="C13" s="111" t="s">
        <v>37</v>
      </c>
      <c r="D13" s="112" t="s">
        <v>35</v>
      </c>
    </row>
    <row r="14" spans="1:4" ht="12.75" x14ac:dyDescent="0.2">
      <c r="A14" s="132">
        <v>12</v>
      </c>
      <c r="B14" s="133" t="s">
        <v>39</v>
      </c>
      <c r="C14" s="133" t="s">
        <v>40</v>
      </c>
      <c r="D14" s="134" t="s">
        <v>38</v>
      </c>
    </row>
    <row r="15" spans="1:4" ht="12.75" x14ac:dyDescent="0.2">
      <c r="A15" s="132">
        <v>13</v>
      </c>
      <c r="B15" s="133" t="s">
        <v>41</v>
      </c>
      <c r="C15" s="133" t="s">
        <v>42</v>
      </c>
      <c r="D15" s="134" t="s">
        <v>38</v>
      </c>
    </row>
    <row r="16" spans="1:4" ht="12.75" x14ac:dyDescent="0.2">
      <c r="A16" s="132">
        <v>14</v>
      </c>
      <c r="B16" s="133" t="s">
        <v>43</v>
      </c>
      <c r="C16" s="133" t="s">
        <v>44</v>
      </c>
      <c r="D16" s="134" t="s">
        <v>38</v>
      </c>
    </row>
    <row r="17" spans="1:4" ht="12.75" x14ac:dyDescent="0.2">
      <c r="A17" s="110">
        <v>15</v>
      </c>
      <c r="B17" s="111" t="s">
        <v>46</v>
      </c>
      <c r="C17" s="111" t="s">
        <v>47</v>
      </c>
      <c r="D17" s="112" t="s">
        <v>45</v>
      </c>
    </row>
    <row r="18" spans="1:4" ht="12.75" x14ac:dyDescent="0.2">
      <c r="A18" s="110">
        <v>16</v>
      </c>
      <c r="B18" s="111" t="s">
        <v>48</v>
      </c>
      <c r="C18" s="111" t="s">
        <v>49</v>
      </c>
      <c r="D18" s="112" t="s">
        <v>45</v>
      </c>
    </row>
    <row r="19" spans="1:4" ht="12.75" x14ac:dyDescent="0.2">
      <c r="A19" s="110">
        <v>17</v>
      </c>
      <c r="B19" s="111" t="s">
        <v>50</v>
      </c>
      <c r="C19" s="111" t="s">
        <v>51</v>
      </c>
      <c r="D19" s="112" t="s">
        <v>45</v>
      </c>
    </row>
    <row r="20" spans="1:4" ht="12.75" x14ac:dyDescent="0.2">
      <c r="A20" s="132">
        <v>18</v>
      </c>
      <c r="B20" s="133" t="s">
        <v>53</v>
      </c>
      <c r="C20" s="133" t="s">
        <v>54</v>
      </c>
      <c r="D20" s="134" t="s">
        <v>52</v>
      </c>
    </row>
    <row r="21" spans="1:4" ht="12.75" x14ac:dyDescent="0.2">
      <c r="A21" s="132">
        <v>19</v>
      </c>
      <c r="B21" s="133" t="s">
        <v>55</v>
      </c>
      <c r="C21" s="133" t="s">
        <v>56</v>
      </c>
      <c r="D21" s="134" t="s">
        <v>52</v>
      </c>
    </row>
    <row r="22" spans="1:4" ht="12.75" x14ac:dyDescent="0.2">
      <c r="A22" s="132">
        <v>20</v>
      </c>
      <c r="B22" s="133" t="s">
        <v>57</v>
      </c>
      <c r="C22" s="133" t="s">
        <v>58</v>
      </c>
      <c r="D22" s="134" t="s">
        <v>52</v>
      </c>
    </row>
    <row r="23" spans="1:4" ht="12.75" x14ac:dyDescent="0.2">
      <c r="A23" s="110">
        <v>21</v>
      </c>
      <c r="B23" s="111" t="s">
        <v>60</v>
      </c>
      <c r="C23" s="111" t="s">
        <v>61</v>
      </c>
      <c r="D23" s="112" t="s">
        <v>922</v>
      </c>
    </row>
    <row r="24" spans="1:4" ht="12.75" x14ac:dyDescent="0.2">
      <c r="A24" s="110">
        <v>22</v>
      </c>
      <c r="B24" s="111" t="s">
        <v>62</v>
      </c>
      <c r="C24" s="111" t="s">
        <v>63</v>
      </c>
      <c r="D24" s="112" t="s">
        <v>922</v>
      </c>
    </row>
    <row r="25" spans="1:4" ht="12.75" x14ac:dyDescent="0.2">
      <c r="A25" s="110">
        <v>23</v>
      </c>
      <c r="B25" s="111" t="s">
        <v>64</v>
      </c>
      <c r="C25" s="111" t="s">
        <v>65</v>
      </c>
      <c r="D25" s="112" t="s">
        <v>922</v>
      </c>
    </row>
    <row r="26" spans="1:4" ht="12.75" x14ac:dyDescent="0.2">
      <c r="A26" s="132">
        <v>24</v>
      </c>
      <c r="B26" s="133" t="s">
        <v>67</v>
      </c>
      <c r="C26" s="133" t="s">
        <v>68</v>
      </c>
      <c r="D26" s="134" t="s">
        <v>923</v>
      </c>
    </row>
    <row r="27" spans="1:4" ht="12.75" x14ac:dyDescent="0.2">
      <c r="A27" s="132">
        <v>25</v>
      </c>
      <c r="B27" s="133" t="s">
        <v>69</v>
      </c>
      <c r="C27" s="133" t="s">
        <v>70</v>
      </c>
      <c r="D27" s="134" t="s">
        <v>923</v>
      </c>
    </row>
    <row r="28" spans="1:4" ht="12.75" x14ac:dyDescent="0.2">
      <c r="A28" s="132">
        <v>26</v>
      </c>
      <c r="B28" s="133" t="s">
        <v>71</v>
      </c>
      <c r="C28" s="133" t="s">
        <v>72</v>
      </c>
      <c r="D28" s="134" t="s">
        <v>923</v>
      </c>
    </row>
    <row r="29" spans="1:4" ht="12.75" x14ac:dyDescent="0.2">
      <c r="A29" s="110">
        <v>27</v>
      </c>
      <c r="B29" s="111" t="s">
        <v>74</v>
      </c>
      <c r="C29" s="111" t="s">
        <v>75</v>
      </c>
      <c r="D29" s="112" t="s">
        <v>924</v>
      </c>
    </row>
    <row r="30" spans="1:4" ht="12.75" x14ac:dyDescent="0.2">
      <c r="A30" s="110">
        <v>28</v>
      </c>
      <c r="B30" s="111" t="s">
        <v>76</v>
      </c>
      <c r="C30" s="111" t="s">
        <v>77</v>
      </c>
      <c r="D30" s="112" t="s">
        <v>924</v>
      </c>
    </row>
    <row r="31" spans="1:4" ht="12.75" x14ac:dyDescent="0.2">
      <c r="A31" s="110">
        <v>29</v>
      </c>
      <c r="B31" s="111" t="s">
        <v>78</v>
      </c>
      <c r="C31" s="111" t="s">
        <v>79</v>
      </c>
      <c r="D31" s="112" t="s">
        <v>924</v>
      </c>
    </row>
    <row r="32" spans="1:4" ht="12.75" x14ac:dyDescent="0.2">
      <c r="A32" s="132">
        <v>30</v>
      </c>
      <c r="B32" s="133" t="s">
        <v>81</v>
      </c>
      <c r="C32" s="133" t="s">
        <v>82</v>
      </c>
      <c r="D32" s="134" t="s">
        <v>80</v>
      </c>
    </row>
    <row r="33" spans="1:4" ht="12.75" x14ac:dyDescent="0.2">
      <c r="A33" s="132">
        <v>31</v>
      </c>
      <c r="B33" s="133" t="s">
        <v>83</v>
      </c>
      <c r="C33" s="133" t="s">
        <v>84</v>
      </c>
      <c r="D33" s="134" t="s">
        <v>80</v>
      </c>
    </row>
    <row r="34" spans="1:4" ht="12.75" x14ac:dyDescent="0.2">
      <c r="A34" s="132">
        <v>32</v>
      </c>
      <c r="B34" s="133" t="s">
        <v>85</v>
      </c>
      <c r="C34" s="133" t="s">
        <v>86</v>
      </c>
      <c r="D34" s="134" t="s">
        <v>80</v>
      </c>
    </row>
    <row r="35" spans="1:4" ht="12.75" x14ac:dyDescent="0.2">
      <c r="A35" s="110">
        <v>33</v>
      </c>
      <c r="B35" s="111" t="s">
        <v>88</v>
      </c>
      <c r="C35" s="111" t="s">
        <v>89</v>
      </c>
      <c r="D35" s="112" t="s">
        <v>87</v>
      </c>
    </row>
    <row r="36" spans="1:4" ht="12.75" x14ac:dyDescent="0.2">
      <c r="A36" s="132">
        <v>34</v>
      </c>
      <c r="B36" s="133" t="s">
        <v>91</v>
      </c>
      <c r="C36" s="133" t="s">
        <v>92</v>
      </c>
      <c r="D36" s="134" t="s">
        <v>90</v>
      </c>
    </row>
    <row r="37" spans="1:4" ht="13.5" thickBot="1" x14ac:dyDescent="0.25">
      <c r="A37" s="136">
        <v>35</v>
      </c>
      <c r="B37" s="137" t="s">
        <v>93</v>
      </c>
      <c r="C37" s="137" t="s">
        <v>94</v>
      </c>
      <c r="D37" s="138" t="s">
        <v>90</v>
      </c>
    </row>
  </sheetData>
  <pageMargins left="0.511811024" right="0.511811024" top="0.78740157500000008" bottom="0.78740157500000008" header="0.31496062000000008" footer="0.3149606200000000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189a329-b568-4eef-85cb-0b87258ac610" xsi:nil="true"/>
    <lcf76f155ced4ddcb4097134ff3c332f xmlns="6b69e0ef-d27d-470e-880f-3d6c413f2b1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44D83F27D3C7C244B4B0353FCEF2D32D" ma:contentTypeVersion="18" ma:contentTypeDescription="Crie um novo documento." ma:contentTypeScope="" ma:versionID="5af23d55aadee71750b2b62cfcedffa5">
  <xsd:schema xmlns:xsd="http://www.w3.org/2001/XMLSchema" xmlns:xs="http://www.w3.org/2001/XMLSchema" xmlns:p="http://schemas.microsoft.com/office/2006/metadata/properties" xmlns:ns2="6b69e0ef-d27d-470e-880f-3d6c413f2b1e" xmlns:ns3="8189a329-b568-4eef-85cb-0b87258ac610" targetNamespace="http://schemas.microsoft.com/office/2006/metadata/properties" ma:root="true" ma:fieldsID="fe4e5adc41532ff761787c2d36fa10e0" ns2:_="" ns3:_="">
    <xsd:import namespace="6b69e0ef-d27d-470e-880f-3d6c413f2b1e"/>
    <xsd:import namespace="8189a329-b568-4eef-85cb-0b87258ac61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69e0ef-d27d-470e-880f-3d6c413f2b1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Marcações de imagem" ma:readOnly="false" ma:fieldId="{5cf76f15-5ced-4ddc-b409-7134ff3c332f}" ma:taxonomyMulti="true" ma:sspId="bf897d17-34fd-4a01-8f80-908009a6c4a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189a329-b568-4eef-85cb-0b87258ac610" elementFormDefault="qualified">
    <xsd:import namespace="http://schemas.microsoft.com/office/2006/documentManagement/types"/>
    <xsd:import namespace="http://schemas.microsoft.com/office/infopath/2007/PartnerControls"/>
    <xsd:element name="SharedWithUsers" ma:index="18"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hes de Compartilhado Com" ma:internalName="SharedWithDetails" ma:readOnly="true">
      <xsd:simpleType>
        <xsd:restriction base="dms:Note">
          <xsd:maxLength value="255"/>
        </xsd:restriction>
      </xsd:simpleType>
    </xsd:element>
    <xsd:element name="TaxCatchAll" ma:index="22" nillable="true" ma:displayName="Taxonomy Catch All Column" ma:hidden="true" ma:list="{5f680dce-b0e5-4f06-af57-ad262665e993}" ma:internalName="TaxCatchAll" ma:showField="CatchAllData" ma:web="8189a329-b568-4eef-85cb-0b87258ac6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DF7C3D-803B-45BB-ADCE-E8548BA00CD5}">
  <ds:schemaRefs>
    <ds:schemaRef ds:uri="http://schemas.microsoft.com/sharepoint/v3/contenttype/forms"/>
  </ds:schemaRefs>
</ds:datastoreItem>
</file>

<file path=customXml/itemProps2.xml><?xml version="1.0" encoding="utf-8"?>
<ds:datastoreItem xmlns:ds="http://schemas.openxmlformats.org/officeDocument/2006/customXml" ds:itemID="{DDBC030F-175D-43EC-A10A-88414A034CFC}">
  <ds:schemaRefs>
    <ds:schemaRef ds:uri="http://schemas.microsoft.com/office/2006/metadata/properties"/>
    <ds:schemaRef ds:uri="http://purl.org/dc/terms/"/>
    <ds:schemaRef ds:uri="b2c27b32-fdd2-4db9-b23b-7ec32a91d3be"/>
    <ds:schemaRef ds:uri="http://schemas.microsoft.com/office/2006/documentManagement/types"/>
    <ds:schemaRef ds:uri="650c6c8f-6c2a-41c5-9e0c-9cf06d8ec2d7"/>
    <ds:schemaRef ds:uri="http://schemas.openxmlformats.org/package/2006/metadata/core-properties"/>
    <ds:schemaRef ds:uri="http://purl.org/dc/dcmitype/"/>
    <ds:schemaRef ds:uri="http://schemas.microsoft.com/office/infopath/2007/PartnerControls"/>
    <ds:schemaRef ds:uri="http://www.w3.org/XML/1998/namespace"/>
    <ds:schemaRef ds:uri="http://purl.org/dc/elements/1.1/"/>
    <ds:schemaRef ds:uri="8189a329-b568-4eef-85cb-0b87258ac610"/>
    <ds:schemaRef ds:uri="6b69e0ef-d27d-470e-880f-3d6c413f2b1e"/>
  </ds:schemaRefs>
</ds:datastoreItem>
</file>

<file path=customXml/itemProps3.xml><?xml version="1.0" encoding="utf-8"?>
<ds:datastoreItem xmlns:ds="http://schemas.openxmlformats.org/officeDocument/2006/customXml" ds:itemID="{D3DE2766-1506-49E4-9767-044F86E610A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69e0ef-d27d-470e-880f-3d6c413f2b1e"/>
    <ds:schemaRef ds:uri="8189a329-b568-4eef-85cb-0b87258ac6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8</vt:i4>
      </vt:variant>
    </vt:vector>
  </HeadingPairs>
  <TitlesOfParts>
    <vt:vector size="8" baseType="lpstr">
      <vt:lpstr>Perfis Final 2025</vt:lpstr>
      <vt:lpstr>Consolidação (sem outliers)</vt:lpstr>
      <vt:lpstr>Consolidação (com outliers)</vt:lpstr>
      <vt:lpstr>CAGED</vt:lpstr>
      <vt:lpstr>PNAD</vt:lpstr>
      <vt:lpstr>Contratações Governo</vt:lpstr>
      <vt:lpstr>Guias Salariais</vt:lpstr>
      <vt:lpstr>ListaPerfisInfra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Leonardo Pires</dc:creator>
  <cp:keywords/>
  <dc:description/>
  <cp:lastModifiedBy>Leonardo Tiago Barcelos Pires</cp:lastModifiedBy>
  <cp:revision/>
  <dcterms:created xsi:type="dcterms:W3CDTF">2022-12-29T20:33:54Z</dcterms:created>
  <dcterms:modified xsi:type="dcterms:W3CDTF">2025-07-14T14:37:44Z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0x01010044D83F27D3C7C244B4B0353FCEF2D32D</vt:lpwstr>
  </property>
  <property fmtid="{D5CDD505-2E9C-101B-9397-08002B2CF9AE}" pid="3" name="MediaServiceImageTags">
    <vt:lpwstr/>
  </property>
</Properties>
</file>